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11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12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13.xml" ContentType="application/vnd.openxmlformats-officedocument.drawing+xml"/>
  <Override PartName="/xl/tables/table2.xml" ContentType="application/vnd.openxmlformats-officedocument.spreadsheetml.table+xml"/>
  <Override PartName="/xl/drawings/drawing14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15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drawings/drawing16.xml" ContentType="application/vnd.openxmlformats-officedocument.drawing+xml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drawings/drawing17.xml" ContentType="application/vnd.openxmlformats-officedocument.drawing+xml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drawings/drawing18.xml" ContentType="application/vnd.openxmlformats-officedocument.drawing+xml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9.xml" ContentType="application/vnd.openxmlformats-officedocument.drawing+xml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drawings/drawing20.xml" ContentType="application/vnd.openxmlformats-officedocument.drawing+xml"/>
  <Override PartName="/xl/pivotTables/pivotTable1.xml" ContentType="application/vnd.openxmlformats-officedocument.spreadsheetml.pivotTable+xml"/>
  <Override PartName="/xl/drawings/drawing21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2.xml" ContentType="application/vnd.openxmlformats-officedocument.drawing+xml"/>
  <Override PartName="/xl/tables/table4.xml" ContentType="application/vnd.openxmlformats-officedocument.spreadsheetml.table+xml"/>
  <Override PartName="/xl/slicers/slicer1.xml" ContentType="application/vnd.ms-excel.slicer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omputraining\Dropbox\Cursussen\E-learning diversen\E-learning - Alle opdrachten\Excel\2. Basis combi met gevorderd\"/>
    </mc:Choice>
  </mc:AlternateContent>
  <xr:revisionPtr revIDLastSave="0" documentId="13_ncr:1_{CD628AF5-AED6-43AB-8ECC-FD7159631DE7}" xr6:coauthVersionLast="40" xr6:coauthVersionMax="40" xr10:uidLastSave="{00000000-0000-0000-0000-000000000000}"/>
  <bookViews>
    <workbookView xWindow="0" yWindow="0" windowWidth="21600" windowHeight="8775" tabRatio="911" firstSheet="4" activeTab="6" xr2:uid="{00000000-000D-0000-FFFF-FFFF00000000}"/>
  </bookViews>
  <sheets>
    <sheet name="Inhoud basis combi gevorderd" sheetId="1" r:id="rId1"/>
    <sheet name="Opdr. 1 Rekenen in Excel " sheetId="8" r:id="rId2"/>
    <sheet name="Opdr. 2 Het scherm en Lint" sheetId="9" r:id="rId3"/>
    <sheet name="Opdr. 3 Celeigenschappen" sheetId="10" r:id="rId4"/>
    <sheet name="Opdr. 4 Printen in Excel" sheetId="11" r:id="rId5"/>
    <sheet name="Opdr. 5 Kolommen en vulgreep" sheetId="12" r:id="rId6"/>
    <sheet name="Opdr. 6 Sorteren en Filteren" sheetId="13" r:id="rId7"/>
    <sheet name="Opdr. 7 Tekst Basisoefeningen" sheetId="14" r:id="rId8"/>
    <sheet name="Opdr. 8 Teksten en objecten" sheetId="15" r:id="rId9"/>
    <sheet name="Opdr. 9 Randen en Opmaak" sheetId="16" r:id="rId10"/>
    <sheet name="Opdr. 10 Tabel en Opmaak " sheetId="17" r:id="rId11"/>
    <sheet name="Opdr. 11 Formules invoeren" sheetId="18" r:id="rId12"/>
    <sheet name="Opdr. 12 Diverse Formules " sheetId="19" r:id="rId13"/>
    <sheet name="Formules in meerdere tabbladen" sheetId="20" r:id="rId14"/>
    <sheet name="Opdr. 14 Kasboekformules " sheetId="25" r:id="rId15"/>
    <sheet name="Opdr. 15 Absoluut en relatief" sheetId="26" r:id="rId16"/>
    <sheet name="Opdr. 16 Subtotalen" sheetId="27" r:id="rId17"/>
    <sheet name="Opdr. 17 Statistische functie" sheetId="28" r:id="rId18"/>
    <sheet name="Opdr. 18 Logische functies 1" sheetId="29" r:id="rId19"/>
    <sheet name="Opdr. 19 ALS functie genesteld" sheetId="30" r:id="rId20"/>
    <sheet name="Opdr. 20 Financieele functies " sheetId="31" r:id="rId21"/>
    <sheet name="Opdr. 21 Grafiek invoegen" sheetId="32" r:id="rId22"/>
    <sheet name="Opdr. 22 VERT.ZOEKEN" sheetId="33" r:id="rId23"/>
    <sheet name="Opdr. 23 HORIZ.ZOEKEN" sheetId="34" r:id="rId24"/>
    <sheet name="Opdr. 24 Titels vastzetten" sheetId="35" r:id="rId25"/>
    <sheet name="Opdr. 25 Validatie lijst " sheetId="36" r:id="rId26"/>
    <sheet name="Database Electronics " sheetId="41" r:id="rId27"/>
    <sheet name="Opdr. 26 Draaitabel" sheetId="39" r:id="rId28"/>
    <sheet name="Opdr. 27 Draaitabel instellen" sheetId="37" r:id="rId29"/>
    <sheet name="Opdr 28 Blokkeren en verbergen" sheetId="38" r:id="rId30"/>
    <sheet name="Basis toets" sheetId="40" r:id="rId31"/>
    <sheet name="1e kwt" sheetId="21" state="hidden" r:id="rId32"/>
    <sheet name="2e kwt" sheetId="22" state="hidden" r:id="rId33"/>
    <sheet name="3e kwt" sheetId="23" state="hidden" r:id="rId34"/>
    <sheet name="4e kwt" sheetId="24" state="hidden" r:id="rId35"/>
  </sheets>
  <definedNames>
    <definedName name="__123Graph_A" localSheetId="31" hidden="1">#REF!</definedName>
    <definedName name="__123Graph_A" localSheetId="32" hidden="1">#REF!</definedName>
    <definedName name="__123Graph_A" localSheetId="33" hidden="1">#REF!</definedName>
    <definedName name="__123Graph_A" localSheetId="34" hidden="1">#REF!</definedName>
    <definedName name="__123Graph_A" localSheetId="30" hidden="1">#REF!</definedName>
    <definedName name="__123Graph_A" localSheetId="26" hidden="1">#REF!</definedName>
    <definedName name="__123Graph_A" localSheetId="13" hidden="1">#REF!</definedName>
    <definedName name="__123Graph_A" localSheetId="29" hidden="1">#REF!</definedName>
    <definedName name="__123Graph_A" localSheetId="1" hidden="1">#REF!</definedName>
    <definedName name="__123Graph_A" localSheetId="10" hidden="1">#REF!</definedName>
    <definedName name="__123Graph_A" localSheetId="11" hidden="1">#REF!</definedName>
    <definedName name="__123Graph_A" localSheetId="12" hidden="1">#REF!</definedName>
    <definedName name="__123Graph_A" localSheetId="14" hidden="1">#REF!</definedName>
    <definedName name="__123Graph_A" localSheetId="15" hidden="1">#REF!</definedName>
    <definedName name="__123Graph_A" localSheetId="16" hidden="1">#REF!</definedName>
    <definedName name="__123Graph_A" localSheetId="17" hidden="1">#REF!</definedName>
    <definedName name="__123Graph_A" localSheetId="18" hidden="1">#REF!</definedName>
    <definedName name="__123Graph_A" localSheetId="19" hidden="1">#REF!</definedName>
    <definedName name="__123Graph_A" localSheetId="2" hidden="1">#REF!</definedName>
    <definedName name="__123Graph_A" localSheetId="20" hidden="1">#REF!</definedName>
    <definedName name="__123Graph_A" localSheetId="21" hidden="1">#REF!</definedName>
    <definedName name="__123Graph_A" localSheetId="22" hidden="1">#REF!</definedName>
    <definedName name="__123Graph_A" localSheetId="23" hidden="1">#REF!</definedName>
    <definedName name="__123Graph_A" localSheetId="24" hidden="1">#REF!</definedName>
    <definedName name="__123Graph_A" localSheetId="25" hidden="1">#REF!</definedName>
    <definedName name="__123Graph_A" localSheetId="27" hidden="1">#REF!</definedName>
    <definedName name="__123Graph_A" localSheetId="28" hidden="1">#REF!</definedName>
    <definedName name="__123Graph_A" localSheetId="3" hidden="1">#REF!</definedName>
    <definedName name="__123Graph_A" localSheetId="4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hidden="1">#REF!</definedName>
    <definedName name="__123Graph_B" localSheetId="31" hidden="1">#REF!</definedName>
    <definedName name="__123Graph_B" localSheetId="32" hidden="1">#REF!</definedName>
    <definedName name="__123Graph_B" localSheetId="33" hidden="1">#REF!</definedName>
    <definedName name="__123Graph_B" localSheetId="34" hidden="1">#REF!</definedName>
    <definedName name="__123Graph_B" localSheetId="30" hidden="1">#REF!</definedName>
    <definedName name="__123Graph_B" localSheetId="26" hidden="1">#REF!</definedName>
    <definedName name="__123Graph_B" localSheetId="13" hidden="1">#REF!</definedName>
    <definedName name="__123Graph_B" localSheetId="29" hidden="1">#REF!</definedName>
    <definedName name="__123Graph_B" localSheetId="1" hidden="1">#REF!</definedName>
    <definedName name="__123Graph_B" localSheetId="10" hidden="1">#REF!</definedName>
    <definedName name="__123Graph_B" localSheetId="11" hidden="1">#REF!</definedName>
    <definedName name="__123Graph_B" localSheetId="12" hidden="1">#REF!</definedName>
    <definedName name="__123Graph_B" localSheetId="14" hidden="1">#REF!</definedName>
    <definedName name="__123Graph_B" localSheetId="15" hidden="1">#REF!</definedName>
    <definedName name="__123Graph_B" localSheetId="16" hidden="1">#REF!</definedName>
    <definedName name="__123Graph_B" localSheetId="17" hidden="1">#REF!</definedName>
    <definedName name="__123Graph_B" localSheetId="18" hidden="1">#REF!</definedName>
    <definedName name="__123Graph_B" localSheetId="19" hidden="1">#REF!</definedName>
    <definedName name="__123Graph_B" localSheetId="2" hidden="1">#REF!</definedName>
    <definedName name="__123Graph_B" localSheetId="20" hidden="1">#REF!</definedName>
    <definedName name="__123Graph_B" localSheetId="21" hidden="1">#REF!</definedName>
    <definedName name="__123Graph_B" localSheetId="22" hidden="1">#REF!</definedName>
    <definedName name="__123Graph_B" localSheetId="23" hidden="1">#REF!</definedName>
    <definedName name="__123Graph_B" localSheetId="24" hidden="1">#REF!</definedName>
    <definedName name="__123Graph_B" localSheetId="25" hidden="1">#REF!</definedName>
    <definedName name="__123Graph_B" localSheetId="27" hidden="1">#REF!</definedName>
    <definedName name="__123Graph_B" localSheetId="28" hidden="1">#REF!</definedName>
    <definedName name="__123Graph_B" localSheetId="3" hidden="1">#REF!</definedName>
    <definedName name="__123Graph_B" localSheetId="4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localSheetId="9" hidden="1">#REF!</definedName>
    <definedName name="__123Graph_B" hidden="1">#REF!</definedName>
    <definedName name="__123Graph_X" localSheetId="31" hidden="1">#REF!</definedName>
    <definedName name="__123Graph_X" localSheetId="32" hidden="1">#REF!</definedName>
    <definedName name="__123Graph_X" localSheetId="33" hidden="1">#REF!</definedName>
    <definedName name="__123Graph_X" localSheetId="34" hidden="1">#REF!</definedName>
    <definedName name="__123Graph_X" localSheetId="30" hidden="1">#REF!</definedName>
    <definedName name="__123Graph_X" localSheetId="26" hidden="1">#REF!</definedName>
    <definedName name="__123Graph_X" localSheetId="13" hidden="1">#REF!</definedName>
    <definedName name="__123Graph_X" localSheetId="29" hidden="1">#REF!</definedName>
    <definedName name="__123Graph_X" localSheetId="1" hidden="1">#REF!</definedName>
    <definedName name="__123Graph_X" localSheetId="10" hidden="1">#REF!</definedName>
    <definedName name="__123Graph_X" localSheetId="11" hidden="1">#REF!</definedName>
    <definedName name="__123Graph_X" localSheetId="12" hidden="1">#REF!</definedName>
    <definedName name="__123Graph_X" localSheetId="14" hidden="1">#REF!</definedName>
    <definedName name="__123Graph_X" localSheetId="15" hidden="1">#REF!</definedName>
    <definedName name="__123Graph_X" localSheetId="16" hidden="1">#REF!</definedName>
    <definedName name="__123Graph_X" localSheetId="17" hidden="1">#REF!</definedName>
    <definedName name="__123Graph_X" localSheetId="18" hidden="1">#REF!</definedName>
    <definedName name="__123Graph_X" localSheetId="19" hidden="1">#REF!</definedName>
    <definedName name="__123Graph_X" localSheetId="2" hidden="1">#REF!</definedName>
    <definedName name="__123Graph_X" localSheetId="20" hidden="1">#REF!</definedName>
    <definedName name="__123Graph_X" localSheetId="21" hidden="1">#REF!</definedName>
    <definedName name="__123Graph_X" localSheetId="22" hidden="1">#REF!</definedName>
    <definedName name="__123Graph_X" localSheetId="23" hidden="1">#REF!</definedName>
    <definedName name="__123Graph_X" localSheetId="24" hidden="1">#REF!</definedName>
    <definedName name="__123Graph_X" localSheetId="25" hidden="1">#REF!</definedName>
    <definedName name="__123Graph_X" localSheetId="27" hidden="1">#REF!</definedName>
    <definedName name="__123Graph_X" localSheetId="28" hidden="1">#REF!</definedName>
    <definedName name="__123Graph_X" localSheetId="3" hidden="1">#REF!</definedName>
    <definedName name="__123Graph_X" localSheetId="4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8" hidden="1">#REF!</definedName>
    <definedName name="__123Graph_X" localSheetId="9" hidden="1">#REF!</definedName>
    <definedName name="__123Graph_X" hidden="1">#REF!</definedName>
    <definedName name="_xlnm._FilterDatabase" localSheetId="26" hidden="1">'Database Electronics '!$A$1:$G$1001</definedName>
    <definedName name="_xlnm._FilterDatabase" localSheetId="21" hidden="1">'Opdr. 21 Grafiek invoegen'!#REF!</definedName>
    <definedName name="_xlnm._FilterDatabase" localSheetId="24" hidden="1">'Opdr. 24 Titels vastzetten'!$A$19:$K$92</definedName>
    <definedName name="_xlnm._FilterDatabase" localSheetId="25" hidden="1">'Opdr. 25 Validatie lijst '!#REF!</definedName>
    <definedName name="_xlnm._FilterDatabase" localSheetId="28" hidden="1">'Opdr. 27 Draaitabel instellen'!$A$8:$E$107</definedName>
    <definedName name="_xlnm._FilterDatabase" localSheetId="6" hidden="1">'Opdr. 6 Sorteren en Filteren'!$A$1:$K$12</definedName>
    <definedName name="_xlnm.Print_Area" localSheetId="30">'Basis toets'!$A$1:$M$93</definedName>
    <definedName name="_xlnm.Print_Area" localSheetId="10">'Opdr. 10 Tabel en Opmaak '!$A$1:$K$41</definedName>
    <definedName name="_xlnm.Print_Area" localSheetId="12">'Opdr. 12 Diverse Formules '!$A$1:$J$40</definedName>
    <definedName name="_xlnm.Print_Area" localSheetId="14">'Opdr. 14 Kasboekformules '!$A$1:$F$45</definedName>
    <definedName name="_xlnm.Print_Area" localSheetId="18">'Opdr. 18 Logische functies 1'!$A$1:$I$45</definedName>
    <definedName name="_xlnm.Print_Area" localSheetId="21">'Opdr. 21 Grafiek invoegen'!$A$1:$H$49</definedName>
    <definedName name="_xlnm.Print_Area" localSheetId="23">'Opdr. 23 HORIZ.ZOEKEN'!$A$1:$M$29</definedName>
    <definedName name="_xlnm.Print_Area" localSheetId="24">'Opdr. 24 Titels vastzetten'!$A$1:$K$50</definedName>
    <definedName name="_xlnm.Print_Area" localSheetId="25">'Opdr. 25 Validatie lijst '!$A$1:$G$51</definedName>
    <definedName name="_xlnm.Print_Area" localSheetId="28">'Opdr. 27 Draaitabel instellen'!$A$1:$O$47</definedName>
    <definedName name="_xlnm.Print_Area" localSheetId="3">'Opdr. 3 Celeigenschappen'!$A$1:$H$31</definedName>
    <definedName name="_xlnm.Print_Area" localSheetId="5">'Opdr. 5 Kolommen en vulgreep'!$A$1:$R$37</definedName>
    <definedName name="_xlnm.Print_Area" localSheetId="6">'Opdr. 6 Sorteren en Filteren'!$A$1:$K$66</definedName>
    <definedName name="_xlnm.Print_Area" localSheetId="7">'Opdr. 7 Tekst Basisoefeningen'!$A$1:$H$36</definedName>
    <definedName name="Berekenen" localSheetId="31" hidden="1">#REF!</definedName>
    <definedName name="Berekenen" localSheetId="32" hidden="1">#REF!</definedName>
    <definedName name="Berekenen" localSheetId="33" hidden="1">#REF!</definedName>
    <definedName name="Berekenen" localSheetId="34" hidden="1">#REF!</definedName>
    <definedName name="Berekenen" localSheetId="30" hidden="1">#REF!</definedName>
    <definedName name="Berekenen" localSheetId="26" hidden="1">#REF!</definedName>
    <definedName name="Berekenen" localSheetId="13" hidden="1">#REF!</definedName>
    <definedName name="Berekenen" localSheetId="29" hidden="1">#REF!</definedName>
    <definedName name="Berekenen" localSheetId="1" hidden="1">#REF!</definedName>
    <definedName name="Berekenen" localSheetId="10" hidden="1">#REF!</definedName>
    <definedName name="Berekenen" localSheetId="11" hidden="1">#REF!</definedName>
    <definedName name="Berekenen" localSheetId="12" hidden="1">#REF!</definedName>
    <definedName name="Berekenen" localSheetId="14" hidden="1">#REF!</definedName>
    <definedName name="Berekenen" localSheetId="15" hidden="1">#REF!</definedName>
    <definedName name="Berekenen" localSheetId="16" hidden="1">#REF!</definedName>
    <definedName name="Berekenen" localSheetId="17" hidden="1">#REF!</definedName>
    <definedName name="Berekenen" localSheetId="18" hidden="1">#REF!</definedName>
    <definedName name="Berekenen" localSheetId="19" hidden="1">#REF!</definedName>
    <definedName name="Berekenen" localSheetId="2" hidden="1">#REF!</definedName>
    <definedName name="Berekenen" localSheetId="20" hidden="1">#REF!</definedName>
    <definedName name="Berekenen" localSheetId="21" hidden="1">#REF!</definedName>
    <definedName name="Berekenen" localSheetId="22" hidden="1">#REF!</definedName>
    <definedName name="Berekenen" localSheetId="23" hidden="1">#REF!</definedName>
    <definedName name="Berekenen" localSheetId="24" hidden="1">#REF!</definedName>
    <definedName name="Berekenen" localSheetId="25" hidden="1">#REF!</definedName>
    <definedName name="Berekenen" localSheetId="27" hidden="1">#REF!</definedName>
    <definedName name="Berekenen" localSheetId="28" hidden="1">#REF!</definedName>
    <definedName name="Berekenen" localSheetId="3" hidden="1">#REF!</definedName>
    <definedName name="Berekenen" localSheetId="4" hidden="1">#REF!</definedName>
    <definedName name="Berekenen" localSheetId="5" hidden="1">#REF!</definedName>
    <definedName name="Berekenen" localSheetId="6" hidden="1">#REF!</definedName>
    <definedName name="Berekenen" localSheetId="7" hidden="1">#REF!</definedName>
    <definedName name="Berekenen" localSheetId="8" hidden="1">#REF!</definedName>
    <definedName name="Berekenen" localSheetId="9" hidden="1">#REF!</definedName>
    <definedName name="Berekenen" hidden="1">#REF!</definedName>
    <definedName name="geg_vern" localSheetId="31" hidden="1">#REF!</definedName>
    <definedName name="geg_vern" localSheetId="32" hidden="1">#REF!</definedName>
    <definedName name="geg_vern" localSheetId="33" hidden="1">#REF!</definedName>
    <definedName name="geg_vern" localSheetId="34" hidden="1">#REF!</definedName>
    <definedName name="geg_vern" localSheetId="30" hidden="1">#REF!</definedName>
    <definedName name="geg_vern" localSheetId="26" hidden="1">#REF!</definedName>
    <definedName name="geg_vern" localSheetId="13" hidden="1">#REF!</definedName>
    <definedName name="geg_vern" localSheetId="29" hidden="1">#REF!</definedName>
    <definedName name="geg_vern" localSheetId="1" hidden="1">#REF!</definedName>
    <definedName name="geg_vern" localSheetId="10" hidden="1">#REF!</definedName>
    <definedName name="geg_vern" localSheetId="11" hidden="1">#REF!</definedName>
    <definedName name="geg_vern" localSheetId="12" hidden="1">#REF!</definedName>
    <definedName name="geg_vern" localSheetId="14" hidden="1">#REF!</definedName>
    <definedName name="geg_vern" localSheetId="15" hidden="1">#REF!</definedName>
    <definedName name="geg_vern" localSheetId="16" hidden="1">#REF!</definedName>
    <definedName name="geg_vern" localSheetId="17" hidden="1">#REF!</definedName>
    <definedName name="geg_vern" localSheetId="18" hidden="1">#REF!</definedName>
    <definedName name="geg_vern" localSheetId="19" hidden="1">#REF!</definedName>
    <definedName name="geg_vern" localSheetId="2" hidden="1">#REF!</definedName>
    <definedName name="geg_vern" localSheetId="20" hidden="1">#REF!</definedName>
    <definedName name="geg_vern" localSheetId="21" hidden="1">#REF!</definedName>
    <definedName name="geg_vern" localSheetId="22" hidden="1">#REF!</definedName>
    <definedName name="geg_vern" localSheetId="23" hidden="1">#REF!</definedName>
    <definedName name="geg_vern" localSheetId="24" hidden="1">#REF!</definedName>
    <definedName name="geg_vern" localSheetId="25" hidden="1">#REF!</definedName>
    <definedName name="geg_vern" localSheetId="27" hidden="1">#REF!</definedName>
    <definedName name="geg_vern" localSheetId="28" hidden="1">#REF!</definedName>
    <definedName name="geg_vern" localSheetId="3" hidden="1">#REF!</definedName>
    <definedName name="geg_vern" localSheetId="4" hidden="1">#REF!</definedName>
    <definedName name="geg_vern" localSheetId="5" hidden="1">#REF!</definedName>
    <definedName name="geg_vern" localSheetId="6" hidden="1">#REF!</definedName>
    <definedName name="geg_vern" localSheetId="7" hidden="1">#REF!</definedName>
    <definedName name="geg_vern" localSheetId="8" hidden="1">#REF!</definedName>
    <definedName name="geg_vern" localSheetId="9" hidden="1">#REF!</definedName>
    <definedName name="geg_vern" hidden="1">#REF!</definedName>
    <definedName name="Gegevens_vernieuwen" localSheetId="31" hidden="1">#REF!</definedName>
    <definedName name="Gegevens_vernieuwen" localSheetId="32" hidden="1">#REF!</definedName>
    <definedName name="Gegevens_vernieuwen" localSheetId="33" hidden="1">#REF!</definedName>
    <definedName name="Gegevens_vernieuwen" localSheetId="34" hidden="1">#REF!</definedName>
    <definedName name="Gegevens_vernieuwen" localSheetId="30" hidden="1">#REF!</definedName>
    <definedName name="Gegevens_vernieuwen" localSheetId="26" hidden="1">#REF!</definedName>
    <definedName name="Gegevens_vernieuwen" localSheetId="13" hidden="1">#REF!</definedName>
    <definedName name="Gegevens_vernieuwen" localSheetId="29" hidden="1">#REF!</definedName>
    <definedName name="Gegevens_vernieuwen" localSheetId="1" hidden="1">#REF!</definedName>
    <definedName name="Gegevens_vernieuwen" localSheetId="10" hidden="1">#REF!</definedName>
    <definedName name="Gegevens_vernieuwen" localSheetId="11" hidden="1">#REF!</definedName>
    <definedName name="Gegevens_vernieuwen" localSheetId="12" hidden="1">#REF!</definedName>
    <definedName name="Gegevens_vernieuwen" localSheetId="14" hidden="1">#REF!</definedName>
    <definedName name="Gegevens_vernieuwen" localSheetId="15" hidden="1">#REF!</definedName>
    <definedName name="Gegevens_vernieuwen" localSheetId="16" hidden="1">#REF!</definedName>
    <definedName name="Gegevens_vernieuwen" localSheetId="17" hidden="1">#REF!</definedName>
    <definedName name="Gegevens_vernieuwen" localSheetId="18" hidden="1">#REF!</definedName>
    <definedName name="Gegevens_vernieuwen" localSheetId="19" hidden="1">#REF!</definedName>
    <definedName name="Gegevens_vernieuwen" localSheetId="2" hidden="1">#REF!</definedName>
    <definedName name="Gegevens_vernieuwen" localSheetId="20" hidden="1">#REF!</definedName>
    <definedName name="Gegevens_vernieuwen" localSheetId="21" hidden="1">#REF!</definedName>
    <definedName name="Gegevens_vernieuwen" localSheetId="22" hidden="1">#REF!</definedName>
    <definedName name="Gegevens_vernieuwen" localSheetId="23" hidden="1">#REF!</definedName>
    <definedName name="Gegevens_vernieuwen" localSheetId="24" hidden="1">#REF!</definedName>
    <definedName name="Gegevens_vernieuwen" localSheetId="25" hidden="1">#REF!</definedName>
    <definedName name="Gegevens_vernieuwen" localSheetId="27" hidden="1">#REF!</definedName>
    <definedName name="Gegevens_vernieuwen" localSheetId="28" hidden="1">#REF!</definedName>
    <definedName name="Gegevens_vernieuwen" localSheetId="3" hidden="1">#REF!</definedName>
    <definedName name="Gegevens_vernieuwen" localSheetId="4" hidden="1">#REF!</definedName>
    <definedName name="Gegevens_vernieuwen" localSheetId="5" hidden="1">#REF!</definedName>
    <definedName name="Gegevens_vernieuwen" localSheetId="6" hidden="1">#REF!</definedName>
    <definedName name="Gegevens_vernieuwen" localSheetId="7" hidden="1">#REF!</definedName>
    <definedName name="Gegevens_vernieuwen" localSheetId="8" hidden="1">#REF!</definedName>
    <definedName name="Gegevens_vernieuwen" localSheetId="9" hidden="1">#REF!</definedName>
    <definedName name="Gegevens_vernieuwen" hidden="1">#REF!</definedName>
    <definedName name="HTML_CodePage" hidden="1">1252</definedName>
    <definedName name="HTML_Control" localSheetId="31" hidden="1">{"'Cijfers'!$A$1:$L$22"}</definedName>
    <definedName name="HTML_Control" localSheetId="32" hidden="1">{"'Cijfers'!$A$1:$L$22"}</definedName>
    <definedName name="HTML_Control" localSheetId="33" hidden="1">{"'Cijfers'!$A$1:$L$22"}</definedName>
    <definedName name="HTML_Control" localSheetId="34" hidden="1">{"'Cijfers'!$A$1:$L$22"}</definedName>
    <definedName name="HTML_Control" localSheetId="30" hidden="1">{"'Cijfers'!$A$1:$L$22"}</definedName>
    <definedName name="HTML_Control" localSheetId="26" hidden="1">{"'Cijfers'!$A$1:$L$22"}</definedName>
    <definedName name="HTML_Control" localSheetId="13" hidden="1">{"'Cijfers'!$A$1:$L$22"}</definedName>
    <definedName name="HTML_Control" localSheetId="29" hidden="1">{"'Cijfers'!$A$1:$L$22"}</definedName>
    <definedName name="HTML_Control" localSheetId="1" hidden="1">{"'Cijfers'!$A$1:$L$22"}</definedName>
    <definedName name="HTML_Control" localSheetId="10" hidden="1">{"'Cijfers'!$A$1:$L$22"}</definedName>
    <definedName name="HTML_Control" localSheetId="11" hidden="1">{"'Cijfers'!$A$1:$L$22"}</definedName>
    <definedName name="HTML_Control" localSheetId="12" hidden="1">{"'Cijfers'!$A$1:$L$22"}</definedName>
    <definedName name="HTML_Control" localSheetId="14" hidden="1">{"'Cijfers'!$A$1:$L$22"}</definedName>
    <definedName name="HTML_Control" localSheetId="15" hidden="1">{"'Cijfers'!$A$1:$L$22"}</definedName>
    <definedName name="HTML_Control" localSheetId="16" hidden="1">{"'Cijfers'!$A$1:$L$22"}</definedName>
    <definedName name="HTML_Control" localSheetId="17" hidden="1">{"'Cijfers'!$A$1:$L$22"}</definedName>
    <definedName name="HTML_Control" localSheetId="18" hidden="1">{"'Cijfers'!$A$1:$L$22"}</definedName>
    <definedName name="HTML_Control" localSheetId="19" hidden="1">{"'Cijfers'!$A$1:$L$22"}</definedName>
    <definedName name="HTML_Control" localSheetId="2" hidden="1">{"'Cijfers'!$A$1:$L$22"}</definedName>
    <definedName name="HTML_Control" localSheetId="20" hidden="1">{"'Cijfers'!$A$1:$L$22"}</definedName>
    <definedName name="HTML_Control" localSheetId="21" hidden="1">{"'Cijfers'!$A$1:$L$22"}</definedName>
    <definedName name="HTML_Control" localSheetId="22" hidden="1">{"'Cijfers'!$A$1:$L$22"}</definedName>
    <definedName name="HTML_Control" localSheetId="23" hidden="1">{"'Cijfers'!$A$1:$L$22"}</definedName>
    <definedName name="HTML_Control" localSheetId="24" hidden="1">{"'Cijfers'!$A$1:$L$22"}</definedName>
    <definedName name="HTML_Control" localSheetId="25" hidden="1">{"'Cijfers'!$A$1:$L$22"}</definedName>
    <definedName name="HTML_Control" localSheetId="27" hidden="1">{"'Cijfers'!$A$1:$L$22"}</definedName>
    <definedName name="HTML_Control" localSheetId="28" hidden="1">{"'Cijfers'!$A$1:$L$22"}</definedName>
    <definedName name="HTML_Control" localSheetId="3" hidden="1">{"'Cijfers'!$A$1:$L$22"}</definedName>
    <definedName name="HTML_Control" localSheetId="4" hidden="1">{"'Cijfers'!$A$1:$L$22"}</definedName>
    <definedName name="HTML_Control" localSheetId="5" hidden="1">{"'Cijfers'!$A$1:$L$22"}</definedName>
    <definedName name="HTML_Control" localSheetId="6" hidden="1">{"'Cijfers'!$A$1:$L$22"}</definedName>
    <definedName name="HTML_Control" localSheetId="7" hidden="1">{"'Cijfers'!$A$1:$L$22"}</definedName>
    <definedName name="HTML_Control" localSheetId="8" hidden="1">{"'Cijfers'!$A$1:$L$22"}</definedName>
    <definedName name="HTML_Control" localSheetId="9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Slicer_Verkoper11">#N/A</definedName>
    <definedName name="Uiterlijk" localSheetId="31" hidden="1">#REF!</definedName>
    <definedName name="Uiterlijk" localSheetId="32" hidden="1">#REF!</definedName>
    <definedName name="Uiterlijk" localSheetId="33" hidden="1">#REF!</definedName>
    <definedName name="Uiterlijk" localSheetId="34" hidden="1">#REF!</definedName>
    <definedName name="Uiterlijk" localSheetId="30" hidden="1">#REF!</definedName>
    <definedName name="Uiterlijk" localSheetId="26" hidden="1">#REF!</definedName>
    <definedName name="Uiterlijk" localSheetId="13" hidden="1">#REF!</definedName>
    <definedName name="Uiterlijk" localSheetId="29" hidden="1">#REF!</definedName>
    <definedName name="Uiterlijk" localSheetId="1" hidden="1">#REF!</definedName>
    <definedName name="Uiterlijk" localSheetId="10" hidden="1">#REF!</definedName>
    <definedName name="Uiterlijk" localSheetId="11" hidden="1">#REF!</definedName>
    <definedName name="Uiterlijk" localSheetId="12" hidden="1">#REF!</definedName>
    <definedName name="Uiterlijk" localSheetId="14" hidden="1">#REF!</definedName>
    <definedName name="Uiterlijk" localSheetId="15" hidden="1">#REF!</definedName>
    <definedName name="Uiterlijk" localSheetId="16" hidden="1">#REF!</definedName>
    <definedName name="Uiterlijk" localSheetId="17" hidden="1">#REF!</definedName>
    <definedName name="Uiterlijk" localSheetId="18" hidden="1">#REF!</definedName>
    <definedName name="Uiterlijk" localSheetId="19" hidden="1">#REF!</definedName>
    <definedName name="Uiterlijk" localSheetId="2" hidden="1">#REF!</definedName>
    <definedName name="Uiterlijk" localSheetId="20" hidden="1">#REF!</definedName>
    <definedName name="Uiterlijk" localSheetId="21" hidden="1">#REF!</definedName>
    <definedName name="Uiterlijk" localSheetId="22" hidden="1">#REF!</definedName>
    <definedName name="Uiterlijk" localSheetId="23" hidden="1">#REF!</definedName>
    <definedName name="Uiterlijk" localSheetId="24" hidden="1">#REF!</definedName>
    <definedName name="Uiterlijk" localSheetId="25" hidden="1">#REF!</definedName>
    <definedName name="Uiterlijk" localSheetId="27" hidden="1">#REF!</definedName>
    <definedName name="Uiterlijk" localSheetId="28" hidden="1">#REF!</definedName>
    <definedName name="Uiterlijk" localSheetId="3" hidden="1">#REF!</definedName>
    <definedName name="Uiterlijk" localSheetId="4" hidden="1">#REF!</definedName>
    <definedName name="Uiterlijk" localSheetId="5" hidden="1">#REF!</definedName>
    <definedName name="Uiterlijk" localSheetId="6" hidden="1">#REF!</definedName>
    <definedName name="Uiterlijk" localSheetId="7" hidden="1">#REF!</definedName>
    <definedName name="Uiterlijk" localSheetId="8" hidden="1">#REF!</definedName>
    <definedName name="Uiterlijk" localSheetId="9" hidden="1">#REF!</definedName>
    <definedName name="Uiterlijk" hidden="1">#REF!</definedName>
    <definedName name="Vernieuwen" localSheetId="31" hidden="1">#REF!</definedName>
    <definedName name="Vernieuwen" localSheetId="32" hidden="1">#REF!</definedName>
    <definedName name="Vernieuwen" localSheetId="33" hidden="1">#REF!</definedName>
    <definedName name="Vernieuwen" localSheetId="34" hidden="1">#REF!</definedName>
    <definedName name="Vernieuwen" localSheetId="30" hidden="1">#REF!</definedName>
    <definedName name="Vernieuwen" localSheetId="26" hidden="1">#REF!</definedName>
    <definedName name="Vernieuwen" localSheetId="13" hidden="1">#REF!</definedName>
    <definedName name="Vernieuwen" localSheetId="29" hidden="1">#REF!</definedName>
    <definedName name="Vernieuwen" localSheetId="1" hidden="1">#REF!</definedName>
    <definedName name="Vernieuwen" localSheetId="10" hidden="1">#REF!</definedName>
    <definedName name="Vernieuwen" localSheetId="11" hidden="1">#REF!</definedName>
    <definedName name="Vernieuwen" localSheetId="12" hidden="1">#REF!</definedName>
    <definedName name="Vernieuwen" localSheetId="14" hidden="1">#REF!</definedName>
    <definedName name="Vernieuwen" localSheetId="15" hidden="1">#REF!</definedName>
    <definedName name="Vernieuwen" localSheetId="16" hidden="1">#REF!</definedName>
    <definedName name="Vernieuwen" localSheetId="17" hidden="1">#REF!</definedName>
    <definedName name="Vernieuwen" localSheetId="18" hidden="1">#REF!</definedName>
    <definedName name="Vernieuwen" localSheetId="19" hidden="1">#REF!</definedName>
    <definedName name="Vernieuwen" localSheetId="2" hidden="1">#REF!</definedName>
    <definedName name="Vernieuwen" localSheetId="20" hidden="1">#REF!</definedName>
    <definedName name="Vernieuwen" localSheetId="21" hidden="1">#REF!</definedName>
    <definedName name="Vernieuwen" localSheetId="22" hidden="1">#REF!</definedName>
    <definedName name="Vernieuwen" localSheetId="23" hidden="1">#REF!</definedName>
    <definedName name="Vernieuwen" localSheetId="24" hidden="1">#REF!</definedName>
    <definedName name="Vernieuwen" localSheetId="25" hidden="1">#REF!</definedName>
    <definedName name="Vernieuwen" localSheetId="27" hidden="1">#REF!</definedName>
    <definedName name="Vernieuwen" localSheetId="28" hidden="1">#REF!</definedName>
    <definedName name="Vernieuwen" localSheetId="3" hidden="1">#REF!</definedName>
    <definedName name="Vernieuwen" localSheetId="4" hidden="1">#REF!</definedName>
    <definedName name="Vernieuwen" localSheetId="5" hidden="1">#REF!</definedName>
    <definedName name="Vernieuwen" localSheetId="6" hidden="1">#REF!</definedName>
    <definedName name="Vernieuwen" localSheetId="7" hidden="1">#REF!</definedName>
    <definedName name="Vernieuwen" localSheetId="8" hidden="1">#REF!</definedName>
    <definedName name="Vernieuwen" localSheetId="9" hidden="1">#REF!</definedName>
    <definedName name="Vernieuwen" hidden="1">#REF!</definedName>
    <definedName name="Z_8FD0B76A_8E72_4803_9D03_14AF713FCB61_.wvu.PrintArea" localSheetId="5" hidden="1">'Opdr. 5 Kolommen en vulgreep'!$A$2:$K$31</definedName>
  </definedNames>
  <calcPr calcId="191029"/>
  <pivotCaches>
    <pivotCache cacheId="0" r:id="rId36"/>
    <pivotCache cacheId="1" r:id="rId37"/>
    <pivotCache cacheId="2" r:id="rId38"/>
  </pivotCaches>
  <extLst>
    <ext xmlns:x14="http://schemas.microsoft.com/office/spreadsheetml/2009/9/main" uri="{BBE1A952-AA13-448e-AADC-164F8A28A991}">
      <x14:slicerCaches>
        <x14:slicerCache r:id="rId3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27" l="1"/>
  <c r="C83" i="40" l="1"/>
  <c r="D26" i="38" l="1"/>
  <c r="D25" i="38"/>
  <c r="D24" i="38"/>
  <c r="D23" i="38"/>
  <c r="D22" i="38"/>
  <c r="D21" i="38"/>
  <c r="D20" i="38"/>
  <c r="D19" i="38"/>
  <c r="D18" i="38"/>
  <c r="D17" i="38"/>
  <c r="D27" i="38" s="1"/>
  <c r="I139" i="35" l="1"/>
  <c r="I138" i="35"/>
  <c r="I137" i="35"/>
  <c r="I136" i="35"/>
  <c r="I135" i="35"/>
  <c r="I134" i="35"/>
  <c r="I133" i="35"/>
  <c r="I132" i="35"/>
  <c r="I131" i="35"/>
  <c r="I130" i="35"/>
  <c r="I129" i="35"/>
  <c r="I128" i="35"/>
  <c r="I127" i="35"/>
  <c r="I126" i="35"/>
  <c r="I125" i="35"/>
  <c r="I124" i="35"/>
  <c r="I123" i="35"/>
  <c r="I122" i="35"/>
  <c r="I121" i="35"/>
  <c r="I120" i="35"/>
  <c r="I119" i="35"/>
  <c r="I118" i="35"/>
  <c r="I117" i="35"/>
  <c r="I116" i="35"/>
  <c r="I115" i="35"/>
  <c r="I114" i="35"/>
  <c r="I113" i="35"/>
  <c r="I112" i="35"/>
  <c r="I111" i="35"/>
  <c r="I110" i="35"/>
  <c r="I109" i="35"/>
  <c r="I108" i="35"/>
  <c r="I107" i="35"/>
  <c r="I106" i="35"/>
  <c r="I105" i="35"/>
  <c r="I104" i="35"/>
  <c r="I103" i="35"/>
  <c r="I102" i="35"/>
  <c r="I101" i="35"/>
  <c r="I100" i="35"/>
  <c r="I99" i="35"/>
  <c r="I98" i="35"/>
  <c r="I97" i="35"/>
  <c r="I96" i="35"/>
  <c r="I95" i="35"/>
  <c r="I94" i="35"/>
  <c r="I93" i="35"/>
  <c r="I92" i="35"/>
  <c r="I91" i="35"/>
  <c r="I90" i="35"/>
  <c r="I89" i="35"/>
  <c r="I88" i="35"/>
  <c r="I87" i="35"/>
  <c r="I86" i="35"/>
  <c r="I85" i="35"/>
  <c r="I84" i="35"/>
  <c r="I83" i="35"/>
  <c r="I82" i="35"/>
  <c r="I81" i="35"/>
  <c r="I80" i="35"/>
  <c r="I79" i="35"/>
  <c r="I78" i="35"/>
  <c r="I77" i="35"/>
  <c r="I76" i="35"/>
  <c r="I75" i="35"/>
  <c r="I74" i="35"/>
  <c r="I73" i="35"/>
  <c r="I72" i="35"/>
  <c r="I71" i="35"/>
  <c r="I70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E15" i="34" l="1"/>
  <c r="D15" i="34"/>
  <c r="C15" i="34"/>
  <c r="B15" i="34"/>
  <c r="E15" i="33" l="1"/>
  <c r="D15" i="33"/>
  <c r="C15" i="33"/>
  <c r="B15" i="33"/>
  <c r="D19" i="32" l="1"/>
  <c r="C19" i="32"/>
  <c r="E18" i="32"/>
  <c r="E17" i="32"/>
  <c r="E16" i="32"/>
  <c r="E19" i="32" l="1"/>
  <c r="H35" i="31"/>
  <c r="D35" i="31"/>
  <c r="L45" i="30" l="1"/>
  <c r="G45" i="30"/>
  <c r="K44" i="30"/>
  <c r="L44" i="30" s="1"/>
  <c r="G44" i="30"/>
  <c r="K43" i="30"/>
  <c r="L43" i="30" s="1"/>
  <c r="G43" i="30"/>
  <c r="K42" i="30"/>
  <c r="L42" i="30" s="1"/>
  <c r="G42" i="30"/>
  <c r="K41" i="30"/>
  <c r="L41" i="30" s="1"/>
  <c r="G41" i="30"/>
  <c r="K40" i="30"/>
  <c r="L40" i="30" s="1"/>
  <c r="G40" i="30"/>
  <c r="K39" i="30"/>
  <c r="L39" i="30" s="1"/>
  <c r="G39" i="30"/>
  <c r="K38" i="30"/>
  <c r="L38" i="30" s="1"/>
  <c r="G38" i="30"/>
  <c r="K37" i="30"/>
  <c r="L37" i="30" s="1"/>
  <c r="G37" i="30"/>
  <c r="K36" i="30"/>
  <c r="L36" i="30" s="1"/>
  <c r="G36" i="30"/>
  <c r="K35" i="30"/>
  <c r="L35" i="30" s="1"/>
  <c r="G35" i="30"/>
  <c r="K34" i="30"/>
  <c r="L34" i="30" s="1"/>
  <c r="G34" i="30"/>
  <c r="K33" i="30"/>
  <c r="L33" i="30" s="1"/>
  <c r="G33" i="30"/>
  <c r="K26" i="30"/>
  <c r="G26" i="30"/>
  <c r="K25" i="30"/>
  <c r="G25" i="30"/>
  <c r="K24" i="30"/>
  <c r="G24" i="30"/>
  <c r="K23" i="30"/>
  <c r="G23" i="30"/>
  <c r="K22" i="30"/>
  <c r="G22" i="30"/>
  <c r="K21" i="30"/>
  <c r="G21" i="30"/>
  <c r="K20" i="30"/>
  <c r="G20" i="30"/>
  <c r="K19" i="30"/>
  <c r="G19" i="30"/>
  <c r="K18" i="30"/>
  <c r="G18" i="30"/>
  <c r="K17" i="30"/>
  <c r="G17" i="30"/>
  <c r="K16" i="30"/>
  <c r="G16" i="30"/>
  <c r="K15" i="30"/>
  <c r="G15" i="30"/>
  <c r="K14" i="30"/>
  <c r="G14" i="30"/>
  <c r="I40" i="29" l="1"/>
  <c r="H39" i="29"/>
  <c r="I39" i="29" s="1"/>
  <c r="H38" i="29"/>
  <c r="I38" i="29" s="1"/>
  <c r="H37" i="29"/>
  <c r="I37" i="29" s="1"/>
  <c r="H36" i="29"/>
  <c r="I36" i="29" s="1"/>
  <c r="I35" i="29"/>
  <c r="H34" i="29"/>
  <c r="I34" i="29" s="1"/>
  <c r="C35" i="28" l="1"/>
  <c r="C33" i="28"/>
  <c r="I31" i="28"/>
  <c r="H31" i="28"/>
  <c r="G31" i="28"/>
  <c r="F31" i="28"/>
  <c r="E31" i="28"/>
  <c r="D31" i="28"/>
  <c r="C31" i="28"/>
  <c r="I16" i="28"/>
  <c r="H16" i="28"/>
  <c r="G16" i="28"/>
  <c r="F16" i="28"/>
  <c r="E16" i="28"/>
  <c r="D16" i="28"/>
  <c r="C16" i="28"/>
  <c r="C37" i="28" l="1"/>
  <c r="J31" i="28"/>
  <c r="B16" i="27"/>
  <c r="B15" i="27"/>
  <c r="B14" i="27"/>
  <c r="B13" i="27"/>
  <c r="B12" i="27"/>
  <c r="E37" i="26" l="1"/>
  <c r="F37" i="26" s="1"/>
  <c r="E36" i="26"/>
  <c r="F36" i="26" s="1"/>
  <c r="E35" i="26"/>
  <c r="F35" i="26" s="1"/>
  <c r="E34" i="26"/>
  <c r="F34" i="26" s="1"/>
  <c r="E33" i="26"/>
  <c r="F33" i="26" s="1"/>
  <c r="E32" i="26"/>
  <c r="F32" i="26" s="1"/>
  <c r="G32" i="26" l="1"/>
  <c r="H32" i="26" s="1"/>
  <c r="G34" i="26"/>
  <c r="H34" i="26" s="1"/>
  <c r="I34" i="26" s="1"/>
  <c r="J34" i="26" s="1"/>
  <c r="G36" i="26"/>
  <c r="H36" i="26" s="1"/>
  <c r="G33" i="26"/>
  <c r="H33" i="26" s="1"/>
  <c r="I33" i="26" s="1"/>
  <c r="J33" i="26" s="1"/>
  <c r="G35" i="26"/>
  <c r="H35" i="26" s="1"/>
  <c r="I35" i="26" s="1"/>
  <c r="J35" i="26" s="1"/>
  <c r="G37" i="26"/>
  <c r="H37" i="26" s="1"/>
  <c r="I37" i="26" s="1"/>
  <c r="J37" i="26" s="1"/>
  <c r="I32" i="26"/>
  <c r="I36" i="26"/>
  <c r="J36" i="26" l="1"/>
  <c r="H38" i="26"/>
  <c r="J32" i="26"/>
  <c r="D45" i="25"/>
  <c r="F31" i="25" s="1"/>
  <c r="F45" i="25" s="1"/>
  <c r="C45" i="25"/>
  <c r="F44" i="25"/>
  <c r="F33" i="25"/>
  <c r="F34" i="25" s="1"/>
  <c r="F35" i="25" s="1"/>
  <c r="F36" i="25" s="1"/>
  <c r="F37" i="25" s="1"/>
  <c r="F38" i="25" s="1"/>
  <c r="F39" i="25" s="1"/>
  <c r="F40" i="25" s="1"/>
  <c r="F41" i="25" s="1"/>
  <c r="F42" i="25" s="1"/>
  <c r="F43" i="25" s="1"/>
  <c r="J15" i="25"/>
  <c r="M15" i="25" s="1"/>
  <c r="D11" i="24" l="1"/>
  <c r="D10" i="24"/>
  <c r="D9" i="24"/>
  <c r="D8" i="24"/>
  <c r="D7" i="24"/>
  <c r="D11" i="23"/>
  <c r="D10" i="23"/>
  <c r="D9" i="23"/>
  <c r="D8" i="23"/>
  <c r="D7" i="23"/>
  <c r="D11" i="22"/>
  <c r="D10" i="22"/>
  <c r="D9" i="22"/>
  <c r="D8" i="22"/>
  <c r="D7" i="22"/>
  <c r="A2" i="21"/>
  <c r="E29" i="20"/>
  <c r="E28" i="20"/>
  <c r="E27" i="20"/>
  <c r="E26" i="20"/>
  <c r="E30" i="20" s="1"/>
  <c r="E25" i="20"/>
  <c r="D12" i="22" l="1"/>
  <c r="D12" i="23"/>
  <c r="A2" i="23" s="1"/>
  <c r="D12" i="24"/>
  <c r="A2" i="24" s="1"/>
  <c r="H32" i="19"/>
  <c r="G32" i="19"/>
  <c r="F32" i="19"/>
  <c r="E32" i="19"/>
  <c r="D32" i="19"/>
  <c r="C32" i="19"/>
  <c r="J32" i="19" l="1"/>
  <c r="C36" i="19"/>
  <c r="E36" i="19"/>
  <c r="D36" i="19"/>
  <c r="A2" i="22"/>
  <c r="C33" i="20"/>
  <c r="G36" i="19"/>
  <c r="I32" i="19"/>
  <c r="H36" i="19" l="1"/>
  <c r="I36" i="19" s="1"/>
  <c r="J36" i="19" s="1"/>
  <c r="C41" i="18" l="1"/>
  <c r="C31" i="18"/>
  <c r="D13" i="18"/>
  <c r="F28" i="17" l="1"/>
  <c r="F27" i="17"/>
  <c r="F26" i="17"/>
  <c r="F25" i="17"/>
  <c r="F24" i="17"/>
  <c r="F23" i="17"/>
  <c r="F22" i="17"/>
  <c r="F21" i="17"/>
  <c r="F20" i="17"/>
  <c r="F19" i="17"/>
  <c r="F18" i="17"/>
  <c r="F29" i="17" l="1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D17" i="8" l="1"/>
  <c r="C17" i="8"/>
  <c r="E17" i="8" l="1"/>
  <c r="F1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Theo Verdonschot</author>
  </authors>
  <commentList>
    <comment ref="I19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>Leeftijd berekenen:</t>
        </r>
        <r>
          <rPr>
            <sz val="9"/>
            <color indexed="81"/>
            <rFont val="Tahoma"/>
            <family val="2"/>
          </rPr>
          <t xml:space="preserve">
DATUMVERSCHIL(H13;VANDAAG();"y")</t>
        </r>
      </text>
    </comment>
  </commentList>
</comments>
</file>

<file path=xl/sharedStrings.xml><?xml version="1.0" encoding="utf-8"?>
<sst xmlns="http://schemas.openxmlformats.org/spreadsheetml/2006/main" count="7771" uniqueCount="2109">
  <si>
    <t>Inhoudsopgave Excel basis gecombineerd met gevorderd</t>
  </si>
  <si>
    <t>Opdrachten</t>
  </si>
  <si>
    <t>Celeigenschappen zoals: datums, valuta of telefoonnummers</t>
  </si>
  <si>
    <t>Printen op 1 pagina, uitlijning afdruk bepaling</t>
  </si>
  <si>
    <t>Omgaan met tekst in Excel</t>
  </si>
  <si>
    <t>Tekst, WordArt Vormen etc invoegen en opmaken via Hulpmiddelen</t>
  </si>
  <si>
    <t>Opmaak van randen en lijnen met de knop en met Celeigenschappen</t>
  </si>
  <si>
    <t>De 10 Voordelen van werken met een tabel</t>
  </si>
  <si>
    <t>Formules invoeren (inslijpen)</t>
  </si>
  <si>
    <t>Formules over meerdere tabbladen</t>
  </si>
  <si>
    <t>Kasboek maken met financieële functies</t>
  </si>
  <si>
    <t>Functie Som</t>
  </si>
  <si>
    <t>Statistische functies</t>
  </si>
  <si>
    <t xml:space="preserve">Logische ALS functies </t>
  </si>
  <si>
    <t>Logische ALS functies genesteld</t>
  </si>
  <si>
    <t>Financiële functies</t>
  </si>
  <si>
    <t>Grafieken invoegen en indelen</t>
  </si>
  <si>
    <t>Functie VERT.ZOEKEN</t>
  </si>
  <si>
    <t xml:space="preserve">Titels blokkeren in een database </t>
  </si>
  <si>
    <t>Draaitabellen maken en indelen</t>
  </si>
  <si>
    <t>Werkmap beveiligen cellen blokkeren en verbergen</t>
  </si>
  <si>
    <t>Nu zal het document op 1 pagina worden afgedrukt (Excel past het percentage zelf aan)</t>
  </si>
  <si>
    <t>Eenvoudig rekenen in Excel</t>
  </si>
  <si>
    <t>Opdracht</t>
  </si>
  <si>
    <t>Voorbeeld</t>
  </si>
  <si>
    <t>inkomsten</t>
  </si>
  <si>
    <t>uitgaven</t>
  </si>
  <si>
    <t>totaal</t>
  </si>
  <si>
    <t>21% Btw</t>
  </si>
  <si>
    <t>BTW ook berekenen</t>
  </si>
  <si>
    <r>
      <rPr>
        <b/>
        <sz val="12"/>
        <color indexed="8"/>
        <rFont val="Calibri"/>
        <family val="2"/>
      </rPr>
      <t>Klik</t>
    </r>
    <r>
      <rPr>
        <sz val="12"/>
        <color indexed="8"/>
        <rFont val="Calibri"/>
        <family val="2"/>
      </rPr>
      <t xml:space="preserve"> in de Miniwerkbalk op de </t>
    </r>
    <r>
      <rPr>
        <b/>
        <sz val="12"/>
        <color indexed="8"/>
        <rFont val="Calibri"/>
        <family val="2"/>
      </rPr>
      <t xml:space="preserve">pijltjes </t>
    </r>
    <r>
      <rPr>
        <i/>
        <sz val="12"/>
        <color indexed="8"/>
        <rFont val="Calibri"/>
        <family val="2"/>
      </rPr>
      <t>om het venster te openen</t>
    </r>
    <r>
      <rPr>
        <b/>
        <sz val="12"/>
        <color indexed="8"/>
        <rFont val="Calibri"/>
        <family val="2"/>
      </rPr>
      <t xml:space="preserve"> en </t>
    </r>
    <r>
      <rPr>
        <sz val="12"/>
        <color indexed="8"/>
        <rFont val="Calibri"/>
        <family val="2"/>
      </rPr>
      <t xml:space="preserve">voeg </t>
    </r>
    <r>
      <rPr>
        <i/>
        <sz val="12"/>
        <color indexed="8"/>
        <rFont val="Calibri"/>
        <family val="2"/>
      </rPr>
      <t xml:space="preserve">E-mailen </t>
    </r>
    <r>
      <rPr>
        <sz val="12"/>
        <color indexed="8"/>
        <rFont val="Calibri"/>
        <family val="2"/>
      </rPr>
      <t>toe</t>
    </r>
  </si>
  <si>
    <r>
      <rPr>
        <b/>
        <sz val="12"/>
        <color indexed="8"/>
        <rFont val="Calibri"/>
        <family val="2"/>
      </rPr>
      <t>Blader</t>
    </r>
    <r>
      <rPr>
        <sz val="12"/>
        <color indexed="8"/>
        <rFont val="Calibri"/>
        <family val="2"/>
      </rPr>
      <t xml:space="preserve"> door het lint d.m.v. </t>
    </r>
    <r>
      <rPr>
        <b/>
        <sz val="12"/>
        <color indexed="8"/>
        <rFont val="Calibri"/>
        <family val="2"/>
      </rPr>
      <t>scrollen</t>
    </r>
    <r>
      <rPr>
        <sz val="12"/>
        <color indexed="8"/>
        <rFont val="Calibri"/>
        <family val="2"/>
      </rPr>
      <t xml:space="preserve"> met de muis in het </t>
    </r>
    <r>
      <rPr>
        <b/>
        <sz val="12"/>
        <color indexed="8"/>
        <rFont val="Calibri"/>
        <family val="2"/>
      </rPr>
      <t>Lint</t>
    </r>
  </si>
  <si>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op </t>
    </r>
    <r>
      <rPr>
        <b/>
        <sz val="12"/>
        <rFont val="Calibri"/>
        <family val="2"/>
      </rPr>
      <t>Bestand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Opslaan</t>
    </r>
    <r>
      <rPr>
        <sz val="12"/>
        <rFont val="Calibri"/>
        <family val="2"/>
      </rPr>
      <t xml:space="preserve"> of "ctrl+s" om wijzigingen in een bestaand bestand op te slaan</t>
    </r>
  </si>
  <si>
    <r>
      <t xml:space="preserve">Klik </t>
    </r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Opslaan als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kies</t>
    </r>
    <r>
      <rPr>
        <sz val="12"/>
        <color indexed="8"/>
        <rFont val="Calibri"/>
        <family val="2"/>
      </rPr>
      <t xml:space="preserve"> je eigen </t>
    </r>
    <r>
      <rPr>
        <b/>
        <sz val="12"/>
        <color indexed="8"/>
        <rFont val="Calibri"/>
        <family val="2"/>
      </rPr>
      <t>map</t>
    </r>
    <r>
      <rPr>
        <sz val="12"/>
        <color indexed="8"/>
        <rFont val="Calibri"/>
        <family val="2"/>
      </rPr>
      <t xml:space="preserve"> om het bestand in op te slaan en geef het een </t>
    </r>
    <r>
      <rPr>
        <b/>
        <sz val="12"/>
        <color indexed="8"/>
        <rFont val="Calibri"/>
        <family val="2"/>
      </rPr>
      <t>bestandsnaam</t>
    </r>
  </si>
  <si>
    <r>
      <rPr>
        <b/>
        <sz val="12"/>
        <color indexed="8"/>
        <rFont val="Calibri"/>
        <family val="2"/>
      </rPr>
      <t>Bestand - Afdrukken</t>
    </r>
    <r>
      <rPr>
        <sz val="12"/>
        <color indexed="8"/>
        <rFont val="Calibri"/>
        <family val="2"/>
      </rPr>
      <t xml:space="preserve"> -  klik onderaan - </t>
    </r>
    <r>
      <rPr>
        <b/>
        <sz val="12"/>
        <color indexed="8"/>
        <rFont val="Calibri"/>
        <family val="2"/>
      </rPr>
      <t>Pagina-instelling</t>
    </r>
    <r>
      <rPr>
        <sz val="12"/>
        <color indexed="8"/>
        <rFont val="Calibri"/>
        <family val="2"/>
      </rPr>
      <t xml:space="preserve"> en vink</t>
    </r>
    <r>
      <rPr>
        <i/>
        <sz val="12"/>
        <color indexed="8"/>
        <rFont val="Calibri"/>
        <family val="2"/>
      </rPr>
      <t xml:space="preserve"> Aanpassen aan</t>
    </r>
    <r>
      <rPr>
        <sz val="12"/>
        <color indexed="8"/>
        <rFont val="Calibri"/>
        <family val="2"/>
      </rPr>
      <t xml:space="preserve"> 1 bij 1 pagina</t>
    </r>
  </si>
  <si>
    <r>
      <t xml:space="preserve">Print marges verkleinen - </t>
    </r>
    <r>
      <rPr>
        <b/>
        <sz val="12"/>
        <color indexed="8"/>
        <rFont val="Calibri"/>
        <family val="2"/>
      </rPr>
      <t>Pagina-Indeling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Marges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>Smal</t>
    </r>
  </si>
  <si>
    <r>
      <rPr>
        <b/>
        <sz val="12"/>
        <color indexed="8"/>
        <rFont val="Calibri"/>
        <family val="2"/>
      </rPr>
      <t>Klik</t>
    </r>
    <r>
      <rPr>
        <sz val="12"/>
        <color indexed="8"/>
        <rFont val="Calibri"/>
        <family val="2"/>
      </rPr>
      <t xml:space="preserve"> op elk </t>
    </r>
    <r>
      <rPr>
        <b/>
        <sz val="12"/>
        <color indexed="8"/>
        <rFont val="Calibri"/>
        <family val="2"/>
      </rPr>
      <t>tabblad</t>
    </r>
    <r>
      <rPr>
        <sz val="12"/>
        <color indexed="8"/>
        <rFont val="Calibri"/>
        <family val="2"/>
      </rPr>
      <t xml:space="preserve"> in het </t>
    </r>
    <r>
      <rPr>
        <b/>
        <sz val="12"/>
        <color indexed="8"/>
        <rFont val="Calibri"/>
        <family val="2"/>
      </rPr>
      <t>Lint</t>
    </r>
    <r>
      <rPr>
        <sz val="12"/>
        <color indexed="8"/>
        <rFont val="Calibri"/>
        <family val="2"/>
      </rPr>
      <t xml:space="preserve"> om de menu onderdelen zichtbaar te maken of </t>
    </r>
    <r>
      <rPr>
        <b/>
        <sz val="12"/>
        <color indexed="8"/>
        <rFont val="Calibri"/>
        <family val="2"/>
      </rPr>
      <t>scroll</t>
    </r>
    <r>
      <rPr>
        <sz val="12"/>
        <color indexed="8"/>
        <rFont val="Calibri"/>
        <family val="2"/>
      </rPr>
      <t xml:space="preserve"> met het muiswiel door het lint</t>
    </r>
  </si>
  <si>
    <r>
      <t xml:space="preserve">Zet de </t>
    </r>
    <r>
      <rPr>
        <b/>
        <sz val="12"/>
        <color indexed="8"/>
        <rFont val="Calibri"/>
        <family val="2"/>
      </rPr>
      <t>rasterlijnen</t>
    </r>
    <r>
      <rPr>
        <sz val="12"/>
        <color indexed="8"/>
        <rFont val="Calibri"/>
        <family val="2"/>
      </rPr>
      <t xml:space="preserve"> aan via - </t>
    </r>
    <r>
      <rPr>
        <b/>
        <sz val="12"/>
        <color indexed="8"/>
        <rFont val="Calibri"/>
        <family val="2"/>
      </rPr>
      <t>Beeld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Rasterlijnen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aanvinken</t>
    </r>
  </si>
  <si>
    <t>Verander de uitgaven in D8, de uitkomst wordt automatisch aangepast.</t>
  </si>
  <si>
    <r>
      <t xml:space="preserve">Typ een </t>
    </r>
    <r>
      <rPr>
        <b/>
        <sz val="11"/>
        <rFont val="Calibri"/>
        <family val="2"/>
      </rPr>
      <t>= teken</t>
    </r>
    <r>
      <rPr>
        <sz val="11"/>
        <rFont val="Calibri"/>
        <family val="2"/>
      </rPr>
      <t xml:space="preserve"> in het F10 klik in cel E10 </t>
    </r>
    <r>
      <rPr>
        <i/>
        <sz val="11"/>
        <rFont val="Calibri"/>
        <family val="2"/>
      </rPr>
      <t>Totaal</t>
    </r>
    <r>
      <rPr>
        <sz val="11"/>
        <rFont val="Calibri"/>
        <family val="2"/>
      </rPr>
      <t xml:space="preserve"> - typ </t>
    </r>
    <r>
      <rPr>
        <b/>
        <sz val="11"/>
        <rFont val="Calibri"/>
        <family val="2"/>
      </rPr>
      <t>een sterretje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(operator</t>
    </r>
    <r>
      <rPr>
        <sz val="11"/>
        <rFont val="Calibri"/>
        <family val="2"/>
      </rPr>
      <t xml:space="preserve"> Vermenigvuldigen * ) - typ 0,21 - </t>
    </r>
    <r>
      <rPr>
        <b/>
        <sz val="11"/>
        <rFont val="Calibri"/>
        <family val="2"/>
      </rPr>
      <t>Enter.</t>
    </r>
  </si>
  <si>
    <r>
      <t xml:space="preserve">Bereken 52 keer 37,50 eenmalig - typ </t>
    </r>
    <r>
      <rPr>
        <b/>
        <sz val="11"/>
        <rFont val="Calibri"/>
        <family val="2"/>
      </rPr>
      <t>=teken</t>
    </r>
    <r>
      <rPr>
        <sz val="11"/>
        <rFont val="Calibri"/>
        <family val="2"/>
      </rPr>
      <t xml:space="preserve"> in willekeurige cel en typ 52*37,50 - </t>
    </r>
    <r>
      <rPr>
        <b/>
        <sz val="11"/>
        <rFont val="Calibri"/>
        <family val="2"/>
      </rPr>
      <t>Enter.</t>
    </r>
  </si>
  <si>
    <r>
      <t xml:space="preserve">Klik in cel P22 en typ het getal 10 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 xml:space="preserve"> - en typ in cel P23 het getal 15 -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>.</t>
    </r>
  </si>
  <si>
    <r>
      <rPr>
        <b/>
        <sz val="11"/>
        <rFont val="Calibri"/>
        <family val="2"/>
      </rPr>
      <t>Selecteer</t>
    </r>
    <r>
      <rPr>
        <sz val="11"/>
        <rFont val="Calibri"/>
        <family val="2"/>
      </rPr>
      <t xml:space="preserve"> de twee cellen P22 en P23 en sleep met de </t>
    </r>
    <r>
      <rPr>
        <b/>
        <sz val="11"/>
        <rFont val="Calibri"/>
        <family val="2"/>
      </rPr>
      <t>vulgreep</t>
    </r>
    <r>
      <rPr>
        <sz val="11"/>
        <rFont val="Calibri"/>
        <family val="2"/>
      </rPr>
      <t xml:space="preserve"> in de rechteronderhoek de getallen door tot 50.</t>
    </r>
  </si>
  <si>
    <r>
      <rPr>
        <b/>
        <sz val="11"/>
        <rFont val="Calibri"/>
        <family val="2"/>
      </rPr>
      <t>Selecteer</t>
    </r>
    <r>
      <rPr>
        <sz val="11"/>
        <rFont val="Calibri"/>
        <family val="2"/>
      </rPr>
      <t xml:space="preserve"> de gegevens die moeten worden berekend of de hele kolom P (klik op de P kolom).</t>
    </r>
  </si>
  <si>
    <r>
      <rPr>
        <b/>
        <sz val="11"/>
        <rFont val="Calibri"/>
        <family val="2"/>
      </rPr>
      <t>Statusbalk instellen</t>
    </r>
    <r>
      <rPr>
        <sz val="11"/>
        <rFont val="Calibri"/>
        <family val="2"/>
      </rPr>
      <t xml:space="preserve"> - rechtermuisklik op de statusbalk en vink de gewenst statische mogelijkheden aan of uit.</t>
    </r>
  </si>
  <si>
    <r>
      <rPr>
        <b/>
        <sz val="11"/>
        <rFont val="Calibri"/>
        <family val="2"/>
      </rPr>
      <t>Selecteer</t>
    </r>
    <r>
      <rPr>
        <sz val="11"/>
        <rFont val="Calibri"/>
        <family val="2"/>
      </rPr>
      <t xml:space="preserve"> kolom P en druk </t>
    </r>
    <r>
      <rPr>
        <b/>
        <sz val="11"/>
        <rFont val="Calibri"/>
        <family val="2"/>
      </rPr>
      <t>delete</t>
    </r>
    <r>
      <rPr>
        <sz val="11"/>
        <rFont val="Calibri"/>
        <family val="2"/>
      </rPr>
      <t xml:space="preserve"> om alle gegevens in een keer te verwijderen.</t>
    </r>
  </si>
  <si>
    <t>In- en Uitzoomen op het plusje of het minnetje ( in rechter onderhoek)</t>
  </si>
  <si>
    <r>
      <t xml:space="preserve">Klik naast het percentage op de weergave knoppen klik op de knop </t>
    </r>
    <r>
      <rPr>
        <b/>
        <sz val="12"/>
        <color indexed="8"/>
        <rFont val="Calibri"/>
        <family val="2"/>
      </rPr>
      <t>Pagina-eindevoorbeeld</t>
    </r>
    <r>
      <rPr>
        <sz val="12"/>
        <color indexed="8"/>
        <rFont val="Calibri"/>
        <family val="2"/>
      </rPr>
      <t xml:space="preserve"> om print passend te slepen</t>
    </r>
  </si>
  <si>
    <r>
      <t xml:space="preserve">Klik naast het percentage op de weergave knop - </t>
    </r>
    <r>
      <rPr>
        <b/>
        <sz val="12"/>
        <color indexed="8"/>
        <rFont val="Calibri"/>
        <family val="2"/>
      </rPr>
      <t>Normale weergave</t>
    </r>
  </si>
  <si>
    <r>
      <rPr>
        <i/>
        <sz val="12"/>
        <color indexed="8"/>
        <rFont val="Calibri"/>
        <family val="2"/>
      </rPr>
      <t xml:space="preserve">Maak in cel I32 een Vorm </t>
    </r>
    <r>
      <rPr>
        <sz val="12"/>
        <color indexed="8"/>
        <rFont val="Calibri"/>
        <family val="2"/>
      </rPr>
      <t xml:space="preserve">(zie voorbeeld) - </t>
    </r>
    <r>
      <rPr>
        <b/>
        <sz val="12"/>
        <color indexed="8"/>
        <rFont val="Calibri"/>
        <family val="2"/>
      </rPr>
      <t>Invoegen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Illustraties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Vormen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Bijschriften</t>
    </r>
  </si>
  <si>
    <t>klik op de vorm - gedachtewolkje:wolk</t>
  </si>
  <si>
    <r>
      <rPr>
        <b/>
        <sz val="12"/>
        <color indexed="8"/>
        <rFont val="Calibri"/>
        <family val="2"/>
      </rPr>
      <t>Eenmaal</t>
    </r>
    <r>
      <rPr>
        <sz val="12"/>
        <color indexed="8"/>
        <rFont val="Calibri"/>
        <family val="2"/>
      </rPr>
      <t xml:space="preserve"> klik op een tabblad en het </t>
    </r>
    <r>
      <rPr>
        <b/>
        <sz val="12"/>
        <color indexed="8"/>
        <rFont val="Calibri"/>
        <family val="2"/>
      </rPr>
      <t>Lint</t>
    </r>
    <r>
      <rPr>
        <sz val="12"/>
        <color indexed="8"/>
        <rFont val="Calibri"/>
        <family val="2"/>
      </rPr>
      <t xml:space="preserve"> wordt weer zichtbaar</t>
    </r>
  </si>
  <si>
    <r>
      <rPr>
        <b/>
        <sz val="12"/>
        <color indexed="8"/>
        <rFont val="Calibri"/>
        <family val="2"/>
      </rPr>
      <t>Dubbel</t>
    </r>
    <r>
      <rPr>
        <sz val="12"/>
        <color indexed="8"/>
        <rFont val="Calibri"/>
        <family val="2"/>
      </rPr>
      <t xml:space="preserve"> klik op een tabblad en het </t>
    </r>
    <r>
      <rPr>
        <b/>
        <sz val="12"/>
        <color indexed="8"/>
        <rFont val="Calibri"/>
        <family val="2"/>
      </rPr>
      <t>Lint</t>
    </r>
    <r>
      <rPr>
        <sz val="12"/>
        <color indexed="8"/>
        <rFont val="Calibri"/>
        <family val="2"/>
      </rPr>
      <t xml:space="preserve"> </t>
    </r>
    <r>
      <rPr>
        <u/>
        <sz val="12"/>
        <color indexed="8"/>
        <rFont val="Calibri"/>
        <family val="2"/>
      </rPr>
      <t>blijft</t>
    </r>
    <r>
      <rPr>
        <sz val="12"/>
        <color indexed="8"/>
        <rFont val="Calibri"/>
        <family val="2"/>
      </rPr>
      <t xml:space="preserve"> zichtbaar</t>
    </r>
  </si>
  <si>
    <r>
      <rPr>
        <b/>
        <sz val="12"/>
        <color indexed="8"/>
        <rFont val="Calibri"/>
        <family val="2"/>
      </rPr>
      <t>Verwijder</t>
    </r>
    <r>
      <rPr>
        <sz val="12"/>
        <color indexed="8"/>
        <rFont val="Calibri"/>
        <family val="2"/>
      </rPr>
      <t xml:space="preserve"> deze rij 29 met de knop </t>
    </r>
    <r>
      <rPr>
        <b/>
        <sz val="12"/>
        <color indexed="8"/>
        <rFont val="Calibri"/>
        <family val="2"/>
      </rPr>
      <t>Verwijderen</t>
    </r>
    <r>
      <rPr>
        <sz val="12"/>
        <color indexed="8"/>
        <rFont val="Calibri"/>
        <family val="2"/>
      </rPr>
      <t xml:space="preserve"> in het </t>
    </r>
    <r>
      <rPr>
        <b/>
        <sz val="12"/>
        <color indexed="8"/>
        <rFont val="Calibri"/>
        <family val="2"/>
      </rPr>
      <t>Start</t>
    </r>
    <r>
      <rPr>
        <sz val="12"/>
        <color indexed="8"/>
        <rFont val="Calibri"/>
        <family val="2"/>
      </rPr>
      <t xml:space="preserve"> menu</t>
    </r>
  </si>
  <si>
    <t>Herstel de vorige handeling met "ctrl=z".</t>
  </si>
  <si>
    <t>Celeigenschappen instellen voor diverse notaties</t>
  </si>
  <si>
    <t>Celeigenschappen instellen zoals onderstaand voorbeeld</t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</si>
  <si>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een cel in het </t>
    </r>
    <r>
      <rPr>
        <b/>
        <u/>
        <sz val="12"/>
        <rFont val="Calibri"/>
        <family val="2"/>
      </rPr>
      <t>voorbeeld</t>
    </r>
    <r>
      <rPr>
        <sz val="12"/>
        <rFont val="Calibri"/>
        <family val="2"/>
      </rPr>
      <t xml:space="preserve"> om te controleren hoe de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zijn ingesteld</t>
    </r>
  </si>
  <si>
    <r>
      <t xml:space="preserve">Rechtermuis of "ctrl+1"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tabblad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>Getal</t>
    </r>
    <r>
      <rPr>
        <sz val="12"/>
        <rFont val="Calibri"/>
        <family val="2"/>
      </rPr>
      <t xml:space="preserve"> </t>
    </r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</si>
  <si>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juiste kolom in de </t>
    </r>
    <r>
      <rPr>
        <b/>
        <u/>
        <sz val="12"/>
        <rFont val="Calibri"/>
        <family val="2"/>
      </rPr>
      <t>opdracht,</t>
    </r>
    <r>
      <rPr>
        <sz val="12"/>
        <rFont val="Calibri"/>
        <family val="2"/>
      </rPr>
      <t xml:space="preserve"> "ctrl+1"- 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 gewenste notatie instellen</t>
    </r>
  </si>
  <si>
    <r>
      <t xml:space="preserve">Kies voor b.v </t>
    </r>
    <r>
      <rPr>
        <i/>
        <sz val="12"/>
        <color indexed="8"/>
        <rFont val="Calibri"/>
        <family val="2"/>
      </rPr>
      <t>Telefoonnummer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Speciaal</t>
    </r>
    <r>
      <rPr>
        <sz val="12"/>
        <color indexed="8"/>
        <rFont val="Calibri"/>
        <family val="2"/>
      </rPr>
      <t xml:space="preserve"> - of </t>
    </r>
    <r>
      <rPr>
        <i/>
        <sz val="12"/>
        <color indexed="8"/>
        <rFont val="Calibri"/>
        <family val="2"/>
      </rPr>
      <t>Datum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Aangepast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 xml:space="preserve"> (DD-MM-JJJJ)</t>
    </r>
    <r>
      <rPr>
        <sz val="12"/>
        <color indexed="8"/>
        <rFont val="Calibri"/>
        <family val="2"/>
      </rPr>
      <t xml:space="preserve"> - OK</t>
    </r>
  </si>
  <si>
    <t>Celeigenschappen instellingen</t>
  </si>
  <si>
    <t>Vakken</t>
  </si>
  <si>
    <t>Naam</t>
  </si>
  <si>
    <t>Kosten</t>
  </si>
  <si>
    <t>Resultaat</t>
  </si>
  <si>
    <t>Geslaagd</t>
  </si>
  <si>
    <t>Examen</t>
  </si>
  <si>
    <t>Telefoon</t>
  </si>
  <si>
    <t>Wiskunde</t>
  </si>
  <si>
    <t>Janssen</t>
  </si>
  <si>
    <t>Engels</t>
  </si>
  <si>
    <t>van Goor</t>
  </si>
  <si>
    <t>Nederlands</t>
  </si>
  <si>
    <t>Jaap van Ullings</t>
  </si>
  <si>
    <t>Biologie</t>
  </si>
  <si>
    <t>Denssen</t>
  </si>
  <si>
    <t>Natuurkunde</t>
  </si>
  <si>
    <t>Jansz</t>
  </si>
  <si>
    <t>Gymastiek</t>
  </si>
  <si>
    <t>Eigenschappen</t>
  </si>
  <si>
    <t>Tekst</t>
  </si>
  <si>
    <t>Financieel</t>
  </si>
  <si>
    <t>getal 1 dec</t>
  </si>
  <si>
    <t>School perecentage</t>
  </si>
  <si>
    <t>Datum</t>
  </si>
  <si>
    <t xml:space="preserve">  </t>
  </si>
  <si>
    <t>Een afdrukbereik bepalen (Alleen de gegevens die geselecteerd zijn worden uitgeprint)</t>
  </si>
  <si>
    <t>Selecteer het bereik  A2 t/m L23</t>
  </si>
  <si>
    <r>
      <t xml:space="preserve">Klik tabblad </t>
    </r>
    <r>
      <rPr>
        <b/>
        <sz val="12"/>
        <color indexed="8"/>
        <rFont val="Calibri"/>
        <family val="2"/>
      </rPr>
      <t>Pagina-indeling</t>
    </r>
    <r>
      <rPr>
        <sz val="12"/>
        <color indexed="8"/>
        <rFont val="Calibri"/>
        <family val="2"/>
      </rPr>
      <t xml:space="preserve"> vervolgens knop </t>
    </r>
    <r>
      <rPr>
        <b/>
        <sz val="12"/>
        <color indexed="8"/>
        <rFont val="Calibri"/>
        <family val="2"/>
      </rPr>
      <t>Afdrukbereik</t>
    </r>
    <r>
      <rPr>
        <sz val="12"/>
        <color indexed="8"/>
        <rFont val="Calibri"/>
        <family val="2"/>
      </rPr>
      <t xml:space="preserve"> </t>
    </r>
  </si>
  <si>
    <r>
      <t xml:space="preserve">Klik </t>
    </r>
    <r>
      <rPr>
        <b/>
        <sz val="12"/>
        <color indexed="8"/>
        <rFont val="Calibri"/>
        <family val="2"/>
      </rPr>
      <t xml:space="preserve">Afdrukbereik bepalen </t>
    </r>
  </si>
  <si>
    <t xml:space="preserve">Controleer in het afdrukvoorbeeld of gewenste selectie ook daadwerkelijk wordt afgedrukt </t>
  </si>
  <si>
    <r>
      <t xml:space="preserve">Klik tabblad </t>
    </r>
    <r>
      <rPr>
        <b/>
        <sz val="12"/>
        <color indexed="8"/>
        <rFont val="Calibri"/>
        <family val="2"/>
      </rPr>
      <t>Pagina-indeling</t>
    </r>
    <r>
      <rPr>
        <sz val="12"/>
        <color indexed="8"/>
        <rFont val="Calibri"/>
        <family val="2"/>
      </rPr>
      <t xml:space="preserve"> vervolgens knop </t>
    </r>
    <r>
      <rPr>
        <b/>
        <sz val="12"/>
        <color indexed="8"/>
        <rFont val="Calibri"/>
        <family val="2"/>
      </rPr>
      <t>Afdrukbereik</t>
    </r>
    <r>
      <rPr>
        <sz val="12"/>
        <color indexed="8"/>
        <rFont val="Calibri"/>
        <family val="2"/>
      </rPr>
      <t xml:space="preserve"> en klik </t>
    </r>
    <r>
      <rPr>
        <b/>
        <sz val="12"/>
        <color indexed="8"/>
        <rFont val="Calibri"/>
        <family val="2"/>
      </rPr>
      <t>Afdrukbereik wissen</t>
    </r>
  </si>
  <si>
    <r>
      <t xml:space="preserve">Klik tabblad </t>
    </r>
    <r>
      <rPr>
        <b/>
        <sz val="12"/>
        <color indexed="8"/>
        <rFont val="Calibri"/>
        <family val="2"/>
      </rPr>
      <t>Pagina-indeling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Afdrukstand</t>
    </r>
    <r>
      <rPr>
        <sz val="12"/>
        <color indexed="8"/>
        <rFont val="Calibri"/>
        <family val="2"/>
      </rPr>
      <t xml:space="preserve"> - kies liggend (het document wordt in de breedte/liggend uitgeprint)</t>
    </r>
  </si>
  <si>
    <t>Pagina laten afdrukken op 1 pagina indien iets te groot gemaakt voor A4</t>
  </si>
  <si>
    <t xml:space="preserve">Rij en kolomkoppen uitprinten: </t>
  </si>
  <si>
    <r>
      <t xml:space="preserve">Klik </t>
    </r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Afdrukken</t>
    </r>
    <r>
      <rPr>
        <sz val="12"/>
        <color indexed="8"/>
        <rFont val="Calibri"/>
        <family val="2"/>
      </rPr>
      <t xml:space="preserve"> -  </t>
    </r>
    <r>
      <rPr>
        <sz val="12"/>
        <color theme="4" tint="-0.249977111117893"/>
        <rFont val="Calibri"/>
        <family val="2"/>
      </rPr>
      <t>Pagina-indeling</t>
    </r>
    <r>
      <rPr>
        <sz val="12"/>
        <color indexed="8"/>
        <rFont val="Calibri"/>
        <family val="2"/>
      </rPr>
      <t xml:space="preserve"> </t>
    </r>
  </si>
  <si>
    <r>
      <t xml:space="preserve">tablad </t>
    </r>
    <r>
      <rPr>
        <b/>
        <i/>
        <sz val="12"/>
        <color indexed="8"/>
        <rFont val="Calibri"/>
        <family val="2"/>
      </rPr>
      <t>Blad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>Rij en kolomkoppen</t>
    </r>
    <r>
      <rPr>
        <sz val="12"/>
        <color indexed="8"/>
        <rFont val="Calibri"/>
        <family val="2"/>
      </rPr>
      <t xml:space="preserve"> aanvinken.</t>
    </r>
  </si>
  <si>
    <t>Rasterlijnen uitprinten:</t>
  </si>
  <si>
    <r>
      <t xml:space="preserve">tablad </t>
    </r>
    <r>
      <rPr>
        <b/>
        <i/>
        <sz val="12"/>
        <color indexed="8"/>
        <rFont val="Calibri"/>
        <family val="2"/>
      </rPr>
      <t>Blad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>Rasterlijnen</t>
    </r>
    <r>
      <rPr>
        <sz val="12"/>
        <color indexed="8"/>
        <rFont val="Calibri"/>
        <family val="2"/>
      </rPr>
      <t xml:space="preserve"> aanvinken.</t>
    </r>
  </si>
  <si>
    <t xml:space="preserve">Zwart wit afdrukken: </t>
  </si>
  <si>
    <r>
      <t xml:space="preserve">tablad </t>
    </r>
    <r>
      <rPr>
        <b/>
        <i/>
        <sz val="12"/>
        <color indexed="8"/>
        <rFont val="Calibri"/>
        <family val="2"/>
      </rPr>
      <t>Blad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>Zwart wit afdrukken</t>
    </r>
    <r>
      <rPr>
        <sz val="12"/>
        <color indexed="8"/>
        <rFont val="Calibri"/>
        <family val="2"/>
      </rPr>
      <t xml:space="preserve"> aanvinken.</t>
    </r>
  </si>
  <si>
    <r>
      <t xml:space="preserve">Pagina-nummers uitprinten: Klik </t>
    </r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Afdrukken</t>
    </r>
    <r>
      <rPr>
        <sz val="12"/>
        <color indexed="8"/>
        <rFont val="Calibri"/>
        <family val="2"/>
      </rPr>
      <t xml:space="preserve"> - </t>
    </r>
    <r>
      <rPr>
        <sz val="12"/>
        <color theme="4" tint="-0.249977111117893"/>
        <rFont val="Calibri"/>
        <family val="2"/>
      </rPr>
      <t>Pagina-instelling</t>
    </r>
  </si>
  <si>
    <r>
      <t xml:space="preserve">Tabblad </t>
    </r>
    <r>
      <rPr>
        <i/>
        <sz val="12"/>
        <color indexed="8"/>
        <rFont val="Calibri"/>
        <family val="2"/>
      </rPr>
      <t>koptekst/voettekst</t>
    </r>
    <r>
      <rPr>
        <sz val="12"/>
        <color indexed="8"/>
        <rFont val="Calibri"/>
        <family val="2"/>
      </rPr>
      <t xml:space="preserve"> klik knop </t>
    </r>
    <r>
      <rPr>
        <b/>
        <sz val="12"/>
        <color indexed="8"/>
        <rFont val="Calibri"/>
        <family val="2"/>
      </rPr>
      <t xml:space="preserve">Aangepaste voettekst </t>
    </r>
  </si>
  <si>
    <t>Klik in Rechtervak vervolgens op 2e knop pagina-nummers invoegen OK</t>
  </si>
  <si>
    <t>Klik - OK om het afdrukvoorbeeld te sluiten.</t>
  </si>
  <si>
    <t>Rijen en kolommen op maat instellen</t>
  </si>
  <si>
    <t>ma</t>
  </si>
  <si>
    <t>di</t>
  </si>
  <si>
    <t>wo</t>
  </si>
  <si>
    <t>do</t>
  </si>
  <si>
    <t>vr</t>
  </si>
  <si>
    <t>za</t>
  </si>
  <si>
    <r>
      <rPr>
        <b/>
        <sz val="12"/>
        <color indexed="8"/>
        <rFont val="Calibri"/>
        <family val="2"/>
      </rPr>
      <t>Selecteer</t>
    </r>
    <r>
      <rPr>
        <sz val="12"/>
        <color indexed="8"/>
        <rFont val="Calibri"/>
        <family val="2"/>
      </rPr>
      <t xml:space="preserve"> kolom S, rechtermuis, klik en kies </t>
    </r>
    <r>
      <rPr>
        <i/>
        <sz val="12"/>
        <color indexed="8"/>
        <rFont val="Calibri"/>
        <family val="2"/>
      </rPr>
      <t>Verbergen</t>
    </r>
    <r>
      <rPr>
        <sz val="12"/>
        <color indexed="8"/>
        <rFont val="Calibri"/>
        <family val="2"/>
      </rPr>
      <t xml:space="preserve"> (Kolom is niet meer zichtbaar)</t>
    </r>
  </si>
  <si>
    <t>verberg</t>
  </si>
  <si>
    <r>
      <rPr>
        <b/>
        <sz val="12"/>
        <color indexed="8"/>
        <rFont val="Calibri"/>
        <family val="2"/>
      </rPr>
      <t>Selecteer</t>
    </r>
    <r>
      <rPr>
        <sz val="12"/>
        <color indexed="8"/>
        <rFont val="Calibri"/>
        <family val="2"/>
      </rPr>
      <t xml:space="preserve"> kolom R en T, rechtermuis, klik en </t>
    </r>
    <r>
      <rPr>
        <i/>
        <sz val="12"/>
        <color indexed="8"/>
        <rFont val="Calibri"/>
        <family val="2"/>
      </rPr>
      <t>Zichtbaar</t>
    </r>
    <r>
      <rPr>
        <sz val="12"/>
        <color indexed="8"/>
        <rFont val="Calibri"/>
        <family val="2"/>
      </rPr>
      <t xml:space="preserve"> maken (Kolom is  weer zichtbaar)</t>
    </r>
  </si>
  <si>
    <t>en</t>
  </si>
  <si>
    <r>
      <t>Klik met de rechtermuis op kolom S en verwijder de kolom (</t>
    </r>
    <r>
      <rPr>
        <i/>
        <sz val="12"/>
        <color indexed="8"/>
        <rFont val="Calibri"/>
        <family val="2"/>
      </rPr>
      <t>Verwijderen</t>
    </r>
    <r>
      <rPr>
        <sz val="12"/>
        <color indexed="8"/>
        <rFont val="Calibri"/>
        <family val="2"/>
      </rPr>
      <t>)</t>
    </r>
  </si>
  <si>
    <t>verwijder</t>
  </si>
  <si>
    <r>
      <rPr>
        <b/>
        <sz val="12"/>
        <color indexed="8"/>
        <rFont val="Calibri"/>
        <family val="2"/>
      </rPr>
      <t>Selecteer</t>
    </r>
    <r>
      <rPr>
        <sz val="12"/>
        <color indexed="8"/>
        <rFont val="Calibri"/>
        <family val="2"/>
      </rPr>
      <t xml:space="preserve"> 6 kolommen vanaf kolom T </t>
    </r>
    <r>
      <rPr>
        <u/>
        <sz val="12"/>
        <color indexed="8"/>
        <rFont val="Calibri"/>
        <family val="2"/>
      </rPr>
      <t>t/m</t>
    </r>
    <r>
      <rPr>
        <sz val="12"/>
        <color indexed="8"/>
        <rFont val="Calibri"/>
        <family val="2"/>
      </rPr>
      <t xml:space="preserve"> Y, dubbelklik op de overgang tussen 2 kolommen om deze passend te maken of </t>
    </r>
  </si>
  <si>
    <t>deze</t>
  </si>
  <si>
    <r>
      <rPr>
        <b/>
        <sz val="12"/>
        <rFont val="Calibri"/>
        <family val="2"/>
      </rPr>
      <t>Sleep</t>
    </r>
    <r>
      <rPr>
        <sz val="12"/>
        <rFont val="Calibri"/>
        <family val="2"/>
      </rPr>
      <t xml:space="preserve"> de scheiding van de kolom T en U de kolombreedte naar 5 (alle kolommen zijn nu 5)</t>
    </r>
  </si>
  <si>
    <t>kolom</t>
  </si>
  <si>
    <r>
      <t xml:space="preserve">Andere manier is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alle kolommen - rechtermuisklik - </t>
    </r>
    <r>
      <rPr>
        <i/>
        <sz val="12"/>
        <rFont val="Calibri"/>
        <family val="2"/>
      </rPr>
      <t>Kolombreedte</t>
    </r>
    <r>
      <rPr>
        <sz val="12"/>
        <rFont val="Calibri"/>
        <family val="2"/>
      </rPr>
      <t xml:space="preserve"> - 5 - OK.</t>
    </r>
  </si>
  <si>
    <r>
      <t xml:space="preserve">Typ in cel B15 </t>
    </r>
    <r>
      <rPr>
        <b/>
        <sz val="12"/>
        <color indexed="8"/>
        <rFont val="Calibri"/>
        <family val="2"/>
      </rPr>
      <t>januari</t>
    </r>
    <r>
      <rPr>
        <sz val="12"/>
        <color indexed="8"/>
        <rFont val="Calibri"/>
        <family val="2"/>
      </rPr>
      <t xml:space="preserve"> in cel C15 </t>
    </r>
    <r>
      <rPr>
        <b/>
        <sz val="12"/>
        <color indexed="8"/>
        <rFont val="Calibri"/>
        <family val="2"/>
      </rPr>
      <t>februari</t>
    </r>
    <r>
      <rPr>
        <sz val="12"/>
        <color indexed="8"/>
        <rFont val="Calibri"/>
        <family val="2"/>
      </rPr>
      <t xml:space="preserve"> selecteer de 2 cellen en sleep met de vulgreep de maanden t/m dec door</t>
    </r>
  </si>
  <si>
    <r>
      <t xml:space="preserve">Typ in cel B17 </t>
    </r>
    <r>
      <rPr>
        <b/>
        <sz val="12"/>
        <color indexed="8"/>
        <rFont val="Calibri"/>
        <family val="2"/>
      </rPr>
      <t>maandag</t>
    </r>
    <r>
      <rPr>
        <sz val="12"/>
        <color indexed="8"/>
        <rFont val="Calibri"/>
        <family val="2"/>
      </rPr>
      <t xml:space="preserve"> in cel C17 </t>
    </r>
    <r>
      <rPr>
        <b/>
        <sz val="12"/>
        <color indexed="8"/>
        <rFont val="Calibri"/>
        <family val="2"/>
      </rPr>
      <t>dinsdag</t>
    </r>
    <r>
      <rPr>
        <sz val="12"/>
        <color indexed="8"/>
        <rFont val="Calibri"/>
        <family val="2"/>
      </rPr>
      <t xml:space="preserve"> selecteer de 2 cellen en sleep met de vulgreep de dagen tot zondag door</t>
    </r>
  </si>
  <si>
    <r>
      <t xml:space="preserve">Typ in cel B19 cijfer </t>
    </r>
    <r>
      <rPr>
        <b/>
        <sz val="12"/>
        <rFont val="Calibri"/>
        <family val="2"/>
      </rPr>
      <t>10</t>
    </r>
    <r>
      <rPr>
        <sz val="12"/>
        <color indexed="8"/>
        <rFont val="Calibri"/>
        <family val="2"/>
      </rPr>
      <t xml:space="preserve"> in cel C19 cijfer </t>
    </r>
    <r>
      <rPr>
        <b/>
        <sz val="12"/>
        <color indexed="8"/>
        <rFont val="Calibri"/>
        <family val="2"/>
      </rPr>
      <t>20,</t>
    </r>
    <r>
      <rPr>
        <sz val="12"/>
        <color indexed="8"/>
        <rFont val="Calibri"/>
        <family val="2"/>
      </rPr>
      <t xml:space="preserve"> selecteer de 2 cellen en sleep met de vulgreep de cijfers door tot 100</t>
    </r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</si>
  <si>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</si>
  <si>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</si>
  <si>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</si>
  <si>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</si>
  <si>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</si>
  <si>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</si>
  <si>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</si>
  <si>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</si>
  <si>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</si>
  <si>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</si>
  <si>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</si>
  <si>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</si>
  <si>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zo</t>
  </si>
  <si>
    <r>
      <t xml:space="preserve">Andere methode is rechtermuis op kolom </t>
    </r>
    <r>
      <rPr>
        <b/>
        <sz val="12"/>
        <rFont val="Calibri"/>
        <family val="2"/>
      </rPr>
      <t>K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Kolombreedte</t>
    </r>
    <r>
      <rPr>
        <sz val="12"/>
        <rFont val="Calibri"/>
        <family val="2"/>
      </rPr>
      <t xml:space="preserve"> - typ gewenste maat - OK</t>
    </r>
  </si>
  <si>
    <t>Maak de tafeltjes van 10 met de vulgreep na en maak ze op zoals in het voorbeeld</t>
  </si>
  <si>
    <r>
      <t xml:space="preserve">Maak de hoogte van rij 27 met de rechtermuisknop 18,5, en kies gele </t>
    </r>
    <r>
      <rPr>
        <i/>
        <sz val="12"/>
        <rFont val="Calibri"/>
        <family val="2"/>
      </rPr>
      <t>Opvulkleur</t>
    </r>
  </si>
  <si>
    <t>Opdracht hier namaken</t>
  </si>
  <si>
    <t>Tafeltjes van 10</t>
  </si>
  <si>
    <r>
      <t xml:space="preserve">Deze 10 cellen </t>
    </r>
    <r>
      <rPr>
        <b/>
        <sz val="11"/>
        <color theme="1"/>
        <rFont val="Calibri"/>
        <family val="2"/>
        <scheme val="minor"/>
      </rPr>
      <t>Samenvoegen en centreren</t>
    </r>
    <r>
      <rPr>
        <sz val="11"/>
        <color theme="1"/>
        <rFont val="Calibri"/>
        <family val="2"/>
        <scheme val="minor"/>
      </rPr>
      <t xml:space="preserve"> vanuit het lint</t>
    </r>
  </si>
  <si>
    <t>Sorteren en Filteren van gegevens uit een database</t>
  </si>
  <si>
    <r>
      <t xml:space="preserve">Selecteer de hele tabel ("ctrl + a + a") tabblad </t>
    </r>
    <r>
      <rPr>
        <b/>
        <sz val="12"/>
        <rFont val="Calibri"/>
        <family val="2"/>
      </rPr>
      <t>Start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Bewerken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 xml:space="preserve">Sorteren en filteren </t>
    </r>
    <r>
      <rPr>
        <sz val="12"/>
        <rFont val="Calibri"/>
        <family val="2"/>
      </rPr>
      <t>kies van</t>
    </r>
    <r>
      <rPr>
        <b/>
        <sz val="12"/>
        <rFont val="Calibri"/>
        <family val="2"/>
      </rPr>
      <t xml:space="preserve"> A tot Z</t>
    </r>
    <r>
      <rPr>
        <sz val="12"/>
        <rFont val="Calibri"/>
        <family val="2"/>
      </rPr>
      <t xml:space="preserve"> </t>
    </r>
  </si>
  <si>
    <r>
      <t xml:space="preserve">Selecteer in rij 12 de tabelkoppen en zet er een filter in via </t>
    </r>
    <r>
      <rPr>
        <b/>
        <sz val="12"/>
        <rFont val="Calibri"/>
        <family val="2"/>
      </rPr>
      <t xml:space="preserve">tabblad Start - Bewerken - Sorteren en filteren </t>
    </r>
    <r>
      <rPr>
        <sz val="12"/>
        <rFont val="Calibri"/>
        <family val="2"/>
      </rPr>
      <t>kies</t>
    </r>
    <r>
      <rPr>
        <b/>
        <sz val="12"/>
        <rFont val="Calibri"/>
        <family val="2"/>
      </rPr>
      <t xml:space="preserve"> Filter</t>
    </r>
  </si>
  <si>
    <r>
      <rPr>
        <b/>
        <sz val="12"/>
        <rFont val="Calibri"/>
        <family val="2"/>
      </rPr>
      <t>Filter</t>
    </r>
    <r>
      <rPr>
        <sz val="12"/>
        <rFont val="Calibri"/>
        <family val="2"/>
      </rPr>
      <t xml:space="preserve"> de plaats Heythuysen, selecteer ("ctrl + a + a"), kopieer ("ctrl+c") en plak ("ctrl+v") deze in nieuw tabblad ("alt+shift+F1")</t>
    </r>
  </si>
  <si>
    <r>
      <t xml:space="preserve">Ga terug naar tabblad Sorteren en klik op </t>
    </r>
    <r>
      <rPr>
        <b/>
        <sz val="12"/>
        <rFont val="Calibri"/>
        <family val="2"/>
      </rPr>
      <t>trechter</t>
    </r>
    <r>
      <rPr>
        <sz val="12"/>
        <rFont val="Calibri"/>
        <family val="2"/>
      </rPr>
      <t xml:space="preserve"> -  </t>
    </r>
    <r>
      <rPr>
        <b/>
        <sz val="12"/>
        <rFont val="Calibri"/>
        <family val="2"/>
      </rPr>
      <t>Alles Selecteren (</t>
    </r>
    <r>
      <rPr>
        <sz val="12"/>
        <rFont val="Calibri"/>
        <family val="2"/>
      </rPr>
      <t>Filter is nu opgeheven)</t>
    </r>
  </si>
  <si>
    <r>
      <t>Klik filter categorie l</t>
    </r>
    <r>
      <rPr>
        <b/>
        <sz val="12"/>
        <rFont val="Calibri"/>
        <family val="2"/>
      </rPr>
      <t>eeftijd</t>
    </r>
    <r>
      <rPr>
        <sz val="12"/>
        <rFont val="Calibri"/>
        <family val="2"/>
      </rPr>
      <t xml:space="preserve"> alleen boven de 30 jaar - </t>
    </r>
    <r>
      <rPr>
        <b/>
        <sz val="12"/>
        <rFont val="Calibri"/>
        <family val="2"/>
      </rPr>
      <t>Getalfilters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Is groter dan</t>
    </r>
    <r>
      <rPr>
        <sz val="12"/>
        <rFont val="Calibri"/>
        <family val="2"/>
      </rPr>
      <t xml:space="preserve"> typ 30 in venster - </t>
    </r>
    <r>
      <rPr>
        <b/>
        <sz val="12"/>
        <rFont val="Calibri"/>
        <family val="2"/>
      </rPr>
      <t>OK</t>
    </r>
  </si>
  <si>
    <r>
      <rPr>
        <b/>
        <sz val="12"/>
        <color indexed="8"/>
        <rFont val="Calibri"/>
        <family val="2"/>
      </rPr>
      <t>Selecteer</t>
    </r>
    <r>
      <rPr>
        <sz val="12"/>
        <color indexed="8"/>
        <rFont val="Calibri"/>
        <family val="2"/>
      </rPr>
      <t xml:space="preserve"> de hele tabel ("ctrl + a + a") en kopieer "ctrl +c" de gegevens en plak "ctrl + v" deze in een nieuw werkblad "ctrl +n"</t>
    </r>
  </si>
  <si>
    <r>
      <t xml:space="preserve">geef het nieuwe tabblad de naam </t>
    </r>
    <r>
      <rPr>
        <b/>
        <sz val="12"/>
        <color indexed="8"/>
        <rFont val="Calibri"/>
        <family val="2"/>
      </rPr>
      <t>Koken</t>
    </r>
  </si>
  <si>
    <r>
      <t xml:space="preserve">Verwijder de filter </t>
    </r>
    <r>
      <rPr>
        <b/>
        <sz val="12"/>
        <rFont val="Calibri"/>
        <family val="2"/>
      </rPr>
      <t>Sorteren en filteren - Filter - uitvinken.</t>
    </r>
    <r>
      <rPr>
        <sz val="12"/>
        <rFont val="Calibri"/>
        <family val="2"/>
      </rPr>
      <t xml:space="preserve"> - filter </t>
    </r>
    <r>
      <rPr>
        <b/>
        <sz val="12"/>
        <rFont val="Calibri"/>
        <family val="2"/>
      </rPr>
      <t>leeftijd</t>
    </r>
    <r>
      <rPr>
        <sz val="12"/>
        <rFont val="Calibri"/>
        <family val="2"/>
      </rPr>
      <t xml:space="preserve"> kleiner dan 30 en plak deze naast koken maak een </t>
    </r>
  </si>
  <si>
    <r>
      <t xml:space="preserve">nieuw tabblad met de naam </t>
    </r>
    <r>
      <rPr>
        <b/>
        <sz val="12"/>
        <color indexed="8"/>
        <rFont val="Calibri"/>
        <family val="2"/>
      </rPr>
      <t>Dansen</t>
    </r>
    <r>
      <rPr>
        <sz val="12"/>
        <color indexed="8"/>
        <rFont val="Calibri"/>
        <family val="2"/>
      </rPr>
      <t xml:space="preserve"> - verwijder de werkmap zonder opslaan en wis de Leeftijdfilter (F</t>
    </r>
    <r>
      <rPr>
        <b/>
        <sz val="12"/>
        <color indexed="8"/>
        <rFont val="Calibri"/>
        <family val="2"/>
      </rPr>
      <t>ilter uit leeftijd wissen</t>
    </r>
    <r>
      <rPr>
        <sz val="12"/>
        <color indexed="8"/>
        <rFont val="Calibri"/>
        <family val="2"/>
      </rPr>
      <t>) uit opdr. 6</t>
    </r>
  </si>
  <si>
    <t>V.n</t>
  </si>
  <si>
    <t>Adres</t>
  </si>
  <si>
    <t>Nr.</t>
  </si>
  <si>
    <t>Code</t>
  </si>
  <si>
    <t>Plaats</t>
  </si>
  <si>
    <t>Geb.</t>
  </si>
  <si>
    <t>leeftijd</t>
  </si>
  <si>
    <t>Mobiel</t>
  </si>
  <si>
    <t>Dings</t>
  </si>
  <si>
    <t>Theo</t>
  </si>
  <si>
    <t>Tuinstraat</t>
  </si>
  <si>
    <t>6107 EL</t>
  </si>
  <si>
    <t>Baexem</t>
  </si>
  <si>
    <t>Koos</t>
  </si>
  <si>
    <t xml:space="preserve">Park </t>
  </si>
  <si>
    <t>6117 EL</t>
  </si>
  <si>
    <t>Heythuysen</t>
  </si>
  <si>
    <t>eikeboom</t>
  </si>
  <si>
    <t>Ber</t>
  </si>
  <si>
    <t>Vlasstraat</t>
  </si>
  <si>
    <t>6104 EL</t>
  </si>
  <si>
    <t>Ton</t>
  </si>
  <si>
    <t>Dorpsstraat</t>
  </si>
  <si>
    <t>6114 EL</t>
  </si>
  <si>
    <t>Peter</t>
  </si>
  <si>
    <t>Klooster</t>
  </si>
  <si>
    <t>6124 EL</t>
  </si>
  <si>
    <t>Weert</t>
  </si>
  <si>
    <t>Goor</t>
  </si>
  <si>
    <t>Jos</t>
  </si>
  <si>
    <t>6105 EL</t>
  </si>
  <si>
    <t>Haelen</t>
  </si>
  <si>
    <t>Geuzert</t>
  </si>
  <si>
    <t>6115 EL</t>
  </si>
  <si>
    <t>Jack</t>
  </si>
  <si>
    <t>6097 EL</t>
  </si>
  <si>
    <t>Klaas</t>
  </si>
  <si>
    <t>Park laan</t>
  </si>
  <si>
    <t>6099 EL</t>
  </si>
  <si>
    <t>Leon</t>
  </si>
  <si>
    <t>6098 EL</t>
  </si>
  <si>
    <t>6096 EL</t>
  </si>
  <si>
    <t>6121 EL</t>
  </si>
  <si>
    <t>6095 EL</t>
  </si>
  <si>
    <t xml:space="preserve">Parkstraat </t>
  </si>
  <si>
    <t>6111 EL</t>
  </si>
  <si>
    <t>Neer</t>
  </si>
  <si>
    <t>Kloosterweg</t>
  </si>
  <si>
    <t>6100 EL</t>
  </si>
  <si>
    <t>Roggel</t>
  </si>
  <si>
    <t>Huub</t>
  </si>
  <si>
    <t>6101 EL</t>
  </si>
  <si>
    <t>6125 EL</t>
  </si>
  <si>
    <t>nevel</t>
  </si>
  <si>
    <t>6106 EL</t>
  </si>
  <si>
    <t>6116 EL</t>
  </si>
  <si>
    <t>Helden</t>
  </si>
  <si>
    <t>Peskens</t>
  </si>
  <si>
    <t>Feb</t>
  </si>
  <si>
    <t>6119 EL</t>
  </si>
  <si>
    <t>Leveroy</t>
  </si>
  <si>
    <t>6109 EL</t>
  </si>
  <si>
    <t>puts</t>
  </si>
  <si>
    <t>6103 EL</t>
  </si>
  <si>
    <t>Ger</t>
  </si>
  <si>
    <t>6113 EL</t>
  </si>
  <si>
    <t xml:space="preserve">Parkweg </t>
  </si>
  <si>
    <t>6123 EL</t>
  </si>
  <si>
    <t>6127 EL</t>
  </si>
  <si>
    <t>Timmermans</t>
  </si>
  <si>
    <t>6102 EL</t>
  </si>
  <si>
    <t>Kloosterstraat</t>
  </si>
  <si>
    <t>6112 EL</t>
  </si>
  <si>
    <t>6126 EL</t>
  </si>
  <si>
    <t>6122 EL</t>
  </si>
  <si>
    <t>Ullings</t>
  </si>
  <si>
    <t>6108 EL</t>
  </si>
  <si>
    <t>Kloosterje</t>
  </si>
  <si>
    <t>6118 EL</t>
  </si>
  <si>
    <t>Hei</t>
  </si>
  <si>
    <t>Verdonschot</t>
  </si>
  <si>
    <t>6120 EL</t>
  </si>
  <si>
    <t>6094 EL</t>
  </si>
  <si>
    <t>6093 EL</t>
  </si>
  <si>
    <t>6128 EL</t>
  </si>
  <si>
    <t>6110 EL</t>
  </si>
  <si>
    <t>Omgaan met tekst</t>
  </si>
  <si>
    <t>Oefening 1 Verwijderen kolommen en rijen</t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</si>
  <si>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kolom H en druk </t>
    </r>
    <r>
      <rPr>
        <b/>
        <sz val="12"/>
        <rFont val="Calibri"/>
        <family val="2"/>
      </rPr>
      <t>delete</t>
    </r>
    <r>
      <rPr>
        <sz val="12"/>
        <rFont val="Calibri"/>
        <family val="2"/>
      </rPr>
      <t>, alle tekst is nu verwijderd, maar de celeigenschappen niet.</t>
    </r>
  </si>
  <si>
    <r>
      <rPr>
        <b/>
        <sz val="12"/>
        <rFont val="Calibri"/>
        <family val="2"/>
      </rPr>
      <t>Verwijder</t>
    </r>
    <r>
      <rPr>
        <sz val="12"/>
        <rFont val="Calibri"/>
        <family val="2"/>
      </rPr>
      <t xml:space="preserve"> kolom H om alle gegevens (tekst,randen en kleur achtergrond) te verwijderen</t>
    </r>
  </si>
  <si>
    <r>
      <rPr>
        <b/>
        <sz val="12"/>
        <rFont val="Calibri"/>
        <family val="2"/>
      </rPr>
      <t>Kopieer</t>
    </r>
    <r>
      <rPr>
        <sz val="12"/>
        <rFont val="Calibri"/>
        <family val="2"/>
      </rPr>
      <t xml:space="preserve"> het tabblad Tekst Basisoefeningen - r.m.knop in het tabblad- </t>
    </r>
    <r>
      <rPr>
        <b/>
        <sz val="12"/>
        <rFont val="Calibri"/>
        <family val="2"/>
      </rPr>
      <t>Verplaatsen/kopiëren</t>
    </r>
  </si>
  <si>
    <r>
      <t>Vink</t>
    </r>
    <r>
      <rPr>
        <i/>
        <sz val="12"/>
        <rFont val="Calibri"/>
        <family val="2"/>
      </rPr>
      <t xml:space="preserve"> Kopie maken </t>
    </r>
    <r>
      <rPr>
        <sz val="12"/>
        <rFont val="Calibri"/>
        <family val="2"/>
      </rPr>
      <t xml:space="preserve">aan en kies de optie </t>
    </r>
    <r>
      <rPr>
        <i/>
        <sz val="12"/>
        <rFont val="Calibri"/>
        <family val="2"/>
      </rPr>
      <t>nieuwe map</t>
    </r>
    <r>
      <rPr>
        <b/>
        <sz val="12"/>
        <rFont val="Calibri"/>
        <family val="2"/>
      </rPr>
      <t xml:space="preserve"> - OK</t>
    </r>
  </si>
  <si>
    <r>
      <rPr>
        <b/>
        <sz val="12"/>
        <rFont val="Calibri"/>
        <family val="2"/>
      </rPr>
      <t>Dubbelklik</t>
    </r>
    <r>
      <rPr>
        <sz val="12"/>
        <rFont val="Calibri"/>
        <family val="2"/>
      </rPr>
      <t xml:space="preserve"> in het nieuwe tabblad en geef het de naam </t>
    </r>
    <r>
      <rPr>
        <b/>
        <sz val="12"/>
        <rFont val="Calibri"/>
        <family val="2"/>
      </rPr>
      <t>Basisoefeningen vervolg</t>
    </r>
  </si>
  <si>
    <r>
      <t xml:space="preserve">Maak onderstaande oefening na in opdracht (gebruik </t>
    </r>
    <r>
      <rPr>
        <b/>
        <sz val="12"/>
        <rFont val="Calibri"/>
        <family val="2"/>
      </rPr>
      <t>celeigenschappen)</t>
    </r>
  </si>
  <si>
    <t>tekst</t>
  </si>
  <si>
    <t>Onderstaande tekst heeft 2 verschillende lettertypes klik in de formulebalk om te controleren</t>
  </si>
  <si>
    <r>
      <rPr>
        <b/>
        <sz val="18"/>
        <rFont val="Algerian"/>
        <family val="5"/>
      </rPr>
      <t xml:space="preserve">Gebruik van tekst in </t>
    </r>
    <r>
      <rPr>
        <b/>
        <sz val="18"/>
        <color indexed="10"/>
        <rFont val="Calibri Light"/>
        <family val="1"/>
        <scheme val="major"/>
      </rPr>
      <t xml:space="preserve">Excel </t>
    </r>
    <r>
      <rPr>
        <b/>
        <sz val="18"/>
        <rFont val="Calibri Light"/>
        <family val="1"/>
        <scheme val="major"/>
      </rPr>
      <t>door te typen in een cel</t>
    </r>
    <r>
      <rPr>
        <b/>
        <sz val="18"/>
        <rFont val="Algerian"/>
        <family val="5"/>
      </rPr>
      <t>!</t>
    </r>
  </si>
  <si>
    <t>Randen en kleuren</t>
  </si>
  <si>
    <t>veel</t>
  </si>
  <si>
    <t>Dit is een patroon achtergrond</t>
  </si>
  <si>
    <t>Gebruik van tekst in Excel in een cel!</t>
  </si>
  <si>
    <t>Opmaak:</t>
  </si>
  <si>
    <t>deze knoppen gebruiken</t>
  </si>
  <si>
    <t>Patronen:</t>
  </si>
  <si>
    <t xml:space="preserve">Rechtermuis - Celeigenschappen - </t>
  </si>
  <si>
    <t>Hier patroon</t>
  </si>
  <si>
    <t>Opvulling - Patroonstijl</t>
  </si>
  <si>
    <t>Tekst:</t>
  </si>
  <si>
    <t>Hier tekstvak maken</t>
  </si>
  <si>
    <r>
      <rPr>
        <b/>
        <sz val="11"/>
        <color indexed="8"/>
        <rFont val="Calibri"/>
        <family val="2"/>
      </rPr>
      <t>Invoegen 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>Tekstvak</t>
    </r>
    <r>
      <rPr>
        <sz val="11"/>
        <color theme="1"/>
        <rFont val="Calibri"/>
        <family val="2"/>
        <scheme val="minor"/>
      </rPr>
      <t xml:space="preserve">  (slepend maken)</t>
    </r>
  </si>
  <si>
    <t>veiligheid</t>
  </si>
  <si>
    <t>Alles over Tekst en Objecten</t>
  </si>
  <si>
    <t>Tekst bewerken, Patroon, Autovorm, Teksvakken en Wordart</t>
  </si>
  <si>
    <t>Uitleg</t>
  </si>
  <si>
    <t>Voorbeelden</t>
  </si>
  <si>
    <t>Tekst bewerken</t>
  </si>
  <si>
    <t>Tekst bewerken in formulebalk</t>
  </si>
  <si>
    <t>Tekst typen en verbeteren in 2 verschillende lettertypes          (controleer voorbeeld in formulebalk)</t>
  </si>
  <si>
    <t>De auto wordt gespoten</t>
  </si>
  <si>
    <r>
      <t xml:space="preserve">De </t>
    </r>
    <r>
      <rPr>
        <sz val="12"/>
        <color rgb="FFFF0000"/>
        <rFont val="Bauhaus 93"/>
        <family val="5"/>
      </rPr>
      <t>rode</t>
    </r>
    <r>
      <rPr>
        <sz val="12"/>
        <rFont val="Calibri"/>
        <family val="2"/>
      </rPr>
      <t xml:space="preserve"> auto wordt </t>
    </r>
    <r>
      <rPr>
        <sz val="12"/>
        <color theme="3" tint="0.39997558519241921"/>
        <rFont val="Bauhaus 93"/>
        <family val="5"/>
      </rPr>
      <t>blauw</t>
    </r>
    <r>
      <rPr>
        <sz val="12"/>
        <rFont val="Calibri"/>
        <family val="2"/>
      </rPr>
      <t xml:space="preserve"> gespoten</t>
    </r>
  </si>
  <si>
    <t>Patroon en Schuine tekst</t>
  </si>
  <si>
    <t>r.m.klik - Celeigenschappen - Opvulling - Patroonstijl</t>
  </si>
  <si>
    <r>
      <t xml:space="preserve">Schuine tekst maken - Selecteer het vak - </t>
    </r>
    <r>
      <rPr>
        <b/>
        <sz val="12"/>
        <rFont val="Calibri"/>
        <family val="2"/>
      </rPr>
      <t>Samenvoegen en centreren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Uitlijning</t>
    </r>
    <r>
      <rPr>
        <sz val="12"/>
        <rFont val="Calibri"/>
        <family val="2"/>
      </rPr>
      <t xml:space="preserve"> - 25 graden slepen</t>
    </r>
  </si>
  <si>
    <t>Schuine tekst</t>
  </si>
  <si>
    <t>r.m.klik - Celeigenschappen - Uitlijning - 25 graden slepen</t>
  </si>
  <si>
    <t>Autovormen</t>
  </si>
  <si>
    <t>Invoegen - Autovorm - cursor op gewenste plaats op maat slepen</t>
  </si>
  <si>
    <t>Autovorm horizontaal verspiegelen - Hulpmiddelen - Draaien</t>
  </si>
  <si>
    <t>Tekstvakken</t>
  </si>
  <si>
    <t>Invoegen - Tekstvak aanklikken - cursor op gewenste plaats - slepend maken</t>
  </si>
  <si>
    <r>
      <t xml:space="preserve">Tekstvak invoegen en op maat maken met tekst - gebruik </t>
    </r>
    <r>
      <rPr>
        <b/>
        <sz val="12"/>
        <rFont val="Calibri"/>
        <family val="2"/>
      </rPr>
      <t>Hulpmiddelen</t>
    </r>
    <r>
      <rPr>
        <sz val="12"/>
        <rFont val="Calibri"/>
        <family val="2"/>
      </rPr>
      <t xml:space="preserve"> voor opmaak</t>
    </r>
  </si>
  <si>
    <t>Wordart</t>
  </si>
  <si>
    <t>Invoegen - Wordart - cursor op gewenste plaats op maat slepen</t>
  </si>
  <si>
    <r>
      <t xml:space="preserve">Wordart invoegen - typ Watermerk - tekengrootte 50 - r.m klik </t>
    </r>
    <r>
      <rPr>
        <b/>
        <sz val="12"/>
        <rFont val="Calibri"/>
        <family val="2"/>
      </rPr>
      <t>Vorm opmaken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Tekstopties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Doorzichtigheid 80%</t>
    </r>
  </si>
  <si>
    <t>Tekst in afbeelding</t>
  </si>
  <si>
    <t>Invoegen - Tekstvak - cursor op gewenste plaats op maat slepen</t>
  </si>
  <si>
    <t xml:space="preserve">Tekstvak invoegen en op maat maken </t>
  </si>
  <si>
    <r>
      <t xml:space="preserve">tekst typen - </t>
    </r>
    <r>
      <rPr>
        <b/>
        <sz val="12"/>
        <rFont val="Calibri"/>
        <family val="2"/>
      </rPr>
      <t>Hulpmiddelen</t>
    </r>
    <r>
      <rPr>
        <sz val="12"/>
        <rFont val="Calibri"/>
        <family val="2"/>
      </rPr>
      <t xml:space="preserve"> - Opvulling</t>
    </r>
  </si>
  <si>
    <t>voor transparante/Geen opvulling</t>
  </si>
  <si>
    <t>en geen omtrek van vorm</t>
  </si>
  <si>
    <t xml:space="preserve"> Randen en Opmaak</t>
  </si>
  <si>
    <t>Selecteer het vlak onder de opdracht waar de lijnen in gezet worden hetzelfde als het voorbeeld</t>
  </si>
  <si>
    <t>Open het knopje Randen op het pijltje aan de rechterkant</t>
  </si>
  <si>
    <t>Kies de lijnstijl zoals in het voorbeeldblad</t>
  </si>
  <si>
    <r>
      <t xml:space="preserve">Selecteer de vakken voor de kleur en klik knopje </t>
    </r>
    <r>
      <rPr>
        <b/>
        <sz val="12"/>
        <color indexed="8"/>
        <rFont val="Calibri"/>
        <family val="2"/>
      </rPr>
      <t>Opvulkleur</t>
    </r>
    <r>
      <rPr>
        <sz val="12"/>
        <color indexed="8"/>
        <rFont val="Calibri"/>
        <family val="2"/>
      </rPr>
      <t xml:space="preserve"> in de werkbalk</t>
    </r>
  </si>
  <si>
    <t>Enkele lijnen kunnen heel snel gemaakt worden met het knopje Randen in de werkbalk</t>
  </si>
  <si>
    <r>
      <rPr>
        <b/>
        <sz val="12"/>
        <color indexed="8"/>
        <rFont val="Calibri"/>
        <family val="2"/>
      </rPr>
      <t>Selecteer</t>
    </r>
    <r>
      <rPr>
        <sz val="12"/>
        <color indexed="8"/>
        <rFont val="Calibri"/>
        <family val="2"/>
      </rPr>
      <t xml:space="preserve"> het hele vlak waar de lijnen in moeten komen (let op de verticale lijnen niet de hele tabel selecteren)</t>
    </r>
  </si>
  <si>
    <r>
      <rPr>
        <b/>
        <sz val="12"/>
        <color indexed="8"/>
        <rFont val="Calibri"/>
        <family val="2"/>
      </rPr>
      <t>Selecteer</t>
    </r>
    <r>
      <rPr>
        <sz val="12"/>
        <color indexed="8"/>
        <rFont val="Calibri"/>
        <family val="2"/>
      </rPr>
      <t xml:space="preserve"> de vakken voor de kleur en klik knopje </t>
    </r>
    <r>
      <rPr>
        <b/>
        <sz val="12"/>
        <color indexed="8"/>
        <rFont val="Calibri"/>
        <family val="2"/>
      </rPr>
      <t>Opvulkleur</t>
    </r>
    <r>
      <rPr>
        <sz val="12"/>
        <color indexed="8"/>
        <rFont val="Calibri"/>
        <family val="2"/>
      </rPr>
      <t xml:space="preserve"> in de werkbalk</t>
    </r>
  </si>
  <si>
    <t xml:space="preserve">  Overzicht </t>
  </si>
  <si>
    <t>Cursus</t>
  </si>
  <si>
    <t>Nr</t>
  </si>
  <si>
    <t>Voornaam</t>
  </si>
  <si>
    <t>Lft</t>
  </si>
  <si>
    <t>Startdatum</t>
  </si>
  <si>
    <t>Tentamen</t>
  </si>
  <si>
    <t>Pnt</t>
  </si>
  <si>
    <t>Opmerking</t>
  </si>
  <si>
    <t>Tabellen en de voordelen van Tabellen</t>
  </si>
  <si>
    <r>
      <t xml:space="preserve">Klik in een willekeurige cel in de gegevens van de te maken rechter tabel - klik </t>
    </r>
    <r>
      <rPr>
        <b/>
        <sz val="12"/>
        <color indexed="8"/>
        <rFont val="Calibri"/>
        <family val="2"/>
      </rPr>
      <t>Opmaken als tabel</t>
    </r>
    <r>
      <rPr>
        <sz val="12"/>
        <color indexed="8"/>
        <rFont val="Calibri"/>
        <family val="2"/>
      </rPr>
      <t xml:space="preserve"> in het lint</t>
    </r>
  </si>
  <si>
    <t xml:space="preserve">Kies de tabelstijl Normaal Wit 4, en geef aan waar de tabelgegeven staan, </t>
  </si>
  <si>
    <t>Maak een formule (Aantal x Prijs in cel K17 (wordt automatisch doorgevoerd in de hele tabel)</t>
  </si>
  <si>
    <t>Tabelnamen worden automatisch toegekend in een formule dit gaan we uitzetten:</t>
  </si>
  <si>
    <r>
      <rPr>
        <b/>
        <sz val="12"/>
        <rFont val="Calibri"/>
        <family val="2"/>
      </rPr>
      <t>Bestand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Opties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Werken met formules</t>
    </r>
    <r>
      <rPr>
        <sz val="12"/>
        <rFont val="Calibri"/>
        <family val="2"/>
      </rPr>
      <t xml:space="preserve"> - Tabelnamen gebruiken in formules - uitvinken </t>
    </r>
  </si>
  <si>
    <r>
      <rPr>
        <b/>
        <sz val="12"/>
        <rFont val="Calibri"/>
        <family val="2"/>
      </rPr>
      <t>Rij invoegen:</t>
    </r>
    <r>
      <rPr>
        <sz val="12"/>
        <rFont val="Calibri"/>
        <family val="2"/>
      </rPr>
      <t xml:space="preserve"> midden in tabel met "ctrl +" of onderaan in laatste cel druk op Tab</t>
    </r>
  </si>
  <si>
    <t>Alle formules worden in tabel automatisch bijgewerkt zodra een nieuwe rij is ingevoegd</t>
  </si>
  <si>
    <r>
      <rPr>
        <b/>
        <sz val="12"/>
        <color indexed="8"/>
        <rFont val="Calibri"/>
        <family val="2"/>
      </rPr>
      <t>Kolom invoegen:</t>
    </r>
    <r>
      <rPr>
        <sz val="12"/>
        <color indexed="8"/>
        <rFont val="Calibri"/>
        <family val="2"/>
      </rPr>
      <t xml:space="preserve"> Aantal-kolom selecteren -  klik op de onderrand cel voor kolomselectie </t>
    </r>
  </si>
  <si>
    <t>vervolgens kolom invoegen met: "ctrl +" een geef kolom de naam Regio (dubbelklik op Kolomnaam)</t>
  </si>
  <si>
    <r>
      <rPr>
        <b/>
        <sz val="12"/>
        <color theme="1"/>
        <rFont val="Calibri"/>
        <family val="2"/>
        <scheme val="minor"/>
      </rPr>
      <t>Totaalrij invoegen</t>
    </r>
    <r>
      <rPr>
        <sz val="12"/>
        <color theme="1"/>
        <rFont val="Calibri"/>
        <family val="2"/>
        <scheme val="minor"/>
      </rPr>
      <t xml:space="preserve">: via - </t>
    </r>
    <r>
      <rPr>
        <b/>
        <sz val="12"/>
        <color theme="1"/>
        <rFont val="Calibri"/>
        <family val="2"/>
        <scheme val="minor"/>
      </rPr>
      <t>Ontwerpen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Opties voor tabelstijlen</t>
    </r>
    <r>
      <rPr>
        <sz val="12"/>
        <color theme="1"/>
        <rFont val="Calibri"/>
        <family val="2"/>
        <scheme val="minor"/>
      </rPr>
      <t xml:space="preserve"> - </t>
    </r>
    <r>
      <rPr>
        <i/>
        <sz val="12"/>
        <color theme="1"/>
        <rFont val="Calibri"/>
        <family val="2"/>
        <scheme val="minor"/>
      </rPr>
      <t>Totaalrij</t>
    </r>
    <r>
      <rPr>
        <sz val="12"/>
        <color theme="1"/>
        <rFont val="Calibri"/>
        <family val="2"/>
        <scheme val="minor"/>
      </rPr>
      <t xml:space="preserve"> aan vinken</t>
    </r>
  </si>
  <si>
    <t>Filter het artikel op dranken - filter wissen - filter vervolgens op groenten - laat filter staan</t>
  </si>
  <si>
    <t>Verander het Totaal in Aantal (pijltje rechts van K29) om de aantallen van groenten eruit te halen</t>
  </si>
  <si>
    <r>
      <rPr>
        <b/>
        <sz val="12"/>
        <rFont val="Calibri"/>
        <family val="2"/>
      </rPr>
      <t>Tabel helemaal verwijderen</t>
    </r>
    <r>
      <rPr>
        <sz val="12"/>
        <rFont val="Calibri"/>
        <family val="2"/>
      </rPr>
      <t>: selecteren met "ctrl + a +a" en druk op Delete</t>
    </r>
  </si>
  <si>
    <t>Artikel</t>
  </si>
  <si>
    <t>Regio</t>
  </si>
  <si>
    <t>Aantal</t>
  </si>
  <si>
    <t>Prijs</t>
  </si>
  <si>
    <t>Totaal</t>
  </si>
  <si>
    <t>dranken</t>
  </si>
  <si>
    <t>zuid</t>
  </si>
  <si>
    <t>groenten</t>
  </si>
  <si>
    <t>oost</t>
  </si>
  <si>
    <t>Fruit</t>
  </si>
  <si>
    <t>noord</t>
  </si>
  <si>
    <t>fruit</t>
  </si>
  <si>
    <t>west</t>
  </si>
  <si>
    <t>De voordelen van een tabel uitproberen via onderstaande uitleg</t>
  </si>
  <si>
    <t>Fraai opmaak zelf te kiezen</t>
  </si>
  <si>
    <t>Filteren en sorteren kan via de pijltjes in de titelrij</t>
  </si>
  <si>
    <t>Automatisch subtotaal bij filteren (alleen het daadwerkelijk in beeld zijnde gegevens worden berekend)</t>
  </si>
  <si>
    <t>Bij scrollen blijven de titels van de tabel zichtbaar in de kolommen (zet titelrij van tabel net onder de kolommen en scrol met de muis naar boven)</t>
  </si>
  <si>
    <t>Klik in laatste cel met Tab - nieuwe rij wordt ingevoegd</t>
  </si>
  <si>
    <t>Selecteer de gewenste rij bv. Voor accent (B, I of U) of opmaak Kleur/lijn) met Shift - spatie</t>
  </si>
  <si>
    <t>Hetzelfde geldt voor de kolom - Selecteer de gewenste kolom bv. Voor celeigenschappen met Ctrl - spatie</t>
  </si>
  <si>
    <t>Rij invoegen of verwijderen  =Ctrl + of  Ctrl -</t>
  </si>
  <si>
    <t>Tabel selecteren = "ctrl +a en met Titels "ctrl + aa"</t>
  </si>
  <si>
    <t>Inhoud kolom selecteren = Shift dubbelklik onderkant bovenste cel</t>
  </si>
  <si>
    <t xml:space="preserve"> Formules leren maken</t>
  </si>
  <si>
    <r>
      <t xml:space="preserve">Maak in tabel januari </t>
    </r>
    <r>
      <rPr>
        <b/>
        <sz val="12"/>
        <rFont val="Calibri"/>
        <family val="2"/>
      </rPr>
      <t>inkomsten</t>
    </r>
    <r>
      <rPr>
        <sz val="12"/>
        <rFont val="Calibri"/>
        <family val="2"/>
      </rPr>
      <t xml:space="preserve"> en </t>
    </r>
    <r>
      <rPr>
        <b/>
        <sz val="12"/>
        <rFont val="Calibri"/>
        <family val="2"/>
      </rPr>
      <t>uitgaven</t>
    </r>
    <r>
      <rPr>
        <sz val="12"/>
        <rFont val="Calibri"/>
        <family val="2"/>
      </rPr>
      <t xml:space="preserve"> een handmatige formule (zie voorbeeld D13)</t>
    </r>
  </si>
  <si>
    <t>Typ = in de cel E13 onder de gegevens die opgeteld moeten worden (een formule begint altijd met =)</t>
  </si>
  <si>
    <t>klik in de cel (E10) gevolgd door + klik in cel E11 gevolgd door + klik in cel E12 - Enter</t>
  </si>
  <si>
    <r>
      <t xml:space="preserve">Herhaal dit voor alle formules ook de uitgaven, bereken vervolgens de totalen </t>
    </r>
    <r>
      <rPr>
        <i/>
        <sz val="11"/>
        <rFont val="Calibri"/>
        <family val="2"/>
      </rPr>
      <t>inkomsten</t>
    </r>
    <r>
      <rPr>
        <sz val="11"/>
        <rFont val="Calibri"/>
        <family val="2"/>
      </rPr>
      <t xml:space="preserve"> en </t>
    </r>
    <r>
      <rPr>
        <i/>
        <sz val="11"/>
        <rFont val="Calibri"/>
        <family val="2"/>
      </rPr>
      <t>uitgaven</t>
    </r>
    <r>
      <rPr>
        <sz val="11"/>
        <rFont val="Calibri"/>
        <family val="2"/>
      </rPr>
      <t xml:space="preserve"> in H13 en H20</t>
    </r>
  </si>
  <si>
    <r>
      <t xml:space="preserve">Bereken de winst in </t>
    </r>
    <r>
      <rPr>
        <b/>
        <sz val="11"/>
        <color theme="1"/>
        <rFont val="Calibri"/>
        <family val="2"/>
        <scheme val="minor"/>
      </rPr>
      <t>cel H15</t>
    </r>
    <r>
      <rPr>
        <sz val="11"/>
        <color theme="1"/>
        <rFont val="Calibri"/>
        <family val="2"/>
        <scheme val="minor"/>
      </rPr>
      <t xml:space="preserve"> met de formule Totalen inkomsten minus Totalen uitgaven (= H13 - H20) -Enter.</t>
    </r>
  </si>
  <si>
    <t>januari inkomsten</t>
  </si>
  <si>
    <t>Week 1</t>
  </si>
  <si>
    <t>Week 2</t>
  </si>
  <si>
    <t>Week 3</t>
  </si>
  <si>
    <t>Week 4</t>
  </si>
  <si>
    <t xml:space="preserve">Dag </t>
  </si>
  <si>
    <t>Dagdeel</t>
  </si>
  <si>
    <t>Morgen</t>
  </si>
  <si>
    <t>Totalen inkomsten</t>
  </si>
  <si>
    <t>winst januari</t>
  </si>
  <si>
    <t>januari uitgaven</t>
  </si>
  <si>
    <t>Totalen uitgaven</t>
  </si>
  <si>
    <t>Maak een formule in cel C31 (het totaal van week 1) - kopieer de formule - tab naar de volgende cel - "ctrl + v"</t>
  </si>
  <si>
    <t>Tab en plak de formules in de rest van de weken.</t>
  </si>
  <si>
    <t>Week 5</t>
  </si>
  <si>
    <t>Week 6</t>
  </si>
  <si>
    <t>Week 7</t>
  </si>
  <si>
    <t>Week 8</t>
  </si>
  <si>
    <t>Ochten</t>
  </si>
  <si>
    <t>Middag</t>
  </si>
  <si>
    <t>Avond</t>
  </si>
  <si>
    <t>Nacht</t>
  </si>
  <si>
    <t>Weekend</t>
  </si>
  <si>
    <t>één formule maken, deze kopiëren en in de andere grijzen cellen tabben en Plakken is Ctrl + V</t>
  </si>
  <si>
    <t>Maak een formule in C41 en trek deze met de vulgreep door tot het einde.</t>
  </si>
  <si>
    <t>Let op bij kopieren van formules, volledig bereik meenemen en dan formule kopiëren</t>
  </si>
  <si>
    <t>Formules van optellen, aftrekken en vermenigvuldigen</t>
  </si>
  <si>
    <r>
      <t xml:space="preserve">Bereken de </t>
    </r>
    <r>
      <rPr>
        <b/>
        <sz val="11"/>
        <rFont val="Calibri"/>
        <family val="2"/>
      </rPr>
      <t>kosten</t>
    </r>
    <r>
      <rPr>
        <sz val="11"/>
        <rFont val="Calibri"/>
        <family val="2"/>
      </rPr>
      <t xml:space="preserve"> en de </t>
    </r>
    <r>
      <rPr>
        <b/>
        <sz val="11"/>
        <rFont val="Calibri"/>
        <family val="2"/>
      </rPr>
      <t>opbrengst</t>
    </r>
    <r>
      <rPr>
        <sz val="11"/>
        <rFont val="Calibri"/>
        <family val="2"/>
      </rPr>
      <t xml:space="preserve"> van de tabel Kanoverhuur in rij 15</t>
    </r>
  </si>
  <si>
    <r>
      <t xml:space="preserve">Typ </t>
    </r>
    <r>
      <rPr>
        <b/>
        <sz val="11"/>
        <rFont val="Calibri"/>
        <family val="2"/>
      </rPr>
      <t>=teken</t>
    </r>
    <r>
      <rPr>
        <sz val="11"/>
        <rFont val="Calibri"/>
        <family val="2"/>
      </rPr>
      <t xml:space="preserve"> in de cel C15 onder de gegevens die opgeteld moeten worden (een formule begint altijd met =)</t>
    </r>
  </si>
  <si>
    <r>
      <t xml:space="preserve">Als alles is opgeteld klik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 xml:space="preserve"> (formule bevestigen, tevens einde formule)</t>
    </r>
  </si>
  <si>
    <t>Gebruik de vulgreep om de formules door te voeren t/m week 3</t>
  </si>
  <si>
    <t xml:space="preserve"> Kanoverhuur</t>
  </si>
  <si>
    <t>kosten</t>
  </si>
  <si>
    <t>opbrengst</t>
  </si>
  <si>
    <t>Opbrengst</t>
  </si>
  <si>
    <t>Maak een formule van de netto opbrengst per week (opbrengst min kosten)</t>
  </si>
  <si>
    <r>
      <t xml:space="preserve">Typ = in de cel C24 van netto week 1 klik in </t>
    </r>
    <r>
      <rPr>
        <b/>
        <sz val="12"/>
        <rFont val="Calibri"/>
        <family val="2"/>
      </rPr>
      <t>week 1 opbrengst</t>
    </r>
    <r>
      <rPr>
        <sz val="12"/>
        <rFont val="Calibri"/>
        <family val="2"/>
      </rPr>
      <t xml:space="preserve">  D15 Kanoverhuur - </t>
    </r>
    <r>
      <rPr>
        <b/>
        <sz val="12"/>
        <rFont val="Calibri"/>
        <family val="2"/>
      </rPr>
      <t>week 1 kosten</t>
    </r>
    <r>
      <rPr>
        <sz val="12"/>
        <rFont val="Calibri"/>
        <family val="2"/>
      </rPr>
      <t xml:space="preserve"> C15 van tabel kanoverhuur</t>
    </r>
  </si>
  <si>
    <t>Herhaal dit ook voor netto week 2 en 3</t>
  </si>
  <si>
    <r>
      <t xml:space="preserve">Maak een formule van de totalen </t>
    </r>
    <r>
      <rPr>
        <b/>
        <sz val="12"/>
        <rFont val="Calibri"/>
        <family val="2"/>
      </rPr>
      <t>Winst excl.</t>
    </r>
    <r>
      <rPr>
        <sz val="12"/>
        <rFont val="Calibri"/>
        <family val="2"/>
      </rPr>
      <t xml:space="preserve"> G24 (opbrengst - kosten I15-J15) en </t>
    </r>
    <r>
      <rPr>
        <b/>
        <sz val="12"/>
        <rFont val="Calibri"/>
        <family val="2"/>
      </rPr>
      <t>BTW</t>
    </r>
    <r>
      <rPr>
        <sz val="12"/>
        <rFont val="Calibri"/>
        <family val="2"/>
      </rPr>
      <t xml:space="preserve"> v/d winst H24 X 0,21 en </t>
    </r>
    <r>
      <rPr>
        <b/>
        <sz val="12"/>
        <rFont val="Calibri"/>
        <family val="2"/>
      </rPr>
      <t>Winst incl</t>
    </r>
    <r>
      <rPr>
        <sz val="12"/>
        <rFont val="Calibri"/>
        <family val="2"/>
      </rPr>
      <t xml:space="preserve"> = G24*1,21</t>
    </r>
  </si>
  <si>
    <t>Indien nodig kan er altijd in het voorbeeld op de formule geklikt worden om te kijken hoe deze is opgebouwd (in de Formulebalk)</t>
  </si>
  <si>
    <t>netto week 1</t>
  </si>
  <si>
    <t>netto week 2</t>
  </si>
  <si>
    <t>netto week 3</t>
  </si>
  <si>
    <t>Winst exl</t>
  </si>
  <si>
    <t>BTW</t>
  </si>
  <si>
    <t>Winst incl</t>
  </si>
  <si>
    <t>berekent vanaf incl.</t>
  </si>
  <si>
    <t>Winst excl.</t>
  </si>
  <si>
    <t xml:space="preserve">    </t>
  </si>
  <si>
    <t>Formules in meerdere werkbladen berekenen</t>
  </si>
  <si>
    <r>
      <t xml:space="preserve">Maak tabbladen met de kwartalen zichtbaar - r.muisklik in tabblad Opdr.13 - </t>
    </r>
    <r>
      <rPr>
        <b/>
        <sz val="12"/>
        <rFont val="Calibri"/>
        <family val="2"/>
      </rPr>
      <t>Zichtbaar maken</t>
    </r>
  </si>
  <si>
    <t>Selecteer alle 4 werkbladen één voor één tot ze zichtbaar zijn.</t>
  </si>
  <si>
    <t>Gebruik de vulgreep om de formules naar beneden te kopiëren</t>
  </si>
  <si>
    <r>
      <t xml:space="preserve">Bereken het totaal met de functie </t>
    </r>
    <r>
      <rPr>
        <b/>
        <sz val="12"/>
        <rFont val="Calibri"/>
        <family val="2"/>
      </rPr>
      <t>Autosom</t>
    </r>
    <r>
      <rPr>
        <sz val="12"/>
        <rFont val="Calibri"/>
        <family val="2"/>
      </rPr>
      <t xml:space="preserve"> (de omgevallen M)</t>
    </r>
  </si>
  <si>
    <t>klik eerst tabblad 1e kwt - dan totaal van het kwartaal, daarna + - 2e kwt + totaal, etc</t>
  </si>
  <si>
    <t>Verpakking</t>
  </si>
  <si>
    <t>4e kwartaal 2016</t>
  </si>
  <si>
    <t>Prijs per stuk</t>
  </si>
  <si>
    <t>Bedrag</t>
  </si>
  <si>
    <t>Kalenderverpakking</t>
  </si>
  <si>
    <t>T-Wikkel</t>
  </si>
  <si>
    <t>Mailpack A4</t>
  </si>
  <si>
    <t>CD-pack</t>
  </si>
  <si>
    <t>SD-pack</t>
  </si>
  <si>
    <t>Jaaromzet</t>
  </si>
  <si>
    <t>Klik als U er niet uit komt in de cel C33 om te kijken hoe de formule is opgebouwd</t>
  </si>
  <si>
    <t>Jaar omzet</t>
  </si>
  <si>
    <t>Nog een handigheidje om gegevens te verhogen met een bepaald percentage</t>
  </si>
  <si>
    <t>Alles automatisch verhogen met Plakken speciaal</t>
  </si>
  <si>
    <t>10% is</t>
  </si>
  <si>
    <t>Prijzen per stuk door bijv. inflatie 10% verhogen</t>
  </si>
  <si>
    <r>
      <t xml:space="preserve">Kopieer cel F37  (1,1) - selecteer alle cellen van Prijs per stuk - </t>
    </r>
    <r>
      <rPr>
        <b/>
        <sz val="11"/>
        <color theme="1"/>
        <rFont val="Calibri"/>
        <family val="2"/>
        <scheme val="minor"/>
      </rPr>
      <t>Plakken speciaal -</t>
    </r>
  </si>
  <si>
    <r>
      <t xml:space="preserve">klik </t>
    </r>
    <r>
      <rPr>
        <b/>
        <sz val="11"/>
        <color theme="1"/>
        <rFont val="Calibri"/>
        <family val="2"/>
        <scheme val="minor"/>
      </rPr>
      <t>waarden</t>
    </r>
    <r>
      <rPr>
        <sz val="11"/>
        <color theme="1"/>
        <rFont val="Calibri"/>
        <family val="2"/>
        <scheme val="minor"/>
      </rPr>
      <t xml:space="preserve"> en </t>
    </r>
    <r>
      <rPr>
        <i/>
        <sz val="11"/>
        <color theme="1"/>
        <rFont val="Calibri"/>
        <family val="2"/>
        <scheme val="minor"/>
      </rPr>
      <t>vermenigvuldigen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OK</t>
    </r>
  </si>
  <si>
    <t>Totaal 1e kwt</t>
  </si>
  <si>
    <t>1e kwartaal 2016</t>
  </si>
  <si>
    <t>Prijs p/stuk</t>
  </si>
  <si>
    <t>Totaal 2e kwt</t>
  </si>
  <si>
    <t>2e kwartaal 2016</t>
  </si>
  <si>
    <t>Totaal 3e kwt</t>
  </si>
  <si>
    <t>3e kwartaal 2016</t>
  </si>
  <si>
    <t>Totaal 4e kwt</t>
  </si>
  <si>
    <t>Diverse Formules</t>
  </si>
  <si>
    <t>Verschillende soorten Formule maken</t>
  </si>
  <si>
    <r>
      <t xml:space="preserve">Maak in het kasboek van januari een formule van de </t>
    </r>
    <r>
      <rPr>
        <b/>
        <sz val="12"/>
        <rFont val="Calibri"/>
        <family val="2"/>
      </rPr>
      <t>ontvangsten</t>
    </r>
    <r>
      <rPr>
        <sz val="12"/>
        <rFont val="Calibri"/>
        <family val="2"/>
      </rPr>
      <t xml:space="preserve"> en </t>
    </r>
    <r>
      <rPr>
        <b/>
        <sz val="12"/>
        <rFont val="Calibri"/>
        <family val="2"/>
      </rPr>
      <t>uitgaves</t>
    </r>
  </si>
  <si>
    <t>Koppel het saldo van vorige maand in cel F15</t>
  </si>
  <si>
    <t>Maak in het gele vak een formule van ontvangsten min uitgaven</t>
  </si>
  <si>
    <t xml:space="preserve">Maak In F16 (1 jan) een cumulatieve formule zoals in het voorbeeld </t>
  </si>
  <si>
    <t>Bereken de ontvangsten min de uitgaven plus het saldo vorige maand (de cel erboven)</t>
  </si>
  <si>
    <t>Gebruik de vulgreep om het voor alle dagen door te voeren</t>
  </si>
  <si>
    <t>Typ = in cel F27 en klik F13 voor koppeling - koppel F27 met saldo vorige maand J15</t>
  </si>
  <si>
    <t>Kasboek van Computr@ining 2017</t>
  </si>
  <si>
    <t>Periode:</t>
  </si>
  <si>
    <t>jan 2017</t>
  </si>
  <si>
    <t>Saldo</t>
  </si>
  <si>
    <t>feb 2017</t>
  </si>
  <si>
    <t>ONTVANGSTEN</t>
  </si>
  <si>
    <t>UITGAVEN</t>
  </si>
  <si>
    <t>Omschrijving</t>
  </si>
  <si>
    <t>bedrag</t>
  </si>
  <si>
    <t>Saldo vorige maand</t>
  </si>
  <si>
    <t>Absolute en relatieve verwijzingen</t>
  </si>
  <si>
    <t>Formule maken met Absolute verwijzingen</t>
  </si>
  <si>
    <t>Maak deze oefening zoals het voorbeeld - raadpleeg indien nodig de voorbeeldformules</t>
  </si>
  <si>
    <r>
      <t xml:space="preserve">Alle formules gekoppeld buiten de tabel zijn </t>
    </r>
    <r>
      <rPr>
        <b/>
        <i/>
        <sz val="11"/>
        <rFont val="Calibri"/>
        <family val="2"/>
      </rPr>
      <t>Absolute verwijzingen, deze</t>
    </r>
    <r>
      <rPr>
        <i/>
        <sz val="11"/>
        <rFont val="Calibri"/>
        <family val="2"/>
      </rPr>
      <t xml:space="preserve"> kunnen niet worden doorgevoerd met de vulgreep</t>
    </r>
  </si>
  <si>
    <t>Maak eerst de formules op E18 zonder dollartekens - formule selecteren en doorvoeren</t>
  </si>
  <si>
    <t>Nu gaat het fout - klik in de formule van de absolute cel E18 - in de formulebalk de cursor in of achter C13 zetten</t>
  </si>
  <si>
    <t>druk op F4 of fn + F4 (laptop toetsenbord) voor de $$ tekens, de cel staat nu vast tijdens het doorvoeren</t>
  </si>
  <si>
    <t xml:space="preserve">Het zelfde principe toepassen voor de verkoop in cel F18 </t>
  </si>
  <si>
    <t>Selecteer cel G18 - typ = activeer cel E18 +F18 - Enter</t>
  </si>
  <si>
    <t xml:space="preserve">Omzet is Aantal flessen C18 * Verkoop G18 </t>
  </si>
  <si>
    <t>BTW berekenen in kolom I van het ex bedrag = cel H18 * 21% (of cel H18 * $E$13)</t>
  </si>
  <si>
    <t>Koers Dinar naar €</t>
  </si>
  <si>
    <t>Winst</t>
  </si>
  <si>
    <t>Wijnsoort uit Servië</t>
  </si>
  <si>
    <t>Inkoop Srv</t>
  </si>
  <si>
    <t>Inkoop NL</t>
  </si>
  <si>
    <t>Plus</t>
  </si>
  <si>
    <t>Verkoop</t>
  </si>
  <si>
    <t>Omzet</t>
  </si>
  <si>
    <t>flessen</t>
  </si>
  <si>
    <t>(Dinar)</t>
  </si>
  <si>
    <t>(EUR)</t>
  </si>
  <si>
    <t>winst 25%</t>
  </si>
  <si>
    <t>(ex BTW)</t>
  </si>
  <si>
    <t>(incl BTW)</t>
  </si>
  <si>
    <t>Kaapvallei</t>
  </si>
  <si>
    <t>Blouberg</t>
  </si>
  <si>
    <t>Voorspoed</t>
  </si>
  <si>
    <t>Bay view</t>
  </si>
  <si>
    <t>Boschendal</t>
  </si>
  <si>
    <t>Buitenzorg</t>
  </si>
  <si>
    <t>Winstpercentage</t>
  </si>
  <si>
    <t>Totale winst</t>
  </si>
  <si>
    <t>Doorvoeren met een koppeling naar een absolute cel moet er met $ tekens gewerkt worden</t>
  </si>
  <si>
    <t>Dit kan snel tijdens het Formule maken met F4 1x is rij en kolom 2x is kolom 3x is rij</t>
  </si>
  <si>
    <t>Subtotalen bereken met FUNCTIE GETALLEN</t>
  </si>
  <si>
    <t>Subtotalen berekenen via voorbeeldtabel met de functie SUBTOTALEN</t>
  </si>
  <si>
    <t>Maak de opdrachten via de voorbeeld 1 na</t>
  </si>
  <si>
    <t>Maak vanuit de gegevens tabel verschillende berekeningen via de functie Subtotalen</t>
  </si>
  <si>
    <t>1. klik in cel B12 van het voorbeeld om het juiste Functie-getal van het Subtotaal te gebruiken voor de juiste berekening</t>
  </si>
  <si>
    <t xml:space="preserve">Maak een som berekening met de  functie SUBTOTAAL in cel F12 met Functie-getal 9 voor SOM </t>
  </si>
  <si>
    <t>2. typ = in cel F12 - functie Subtotalen activeren - typ 9 in 1e veld - Selecteer de gegevenstabel (B21;B30) in het 2e veld - OK</t>
  </si>
  <si>
    <t>3. Herhaal dit voor AANTAL, MAX, MIN en GEMIDDELDE in de cellen F13 t/m 16 eventueel ook voor Gewicht tabel</t>
  </si>
  <si>
    <t>voorbeeld 1</t>
  </si>
  <si>
    <t>Opdracht 1</t>
  </si>
  <si>
    <t>Man/vrouw</t>
  </si>
  <si>
    <t>Gewicht</t>
  </si>
  <si>
    <t>Subtotaal (som)</t>
  </si>
  <si>
    <t>Subtotaal (aantal)</t>
  </si>
  <si>
    <t>Subtotaal (max)</t>
  </si>
  <si>
    <t>Subtotaal (min)</t>
  </si>
  <si>
    <t>Subtotaal (Gem.)</t>
  </si>
  <si>
    <t>Overzicht van diverse FUNCTIE_GETALLEN</t>
  </si>
  <si>
    <t>gegevenstabel</t>
  </si>
  <si>
    <t>Man / Vrouw</t>
  </si>
  <si>
    <t xml:space="preserve">Man </t>
  </si>
  <si>
    <t>Man</t>
  </si>
  <si>
    <t>Vrouw</t>
  </si>
  <si>
    <t>Statistische Functies</t>
  </si>
  <si>
    <t>Statistische functies: Minimum, maximum en gemiddelde gebruiken</t>
  </si>
  <si>
    <t xml:space="preserve">Maak in de grijze vakken met Statistische functie een aantal berekening in de tabel Camping inkomsten </t>
  </si>
  <si>
    <r>
      <t xml:space="preserve">Typ in het grijze vak C19 = en open de Statisitische functie b.v </t>
    </r>
    <r>
      <rPr>
        <b/>
        <sz val="12"/>
        <color indexed="8"/>
        <rFont val="Calibri"/>
        <family val="2"/>
      </rPr>
      <t>Max,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Min</t>
    </r>
    <r>
      <rPr>
        <sz val="12"/>
        <color indexed="8"/>
        <rFont val="Calibri"/>
        <family val="2"/>
      </rPr>
      <t xml:space="preserve"> etc.in het adresvenster</t>
    </r>
  </si>
  <si>
    <r>
      <t xml:space="preserve">Selecteer de hele tabel van de Camping inkomsten  - </t>
    </r>
    <r>
      <rPr>
        <b/>
        <sz val="12"/>
        <rFont val="Calibri"/>
        <family val="2"/>
      </rPr>
      <t>Enter</t>
    </r>
  </si>
  <si>
    <t>Zet de dagen verticaal 45 gr. zoals in het v.b sleep rij 9 ongeveer 50 pixels hoog</t>
  </si>
  <si>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tabblad - </t>
    </r>
    <r>
      <rPr>
        <i/>
        <sz val="12"/>
        <rFont val="Calibri"/>
        <family val="2"/>
      </rPr>
      <t>Uitlijnen</t>
    </r>
    <r>
      <rPr>
        <sz val="12"/>
        <rFont val="Calibri"/>
        <family val="2"/>
      </rPr>
      <t xml:space="preserve"> schuif de tekstrichting naar 45 graden of: </t>
    </r>
  </si>
  <si>
    <t>Camping inkomsten</t>
  </si>
  <si>
    <t>maandag</t>
  </si>
  <si>
    <t>dinsdag</t>
  </si>
  <si>
    <t>woensdag</t>
  </si>
  <si>
    <t>donderdag</t>
  </si>
  <si>
    <t>vrijdag</t>
  </si>
  <si>
    <t>zaterdag</t>
  </si>
  <si>
    <t>zondag</t>
  </si>
  <si>
    <t>Dagtotaal</t>
  </si>
  <si>
    <t>Laagste bedrag tabel</t>
  </si>
  <si>
    <t>Hoogste bedrag tabel</t>
  </si>
  <si>
    <t>Gemiddelde bedrag tabel</t>
  </si>
  <si>
    <t>Totale weekopbrengst</t>
  </si>
  <si>
    <t>samen</t>
  </si>
  <si>
    <t xml:space="preserve">Laagste bedrag </t>
  </si>
  <si>
    <t xml:space="preserve">Hoogste bedrag </t>
  </si>
  <si>
    <t>Gemiddelde bedrag</t>
  </si>
  <si>
    <t>ALS Functie (Waar of Onwaar)</t>
  </si>
  <si>
    <r>
      <rPr>
        <b/>
        <sz val="11"/>
        <rFont val="Calibri"/>
        <family val="2"/>
      </rPr>
      <t>Totaal aantal uren</t>
    </r>
    <r>
      <rPr>
        <sz val="11"/>
        <rFont val="Calibri"/>
        <family val="2"/>
      </rPr>
      <t xml:space="preserve"> bereken: met Autosom in het grijze vak - Enter, daarna met vulgreep doorvoeren</t>
    </r>
  </si>
  <si>
    <r>
      <rPr>
        <b/>
        <sz val="11"/>
        <rFont val="Calibri"/>
        <family val="2"/>
      </rPr>
      <t>Geef de korting aan</t>
    </r>
    <r>
      <rPr>
        <sz val="11"/>
        <rFont val="Calibri"/>
        <family val="2"/>
      </rPr>
      <t xml:space="preserve">; wie er recht heeft op korting indien meer dan 100 vliegurenmet functie </t>
    </r>
    <r>
      <rPr>
        <b/>
        <sz val="11"/>
        <rFont val="Calibri"/>
        <family val="2"/>
      </rPr>
      <t>ALS</t>
    </r>
  </si>
  <si>
    <r>
      <rPr>
        <b/>
        <sz val="11"/>
        <rFont val="Calibri"/>
        <family val="2"/>
      </rPr>
      <t xml:space="preserve">Recht op korting ja/nee </t>
    </r>
    <r>
      <rPr>
        <sz val="11"/>
        <rFont val="Calibri"/>
        <family val="2"/>
      </rPr>
      <t xml:space="preserve">Typ in het vak onder korting I24 = en open de functie </t>
    </r>
    <r>
      <rPr>
        <b/>
        <sz val="11"/>
        <rFont val="Calibri"/>
        <family val="2"/>
      </rPr>
      <t>ALS</t>
    </r>
  </si>
  <si>
    <t>Vul in het eerste veld van de Functie wizard (Totaal aantal uren&gt;100)</t>
  </si>
  <si>
    <r>
      <t xml:space="preserve">Typ in het 2e veld </t>
    </r>
    <r>
      <rPr>
        <b/>
        <sz val="11"/>
        <rFont val="Calibri"/>
        <family val="2"/>
      </rPr>
      <t>Ja</t>
    </r>
    <r>
      <rPr>
        <sz val="11"/>
        <rFont val="Calibri"/>
        <family val="2"/>
      </rPr>
      <t xml:space="preserve"> en in het 3e veld </t>
    </r>
    <r>
      <rPr>
        <b/>
        <sz val="11"/>
        <rFont val="Calibri"/>
        <family val="2"/>
      </rPr>
      <t>Nee</t>
    </r>
    <r>
      <rPr>
        <sz val="11"/>
        <rFont val="Calibri"/>
        <family val="2"/>
      </rPr>
      <t xml:space="preserve"> - </t>
    </r>
    <r>
      <rPr>
        <b/>
        <sz val="11"/>
        <rFont val="Calibri"/>
        <family val="2"/>
      </rPr>
      <t>Enter -</t>
    </r>
    <r>
      <rPr>
        <sz val="11"/>
        <rFont val="Calibri"/>
        <family val="2"/>
      </rPr>
      <t xml:space="preserve"> sleep met de vulgreep de functie door </t>
    </r>
  </si>
  <si>
    <t>De piloten die recht op korting hebben krijgen nu een groene achtergrond en anders rood</t>
  </si>
  <si>
    <t xml:space="preserve">Laat de kleuren automatisch aanpassen d.m.v. Voorwaardelijke opmaak </t>
  </si>
  <si>
    <t>Klik in cel I24 waar ja of nee is gegeneerd of selecteer de hele reeks van cel C24:C30</t>
  </si>
  <si>
    <r>
      <rPr>
        <sz val="11"/>
        <rFont val="Calibri"/>
        <family val="2"/>
      </rPr>
      <t>Open de tab</t>
    </r>
    <r>
      <rPr>
        <b/>
        <sz val="11"/>
        <rFont val="Calibri"/>
        <family val="2"/>
      </rPr>
      <t xml:space="preserve"> - Start</t>
    </r>
    <r>
      <rPr>
        <sz val="11"/>
        <rFont val="Calibri"/>
        <family val="2"/>
      </rPr>
      <t xml:space="preserve"> in de Menubalk - </t>
    </r>
    <r>
      <rPr>
        <b/>
        <sz val="11"/>
        <rFont val="Calibri"/>
        <family val="2"/>
      </rPr>
      <t>Voorwaardelijk opmaak</t>
    </r>
  </si>
  <si>
    <r>
      <t xml:space="preserve">Kies </t>
    </r>
    <r>
      <rPr>
        <b/>
        <sz val="11"/>
        <rFont val="Calibri"/>
        <family val="2"/>
      </rPr>
      <t>Markeringsregels voor cellen</t>
    </r>
    <r>
      <rPr>
        <sz val="11"/>
        <rFont val="Calibri"/>
        <family val="2"/>
      </rPr>
      <t xml:space="preserve"> - oversteken </t>
    </r>
  </si>
  <si>
    <r>
      <t xml:space="preserve">Klik </t>
    </r>
    <r>
      <rPr>
        <b/>
        <sz val="11"/>
        <rFont val="Calibri"/>
        <family val="2"/>
      </rPr>
      <t xml:space="preserve">Gelijk aan…  </t>
    </r>
    <r>
      <rPr>
        <sz val="11"/>
        <rFont val="Calibri"/>
        <family val="2"/>
      </rPr>
      <t>(dit is voorwaarde 1)</t>
    </r>
  </si>
  <si>
    <r>
      <t>Typ N</t>
    </r>
    <r>
      <rPr>
        <b/>
        <sz val="11"/>
        <rFont val="Calibri"/>
        <family val="2"/>
      </rPr>
      <t>ee</t>
    </r>
    <r>
      <rPr>
        <sz val="11"/>
        <rFont val="Calibri"/>
        <family val="2"/>
      </rPr>
      <t xml:space="preserve"> in het venster - </t>
    </r>
    <r>
      <rPr>
        <b/>
        <sz val="11"/>
        <rFont val="Calibri"/>
        <family val="2"/>
      </rPr>
      <t>Aangepaste indeling</t>
    </r>
    <r>
      <rPr>
        <sz val="11"/>
        <rFont val="Calibri"/>
        <family val="2"/>
      </rPr>
      <t xml:space="preserve"> - kleur rood</t>
    </r>
  </si>
  <si>
    <r>
      <t xml:space="preserve">Herhaal hetzelfde voor als er </t>
    </r>
    <r>
      <rPr>
        <b/>
        <sz val="11"/>
        <rFont val="Calibri"/>
        <family val="2"/>
      </rPr>
      <t>Ja</t>
    </r>
    <r>
      <rPr>
        <sz val="11"/>
        <rFont val="Calibri"/>
        <family val="2"/>
      </rPr>
      <t xml:space="preserve"> in de cel staat Klik in cel I24</t>
    </r>
  </si>
  <si>
    <r>
      <rPr>
        <sz val="11"/>
        <rFont val="Calibri"/>
        <family val="2"/>
      </rPr>
      <t>Open de tab</t>
    </r>
    <r>
      <rPr>
        <b/>
        <sz val="11"/>
        <rFont val="Calibri"/>
        <family val="2"/>
      </rPr>
      <t xml:space="preserve"> - Start in de </t>
    </r>
    <r>
      <rPr>
        <sz val="11"/>
        <rFont val="Calibri"/>
        <family val="2"/>
      </rPr>
      <t xml:space="preserve">Menubalk - </t>
    </r>
    <r>
      <rPr>
        <b/>
        <sz val="11"/>
        <rFont val="Calibri"/>
        <family val="2"/>
      </rPr>
      <t>Voorwaardelijk opmaak</t>
    </r>
  </si>
  <si>
    <r>
      <t xml:space="preserve">Klik </t>
    </r>
    <r>
      <rPr>
        <b/>
        <sz val="11"/>
        <rFont val="Calibri"/>
        <family val="2"/>
      </rPr>
      <t>Gelijk aan…</t>
    </r>
    <r>
      <rPr>
        <sz val="11"/>
        <rFont val="Calibri"/>
        <family val="2"/>
      </rPr>
      <t>(dit is voorwaarde 2)</t>
    </r>
  </si>
  <si>
    <r>
      <t xml:space="preserve">Typ </t>
    </r>
    <r>
      <rPr>
        <b/>
        <sz val="11"/>
        <rFont val="Calibri"/>
        <family val="2"/>
      </rPr>
      <t>Ja</t>
    </r>
    <r>
      <rPr>
        <sz val="11"/>
        <rFont val="Calibri"/>
        <family val="2"/>
      </rPr>
      <t xml:space="preserve"> in het venster - </t>
    </r>
    <r>
      <rPr>
        <b/>
        <sz val="11"/>
        <rFont val="Calibri"/>
        <family val="2"/>
      </rPr>
      <t>Aangepaste indeling</t>
    </r>
    <r>
      <rPr>
        <sz val="11"/>
        <rFont val="Calibri"/>
        <family val="2"/>
      </rPr>
      <t xml:space="preserve"> - kleur groen</t>
    </r>
  </si>
  <si>
    <t>Korting na 100 vlieguren</t>
  </si>
  <si>
    <t>Totaal aantal</t>
  </si>
  <si>
    <t xml:space="preserve">korting </t>
  </si>
  <si>
    <t>M. de Jong</t>
  </si>
  <si>
    <t>G. de Lange</t>
  </si>
  <si>
    <t>A. van Schie</t>
  </si>
  <si>
    <t>F. Boers</t>
  </si>
  <si>
    <t>C. Vermeulen</t>
  </si>
  <si>
    <t>M. Klaver</t>
  </si>
  <si>
    <t>I. van Zuylen</t>
  </si>
  <si>
    <t>functies</t>
  </si>
  <si>
    <t>Functies controleren of verbeteren</t>
  </si>
  <si>
    <t>Klik in de cel waar functie staat en open de functie met         knopje voor de formulebalk</t>
  </si>
  <si>
    <t xml:space="preserve">De voorwaardelijke instellingen kunnen worden bekeken en gecorrigeerd onder: </t>
  </si>
  <si>
    <t>Voorwaardelijke opmaak - Regels beheren - in dit werkblad</t>
  </si>
  <si>
    <t>Functie ALS genesteld</t>
  </si>
  <si>
    <r>
      <t xml:space="preserve">In de gele kolom K staat het </t>
    </r>
    <r>
      <rPr>
        <b/>
        <sz val="12"/>
        <rFont val="Calibri"/>
        <family val="2"/>
        <scheme val="minor"/>
      </rPr>
      <t>gemiddelde</t>
    </r>
    <r>
      <rPr>
        <sz val="12"/>
        <rFont val="Calibri"/>
        <family val="2"/>
        <scheme val="minor"/>
      </rPr>
      <t xml:space="preserve"> van het totalen punt </t>
    </r>
  </si>
  <si>
    <t>Typ handmatig in de formulebalk: =ALS(K14&lt;5;"Gezakt";ALS(K14&lt;6;"Herexamen";ALS(K14&gt;9;"Cum Laude";"Geslaagd")))</t>
  </si>
  <si>
    <r>
      <t xml:space="preserve">Of gebruik voor de uitslag de Functie </t>
    </r>
    <r>
      <rPr>
        <b/>
        <sz val="12"/>
        <rFont val="Calibri"/>
        <family val="2"/>
        <scheme val="minor"/>
      </rPr>
      <t>Als</t>
    </r>
    <r>
      <rPr>
        <sz val="12"/>
        <rFont val="Calibri"/>
        <family val="2"/>
        <scheme val="minor"/>
      </rPr>
      <t xml:space="preserve"> - en open in het 3e venster weer de functie </t>
    </r>
    <r>
      <rPr>
        <b/>
        <sz val="12"/>
        <rFont val="Calibri"/>
        <family val="2"/>
        <scheme val="minor"/>
      </rPr>
      <t xml:space="preserve">ALS  </t>
    </r>
    <r>
      <rPr>
        <sz val="12"/>
        <rFont val="Calibri"/>
        <family val="2"/>
        <scheme val="minor"/>
      </rPr>
      <t xml:space="preserve">gebruik de wizard 2 keer </t>
    </r>
  </si>
  <si>
    <r>
      <t xml:space="preserve">klik K14 - </t>
    </r>
    <r>
      <rPr>
        <b/>
        <sz val="11"/>
        <rFont val="Calibri"/>
        <family val="2"/>
        <scheme val="minor"/>
      </rPr>
      <t>typ</t>
    </r>
    <r>
      <rPr>
        <sz val="11"/>
        <rFont val="Calibri"/>
        <family val="2"/>
        <scheme val="minor"/>
      </rPr>
      <t xml:space="preserve"> &lt;6 - 2e venster </t>
    </r>
    <r>
      <rPr>
        <b/>
        <sz val="11"/>
        <rFont val="Calibri"/>
        <family val="2"/>
        <scheme val="minor"/>
      </rPr>
      <t>typ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Herexamen</t>
    </r>
    <r>
      <rPr>
        <sz val="11"/>
        <rFont val="Calibri"/>
        <family val="2"/>
        <scheme val="minor"/>
      </rPr>
      <t xml:space="preserve"> - 3e venster ALS aanklikken in Naamvak -</t>
    </r>
  </si>
  <si>
    <r>
      <t xml:space="preserve">klik K14 - </t>
    </r>
    <r>
      <rPr>
        <b/>
        <sz val="11"/>
        <rFont val="Calibri"/>
        <family val="2"/>
        <scheme val="minor"/>
      </rPr>
      <t>typ</t>
    </r>
    <r>
      <rPr>
        <sz val="11"/>
        <rFont val="Calibri"/>
        <family val="2"/>
        <scheme val="minor"/>
      </rPr>
      <t xml:space="preserve"> &lt;8 - 2e venster -</t>
    </r>
    <r>
      <rPr>
        <b/>
        <sz val="11"/>
        <rFont val="Calibri"/>
        <family val="2"/>
        <scheme val="minor"/>
      </rPr>
      <t>typ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Geslaagd</t>
    </r>
    <r>
      <rPr>
        <sz val="11"/>
        <rFont val="Calibri"/>
        <family val="2"/>
        <scheme val="minor"/>
      </rPr>
      <t xml:space="preserve"> - 3e venster </t>
    </r>
    <r>
      <rPr>
        <b/>
        <sz val="11"/>
        <rFont val="Calibri"/>
        <family val="2"/>
        <scheme val="minor"/>
      </rPr>
      <t>typ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Cum laude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OK</t>
    </r>
  </si>
  <si>
    <t>Tentamens theorie</t>
  </si>
  <si>
    <t xml:space="preserve">Rijexamen </t>
  </si>
  <si>
    <t>Punt</t>
  </si>
  <si>
    <t>Uitslag</t>
  </si>
  <si>
    <t>Periode</t>
  </si>
  <si>
    <t>1e</t>
  </si>
  <si>
    <t>2e</t>
  </si>
  <si>
    <t>3e</t>
  </si>
  <si>
    <t>gemiddeld</t>
  </si>
  <si>
    <t>praktijk</t>
  </si>
  <si>
    <t>resultaat</t>
  </si>
  <si>
    <t>Rijexamen praktijk</t>
  </si>
  <si>
    <t>Klik in de cellen waar functies staan en open de functie met         voor de formulebalk</t>
  </si>
  <si>
    <t>Informatie over Voorwaardelijke opmaak</t>
  </si>
  <si>
    <t>Voorwaardelijke opmaak in 1e cel instellen daarna met vulgreep de hele reeks doorvoeren.</t>
  </si>
  <si>
    <t>Of van te voren de hele reeks selecteren dan Voorwaardelijke opmaak instellen</t>
  </si>
  <si>
    <t>Voorwaardelijke opmaak wijzigen - activeer juiste cel - Voorwaardelijke opmaak - Regels beheren - Regel bewerken</t>
  </si>
  <si>
    <t>Financiële Functies</t>
  </si>
  <si>
    <t>Financiële functie gebruiken</t>
  </si>
  <si>
    <r>
      <rPr>
        <i/>
        <sz val="12"/>
        <rFont val="Calibri"/>
        <family val="2"/>
      </rPr>
      <t>Bereken de maandelijkse betaling van het busje en televisie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Typ</t>
    </r>
    <r>
      <rPr>
        <sz val="12"/>
        <rFont val="Calibri"/>
        <family val="2"/>
      </rPr>
      <t xml:space="preserve"> =  in </t>
    </r>
    <r>
      <rPr>
        <b/>
        <sz val="12"/>
        <rFont val="Calibri"/>
        <family val="2"/>
      </rPr>
      <t>D24</t>
    </r>
    <r>
      <rPr>
        <sz val="12"/>
        <rFont val="Calibri"/>
        <family val="2"/>
      </rPr>
      <t xml:space="preserve"> en </t>
    </r>
    <r>
      <rPr>
        <b/>
        <sz val="12"/>
        <rFont val="Calibri"/>
        <family val="2"/>
      </rPr>
      <t>open</t>
    </r>
    <r>
      <rPr>
        <sz val="12"/>
        <rFont val="Calibri"/>
        <family val="2"/>
      </rPr>
      <t xml:space="preserve"> de financiële functie</t>
    </r>
    <r>
      <rPr>
        <b/>
        <sz val="12"/>
        <rFont val="Calibri"/>
        <family val="2"/>
      </rPr>
      <t xml:space="preserve"> BET</t>
    </r>
  </si>
  <si>
    <r>
      <rPr>
        <b/>
        <sz val="12"/>
        <rFont val="Calibri"/>
        <family val="2"/>
      </rPr>
      <t>Vul</t>
    </r>
    <r>
      <rPr>
        <sz val="12"/>
        <rFont val="Calibri"/>
        <family val="2"/>
      </rPr>
      <t xml:space="preserve"> in 1e veld van de Functie-wizard het </t>
    </r>
    <r>
      <rPr>
        <b/>
        <sz val="12"/>
        <rFont val="Calibri"/>
        <family val="2"/>
      </rPr>
      <t>rente</t>
    </r>
    <r>
      <rPr>
        <sz val="12"/>
        <rFont val="Calibri"/>
        <family val="2"/>
      </rPr>
      <t xml:space="preserve"> percentage</t>
    </r>
    <r>
      <rPr>
        <b/>
        <sz val="12"/>
        <rFont val="Calibri"/>
        <family val="2"/>
      </rPr>
      <t xml:space="preserve"> /12</t>
    </r>
    <r>
      <rPr>
        <sz val="12"/>
        <rFont val="Calibri"/>
        <family val="2"/>
      </rPr>
      <t xml:space="preserve"> (betaling is per maand dus ook de rente)</t>
    </r>
  </si>
  <si>
    <r>
      <t xml:space="preserve">Vul in het 2e veld </t>
    </r>
    <r>
      <rPr>
        <b/>
        <sz val="12"/>
        <rFont val="Calibri"/>
        <family val="2"/>
      </rPr>
      <t>aantal</t>
    </r>
    <r>
      <rPr>
        <sz val="12"/>
        <rFont val="Calibri"/>
        <family val="2"/>
      </rPr>
      <t xml:space="preserve"> termijnen in - cel </t>
    </r>
    <r>
      <rPr>
        <b/>
        <sz val="12"/>
        <rFont val="Calibri"/>
        <family val="2"/>
      </rPr>
      <t>D22</t>
    </r>
  </si>
  <si>
    <r>
      <t xml:space="preserve">In het 3e veld de hoogte van het </t>
    </r>
    <r>
      <rPr>
        <i/>
        <sz val="12"/>
        <rFont val="Calibri"/>
        <family val="2"/>
      </rPr>
      <t>Geleend bedrag</t>
    </r>
    <r>
      <rPr>
        <sz val="12"/>
        <rFont val="Calibri"/>
        <family val="2"/>
      </rPr>
      <t xml:space="preserve"> - cel </t>
    </r>
    <r>
      <rPr>
        <b/>
        <sz val="12"/>
        <rFont val="Calibri"/>
        <family val="2"/>
      </rPr>
      <t>D18</t>
    </r>
  </si>
  <si>
    <t>In het 4e veld een 0 eind afbetaling gaat naar 0  dit is de laatste betaling</t>
  </si>
  <si>
    <t>Aflossing auto</t>
  </si>
  <si>
    <t>Aflossing televisie</t>
  </si>
  <si>
    <t>Geleend bedrag</t>
  </si>
  <si>
    <t>Rente percentage</t>
  </si>
  <si>
    <t>Termijn</t>
  </si>
  <si>
    <t>Per Maand</t>
  </si>
  <si>
    <t>Betaling</t>
  </si>
  <si>
    <t>Het rentepercentage altijd delen door 12 (per jaar) omdat je per maand aflost</t>
  </si>
  <si>
    <t>Afschrijving busje</t>
  </si>
  <si>
    <t>Afschrijving televisie</t>
  </si>
  <si>
    <t>Klik in de gele cellen waar functies staan en open de functie met         voor de formulebalk</t>
  </si>
  <si>
    <t>Grafieken</t>
  </si>
  <si>
    <t>Grafieken maken en opmaken</t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</si>
  <si>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gegevens van kwartaal kasgegevens samen met de titelrij - </t>
    </r>
    <r>
      <rPr>
        <b/>
        <sz val="12"/>
        <rFont val="Calibri"/>
        <family val="2"/>
      </rPr>
      <t>Invoegen</t>
    </r>
    <r>
      <rPr>
        <sz val="12"/>
        <rFont val="Calibri"/>
        <family val="2"/>
      </rPr>
      <t xml:space="preserve"> - Grafiek - </t>
    </r>
    <r>
      <rPr>
        <b/>
        <sz val="12"/>
        <rFont val="Calibri"/>
        <family val="2"/>
      </rPr>
      <t>Circel</t>
    </r>
    <r>
      <rPr>
        <sz val="12"/>
        <rFont val="Calibri"/>
        <family val="2"/>
      </rPr>
      <t xml:space="preserve"> 3D</t>
    </r>
  </si>
  <si>
    <t>Verklein de grafiek via de ankerpunten in de hoeken - Sleep de grafiek op maat en op de juiste plaats</t>
  </si>
  <si>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in het </t>
    </r>
    <r>
      <rPr>
        <b/>
        <sz val="12"/>
        <rFont val="Calibri"/>
        <family val="2"/>
      </rPr>
      <t>taartpuntje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Ontwerpen</t>
    </r>
    <r>
      <rPr>
        <sz val="12"/>
        <rFont val="Calibri"/>
        <family val="2"/>
      </rPr>
      <t xml:space="preserve"> - kies een grijze grafiekstijl</t>
    </r>
  </si>
  <si>
    <r>
      <t xml:space="preserve">klik met de rechtermuisknop in het taartpuntje - </t>
    </r>
    <r>
      <rPr>
        <b/>
        <sz val="12"/>
        <rFont val="Calibri"/>
        <family val="2"/>
      </rPr>
      <t>Gegevenslabels opmaken - kies waarden geen %</t>
    </r>
  </si>
  <si>
    <r>
      <t xml:space="preserve">Maak de rest van de grafiek op (r.m.klik in het witte vlak </t>
    </r>
    <r>
      <rPr>
        <b/>
        <sz val="12"/>
        <rFont val="Calibri"/>
        <family val="2"/>
      </rPr>
      <t>Grafiekgebied opmaken</t>
    </r>
    <r>
      <rPr>
        <sz val="12"/>
        <rFont val="Calibri"/>
        <family val="2"/>
      </rPr>
      <t>)</t>
    </r>
  </si>
  <si>
    <t>Maak de 2e grafiek op dezelfde manier als de 1e en als bovenstaand beschreven (voorbeeld na te maken)</t>
  </si>
  <si>
    <r>
      <t xml:space="preserve">Een grafiek verwijderen gaat als volgt: </t>
    </r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in de </t>
    </r>
    <r>
      <rPr>
        <b/>
        <sz val="12"/>
        <rFont val="Calibri"/>
        <family val="2"/>
      </rPr>
      <t>grafiek</t>
    </r>
    <r>
      <rPr>
        <sz val="12"/>
        <rFont val="Calibri"/>
        <family val="2"/>
      </rPr>
      <t xml:space="preserve"> (selecteren) en klik </t>
    </r>
    <r>
      <rPr>
        <b/>
        <sz val="12"/>
        <rFont val="Calibri"/>
        <family val="2"/>
      </rPr>
      <t>Delete</t>
    </r>
  </si>
  <si>
    <t>Kwartaal Kasgegevens</t>
  </si>
  <si>
    <t>kwartaal</t>
  </si>
  <si>
    <t>Inkomsten</t>
  </si>
  <si>
    <t>Taartpunt grafiek</t>
  </si>
  <si>
    <t>Maand Kasgegevens</t>
  </si>
  <si>
    <t>maand</t>
  </si>
  <si>
    <t>Kolom of staaf grafiek</t>
  </si>
  <si>
    <t>maart</t>
  </si>
  <si>
    <t>Maak hier de Grafieken zoals het voorbeeld</t>
  </si>
  <si>
    <t>Voorbeeld grafieken</t>
  </si>
  <si>
    <t>Grafiek 1 staaf</t>
  </si>
  <si>
    <t>Grafiek 2 Taartpunt</t>
  </si>
  <si>
    <t>Lettertype van Lagenda Calibri tekengrootte 9</t>
  </si>
  <si>
    <t>Gegevens met VERT.ZOEKEN op naam automatisch in een cel naar voren halen</t>
  </si>
  <si>
    <t>Informatie overzicht receptie bejaardenhuis via VERT.ZOEKEN</t>
  </si>
  <si>
    <t>Analyseer de voorbeelden in de grijze cellen en maak deze in de opdracht (gele cellen) na</t>
  </si>
  <si>
    <r>
      <rPr>
        <b/>
        <sz val="12"/>
        <rFont val="Calibri"/>
        <family val="2"/>
        <scheme val="minor"/>
      </rPr>
      <t>1. Valideer</t>
    </r>
    <r>
      <rPr>
        <sz val="12"/>
        <rFont val="Calibri"/>
        <family val="2"/>
        <scheme val="minor"/>
      </rPr>
      <t xml:space="preserve"> een lijst met de namen in cel A19 Gegevens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Lijst kiezen (1e veld) - klik in </t>
    </r>
    <r>
      <rPr>
        <i/>
        <sz val="12"/>
        <rFont val="Calibri"/>
        <family val="2"/>
        <scheme val="minor"/>
      </rPr>
      <t>Bron</t>
    </r>
    <r>
      <rPr>
        <sz val="12"/>
        <rFont val="Calibri"/>
        <family val="2"/>
        <scheme val="minor"/>
      </rPr>
      <t xml:space="preserve"> (2e veld) selecteer de namen op rij 21 </t>
    </r>
  </si>
  <si>
    <t>2. Klik in cel B19 en typ een = teken - open de functie VERT.ZOEKEN</t>
  </si>
  <si>
    <r>
      <t xml:space="preserve">3. Zoekwaarden invullen (1e venster) - </t>
    </r>
    <r>
      <rPr>
        <sz val="12"/>
        <rFont val="Calibri"/>
        <family val="2"/>
        <scheme val="minor"/>
      </rPr>
      <t>klik de cel van de namen (A19) dit is de zoekwaarde</t>
    </r>
  </si>
  <si>
    <r>
      <t xml:space="preserve">4. Tabelmatrix (2e venster) - </t>
    </r>
    <r>
      <rPr>
        <sz val="12"/>
        <rFont val="Calibri"/>
        <family val="2"/>
        <scheme val="minor"/>
      </rPr>
      <t>Selecteer de hele tabel zonder de titel</t>
    </r>
  </si>
  <si>
    <r>
      <t xml:space="preserve">5. Kolomindex getal (3e venster) </t>
    </r>
    <r>
      <rPr>
        <sz val="12"/>
        <rFont val="Calibri"/>
        <family val="2"/>
        <scheme val="minor"/>
      </rPr>
      <t>Kies het nummer van de gewenste kolom in de persoonsgegevens</t>
    </r>
  </si>
  <si>
    <r>
      <t xml:space="preserve">6. Benaderen (4e venster) </t>
    </r>
    <r>
      <rPr>
        <sz val="12"/>
        <rFont val="Calibri"/>
        <family val="2"/>
        <scheme val="minor"/>
      </rPr>
      <t>typ een 0 = onwaar, waarden worden exact gezocht</t>
    </r>
  </si>
  <si>
    <t>Voorbeelden Verticaal zoeken Rij 16 (B,C,D,en E)</t>
  </si>
  <si>
    <t>Leeftijd</t>
  </si>
  <si>
    <t>Locatie</t>
  </si>
  <si>
    <t>Kamer</t>
  </si>
  <si>
    <t>T. Janssen</t>
  </si>
  <si>
    <t>Persoonsgegevens bejaarde tehuis voor Verticale zoeken</t>
  </si>
  <si>
    <t>Straat</t>
  </si>
  <si>
    <t>postcode</t>
  </si>
  <si>
    <t>geb. datum</t>
  </si>
  <si>
    <t>Park</t>
  </si>
  <si>
    <t>Klosstraat</t>
  </si>
  <si>
    <t>P. Janssen</t>
  </si>
  <si>
    <t>Bospad</t>
  </si>
  <si>
    <t>Kilt</t>
  </si>
  <si>
    <t>Ganz</t>
  </si>
  <si>
    <t>Laak</t>
  </si>
  <si>
    <t>K. Janssen</t>
  </si>
  <si>
    <t>Bosstraat</t>
  </si>
  <si>
    <t>K.R. Janssen</t>
  </si>
  <si>
    <t>Kaleweg</t>
  </si>
  <si>
    <t>pad</t>
  </si>
  <si>
    <t>Ram</t>
  </si>
  <si>
    <t>Loosdrecht</t>
  </si>
  <si>
    <t>Functie HORIZ.ZOEKEN</t>
  </si>
  <si>
    <t>Informatie overzicht receptie bejaardenhuis via HORIZ.ZOEKEN</t>
  </si>
  <si>
    <t>Analyseer de voorbeelden in de grijze cellen op rij 16 en maak deze in de opdracht (gele cellen) na</t>
  </si>
  <si>
    <r>
      <t xml:space="preserve">Valideer de namen in cel A19 via menutab </t>
    </r>
    <r>
      <rPr>
        <b/>
        <sz val="11"/>
        <rFont val="Calibri"/>
        <family val="2"/>
        <scheme val="minor"/>
      </rPr>
      <t>Gegevens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Gegevensvalidatie</t>
    </r>
    <r>
      <rPr>
        <sz val="11"/>
        <rFont val="Calibri"/>
        <family val="2"/>
        <scheme val="minor"/>
      </rPr>
      <t xml:space="preserve"> - </t>
    </r>
    <r>
      <rPr>
        <i/>
        <sz val="11"/>
        <rFont val="Calibri"/>
        <family val="2"/>
        <scheme val="minor"/>
      </rPr>
      <t>lijst</t>
    </r>
    <r>
      <rPr>
        <sz val="11"/>
        <rFont val="Calibri"/>
        <family val="2"/>
        <scheme val="minor"/>
      </rPr>
      <t xml:space="preserve"> - </t>
    </r>
    <r>
      <rPr>
        <i/>
        <sz val="11"/>
        <rFont val="Calibri"/>
        <family val="2"/>
        <scheme val="minor"/>
      </rPr>
      <t>bron</t>
    </r>
    <r>
      <rPr>
        <sz val="11"/>
        <rFont val="Calibri"/>
        <family val="2"/>
        <scheme val="minor"/>
      </rPr>
      <t xml:space="preserve"> (zie voorbeeld A16)</t>
    </r>
  </si>
  <si>
    <r>
      <t xml:space="preserve">1. </t>
    </r>
    <r>
      <rPr>
        <b/>
        <sz val="11"/>
        <rFont val="Calibri"/>
        <family val="2"/>
        <scheme val="minor"/>
      </rPr>
      <t>Plaats</t>
    </r>
    <r>
      <rPr>
        <sz val="11"/>
        <rFont val="Calibri"/>
        <family val="2"/>
        <scheme val="minor"/>
      </rPr>
      <t xml:space="preserve"> de cursor in B19 waar je het eindresultaat wilt zien (in de gele cellen)</t>
    </r>
  </si>
  <si>
    <r>
      <t xml:space="preserve">2. </t>
    </r>
    <r>
      <rPr>
        <b/>
        <sz val="11"/>
        <rFont val="Calibri"/>
        <family val="2"/>
        <scheme val="minor"/>
      </rPr>
      <t>Activeer</t>
    </r>
    <r>
      <rPr>
        <sz val="11"/>
        <rFont val="Calibri"/>
        <family val="2"/>
        <scheme val="minor"/>
      </rPr>
      <t xml:space="preserve"> de formule  =HORIZ.ZOEKEN(zoekwaarde; tabelmatrix; rij-index_getal; Bereik)</t>
    </r>
  </si>
  <si>
    <r>
      <t xml:space="preserve">3. </t>
    </r>
    <r>
      <rPr>
        <b/>
        <sz val="11"/>
        <rFont val="Calibri"/>
        <family val="2"/>
        <scheme val="minor"/>
      </rPr>
      <t>Zoekwaarde: Selecteer</t>
    </r>
    <r>
      <rPr>
        <sz val="11"/>
        <rFont val="Calibri"/>
        <family val="2"/>
        <scheme val="minor"/>
      </rPr>
      <t xml:space="preserve"> de waarde die je wilt zoeken, </t>
    </r>
    <r>
      <rPr>
        <b/>
        <sz val="11"/>
        <rFont val="Calibri"/>
        <family val="2"/>
        <scheme val="minor"/>
      </rPr>
      <t>Naam</t>
    </r>
    <r>
      <rPr>
        <sz val="11"/>
        <rFont val="Calibri"/>
        <family val="2"/>
        <scheme val="minor"/>
      </rPr>
      <t xml:space="preserve"> (cel A19)</t>
    </r>
  </si>
  <si>
    <r>
      <t xml:space="preserve">4. </t>
    </r>
    <r>
      <rPr>
        <b/>
        <sz val="11"/>
        <rFont val="Calibri"/>
        <family val="2"/>
        <scheme val="minor"/>
      </rPr>
      <t xml:space="preserve">Tabelmatrix: Selecteer </t>
    </r>
    <r>
      <rPr>
        <sz val="11"/>
        <rFont val="Calibri"/>
        <family val="2"/>
        <scheme val="minor"/>
      </rPr>
      <t>de volledige</t>
    </r>
    <r>
      <rPr>
        <b/>
        <sz val="11"/>
        <rFont val="Calibri"/>
        <family val="2"/>
        <scheme val="minor"/>
      </rPr>
      <t xml:space="preserve"> tabel (B21:O29)</t>
    </r>
  </si>
  <si>
    <r>
      <t xml:space="preserve">5. </t>
    </r>
    <r>
      <rPr>
        <b/>
        <sz val="11"/>
        <rFont val="Calibri"/>
        <family val="2"/>
        <scheme val="minor"/>
      </rPr>
      <t>Rij-index_getal</t>
    </r>
    <r>
      <rPr>
        <sz val="11"/>
        <rFont val="Calibri"/>
        <family val="2"/>
        <scheme val="minor"/>
      </rPr>
      <t xml:space="preserve">: kies het juiste rummer van de rij waar het gezochte gegeven staat, </t>
    </r>
    <r>
      <rPr>
        <i/>
        <sz val="10"/>
        <rFont val="Calibri"/>
        <family val="2"/>
        <scheme val="minor"/>
      </rPr>
      <t>de eerste kolom in de tabel heeft rangnummer 1</t>
    </r>
    <r>
      <rPr>
        <sz val="11"/>
        <rFont val="Calibri"/>
        <family val="2"/>
        <scheme val="minor"/>
      </rPr>
      <t xml:space="preserve"> (Naam)</t>
    </r>
  </si>
  <si>
    <t>Voorbeeld Horizontaal zoeken B16</t>
  </si>
  <si>
    <t>Voorbeeld horizontale gegevens</t>
  </si>
  <si>
    <t>Puts</t>
  </si>
  <si>
    <t>Jaap Ullings</t>
  </si>
  <si>
    <t>Luts</t>
  </si>
  <si>
    <t>Jenssen</t>
  </si>
  <si>
    <t>Nevel</t>
  </si>
  <si>
    <t>Ellings</t>
  </si>
  <si>
    <t>Kamernr.</t>
  </si>
  <si>
    <t>Titels en gegevens vastzetten</t>
  </si>
  <si>
    <t>Gegevens tijden scrollen vastzetten/blokkeren en titels op elk blad uitprinten</t>
  </si>
  <si>
    <t>Zet de titel en naam vast via tijdens scrollen door gegevens</t>
  </si>
  <si>
    <t>Bepaal welke gegevens in beeld moeten blijven - activeer cel C20</t>
  </si>
  <si>
    <r>
      <rPr>
        <b/>
        <sz val="12"/>
        <rFont val="Calibri"/>
        <family val="2"/>
        <scheme val="minor"/>
      </rPr>
      <t>Beeld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Blokkeren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Titels blokkeren</t>
    </r>
    <r>
      <rPr>
        <sz val="12"/>
        <rFont val="Calibri"/>
        <family val="2"/>
        <scheme val="minor"/>
      </rPr>
      <t xml:space="preserve"> (scroll naar links en ook naar beneden om te testen)</t>
    </r>
  </si>
  <si>
    <r>
      <rPr>
        <b/>
        <sz val="12"/>
        <rFont val="Calibri"/>
        <family val="2"/>
        <scheme val="minor"/>
      </rPr>
      <t>Beeld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Blokkeren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Titel blokkeren opheffen</t>
    </r>
  </si>
  <si>
    <t>Plaats de titel op elk blad als deze wordt uitgeprint</t>
  </si>
  <si>
    <r>
      <rPr>
        <b/>
        <sz val="12"/>
        <rFont val="Calibri"/>
        <family val="2"/>
        <scheme val="minor"/>
      </rPr>
      <t>Pagina-indeling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Afdruktitels</t>
    </r>
    <r>
      <rPr>
        <sz val="12"/>
        <rFont val="Calibri"/>
        <family val="2"/>
        <scheme val="minor"/>
      </rPr>
      <t xml:space="preserve"> -tabblad </t>
    </r>
    <r>
      <rPr>
        <i/>
        <sz val="12"/>
        <rFont val="Calibri"/>
        <family val="2"/>
        <scheme val="minor"/>
      </rPr>
      <t>Blad</t>
    </r>
    <r>
      <rPr>
        <sz val="12"/>
        <rFont val="Calibri"/>
        <family val="2"/>
        <scheme val="minor"/>
      </rPr>
      <t xml:space="preserve"> - </t>
    </r>
  </si>
  <si>
    <r>
      <t>Het 2e venster</t>
    </r>
    <r>
      <rPr>
        <b/>
        <sz val="12"/>
        <rFont val="Calibri"/>
        <family val="2"/>
        <scheme val="minor"/>
      </rPr>
      <t xml:space="preserve"> Rijen boven op elke pagina</t>
    </r>
    <r>
      <rPr>
        <sz val="12"/>
        <rFont val="Calibri"/>
        <family val="2"/>
        <scheme val="minor"/>
      </rPr>
      <t xml:space="preserve"> activeren - selecteer de titelrij 19 - OK</t>
    </r>
  </si>
  <si>
    <r>
      <rPr>
        <b/>
        <sz val="12"/>
        <rFont val="Calibri"/>
        <family val="2"/>
        <scheme val="minor"/>
      </rPr>
      <t>Afdrukbereik wissen: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Pagina-indeling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Afdrukbereik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Afdrukbereik wissen</t>
    </r>
  </si>
  <si>
    <r>
      <t xml:space="preserve">Controleer via </t>
    </r>
    <r>
      <rPr>
        <b/>
        <sz val="12"/>
        <color indexed="8"/>
        <rFont val="Calibri"/>
        <family val="2"/>
        <scheme val="minor"/>
      </rPr>
      <t>Bestand</t>
    </r>
    <r>
      <rPr>
        <sz val="12"/>
        <color indexed="8"/>
        <rFont val="Calibri"/>
        <family val="2"/>
        <scheme val="minor"/>
      </rPr>
      <t xml:space="preserve"> - </t>
    </r>
    <r>
      <rPr>
        <b/>
        <sz val="12"/>
        <color indexed="8"/>
        <rFont val="Calibri"/>
        <family val="2"/>
        <scheme val="minor"/>
      </rPr>
      <t>Afdrukken</t>
    </r>
    <r>
      <rPr>
        <sz val="12"/>
        <color indexed="8"/>
        <rFont val="Calibri"/>
        <family val="2"/>
        <scheme val="minor"/>
      </rPr>
      <t xml:space="preserve"> het afdrukvoorbeeld van elke pagina</t>
    </r>
  </si>
  <si>
    <t>Pagina-nummers en Kop en voettekst</t>
  </si>
  <si>
    <r>
      <rPr>
        <b/>
        <sz val="12"/>
        <color indexed="8"/>
        <rFont val="Calibri"/>
        <family val="2"/>
        <scheme val="minor"/>
      </rPr>
      <t>Pagina-nummers uitprinten</t>
    </r>
    <r>
      <rPr>
        <sz val="12"/>
        <color indexed="8"/>
        <rFont val="Calibri"/>
        <family val="2"/>
        <scheme val="minor"/>
      </rPr>
      <t xml:space="preserve">: Klik </t>
    </r>
    <r>
      <rPr>
        <b/>
        <sz val="12"/>
        <color indexed="8"/>
        <rFont val="Calibri"/>
        <family val="2"/>
        <scheme val="minor"/>
      </rPr>
      <t>Bestand</t>
    </r>
    <r>
      <rPr>
        <sz val="12"/>
        <color indexed="8"/>
        <rFont val="Calibri"/>
        <family val="2"/>
        <scheme val="minor"/>
      </rPr>
      <t xml:space="preserve"> - </t>
    </r>
    <r>
      <rPr>
        <b/>
        <sz val="12"/>
        <color indexed="8"/>
        <rFont val="Calibri"/>
        <family val="2"/>
        <scheme val="minor"/>
      </rPr>
      <t>Afdrukken</t>
    </r>
    <r>
      <rPr>
        <sz val="12"/>
        <color indexed="8"/>
        <rFont val="Calibri"/>
        <family val="2"/>
        <scheme val="minor"/>
      </rPr>
      <t xml:space="preserve"> - </t>
    </r>
    <r>
      <rPr>
        <sz val="12"/>
        <color theme="4" tint="-0.249977111117893"/>
        <rFont val="Calibri"/>
        <family val="2"/>
        <scheme val="minor"/>
      </rPr>
      <t>Pagina-instelling</t>
    </r>
  </si>
  <si>
    <r>
      <t>Tabblad</t>
    </r>
    <r>
      <rPr>
        <i/>
        <sz val="12"/>
        <color indexed="8"/>
        <rFont val="Calibri"/>
        <family val="2"/>
        <scheme val="minor"/>
      </rPr>
      <t xml:space="preserve"> koptekst/voettekst</t>
    </r>
    <r>
      <rPr>
        <sz val="12"/>
        <color indexed="8"/>
        <rFont val="Calibri"/>
        <family val="2"/>
        <scheme val="minor"/>
      </rPr>
      <t xml:space="preserve"> klik knop </t>
    </r>
    <r>
      <rPr>
        <b/>
        <sz val="12"/>
        <color indexed="8"/>
        <rFont val="Calibri"/>
        <family val="2"/>
        <scheme val="minor"/>
      </rPr>
      <t xml:space="preserve">Aangepaste voettekst </t>
    </r>
  </si>
  <si>
    <r>
      <t xml:space="preserve">Klik in Rechtervak delete de datum -klik op 2e knop pagina-nummers invoegen OK - Ok </t>
    </r>
    <r>
      <rPr>
        <b/>
        <sz val="12"/>
        <color indexed="8"/>
        <rFont val="Calibri"/>
        <family val="2"/>
        <scheme val="minor"/>
      </rPr>
      <t>afdrukvoorbeeld</t>
    </r>
    <r>
      <rPr>
        <sz val="12"/>
        <color indexed="8"/>
        <rFont val="Calibri"/>
        <family val="2"/>
        <scheme val="minor"/>
      </rPr>
      <t xml:space="preserve"> sluiten</t>
    </r>
  </si>
  <si>
    <t>Valideren</t>
  </si>
  <si>
    <t>Valideren op 3 manieren</t>
  </si>
  <si>
    <t>Getallen</t>
  </si>
  <si>
    <t>Lijst intern</t>
  </si>
  <si>
    <t>Eigen lijst</t>
  </si>
  <si>
    <t>Hier mogen alleen getallen t/m 10</t>
  </si>
  <si>
    <t>Waarden uit een lijst in hetzelfde werkblad</t>
  </si>
  <si>
    <t>Gegevens zelf in de bron typen met ; als scheidingteken</t>
  </si>
  <si>
    <t>Macaronie</t>
  </si>
  <si>
    <t xml:space="preserve">Opdracht: Het valideren wordt hier in drie methodes ingesteld </t>
  </si>
  <si>
    <t>Spaghetti</t>
  </si>
  <si>
    <r>
      <t xml:space="preserve">(zie voorbeeld A6, C6 en E6 in </t>
    </r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Gegevensvalidatie)</t>
    </r>
  </si>
  <si>
    <t>Boerenkool met worst</t>
  </si>
  <si>
    <t>Soep</t>
  </si>
  <si>
    <t>Getallen valideren</t>
  </si>
  <si>
    <t>Macaroni</t>
  </si>
  <si>
    <t>Klik in de cel waar de gegevens worden uitgeklapt via een pulldown menu (bv A28)</t>
  </si>
  <si>
    <t>Chinees</t>
  </si>
  <si>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Tabblad </t>
    </r>
    <r>
      <rPr>
        <i/>
        <sz val="12"/>
        <rFont val="Calibri"/>
        <family val="2"/>
        <scheme val="minor"/>
      </rPr>
      <t>Instellingen</t>
    </r>
    <r>
      <rPr>
        <sz val="12"/>
        <rFont val="Calibri"/>
        <family val="2"/>
        <scheme val="minor"/>
      </rPr>
      <t xml:space="preserve"> - Geheel getal in 1e </t>
    </r>
    <r>
      <rPr>
        <b/>
        <i/>
        <sz val="12"/>
        <rFont val="Calibri"/>
        <family val="2"/>
        <scheme val="minor"/>
      </rPr>
      <t>Toestaan</t>
    </r>
    <r>
      <rPr>
        <sz val="12"/>
        <rFont val="Calibri"/>
        <family val="2"/>
        <scheme val="minor"/>
      </rPr>
      <t xml:space="preserve"> venster kiezen</t>
    </r>
  </si>
  <si>
    <t>Pizza</t>
  </si>
  <si>
    <r>
      <rPr>
        <i/>
        <sz val="12"/>
        <rFont val="Calibri"/>
        <family val="2"/>
        <scheme val="minor"/>
      </rPr>
      <t>Waarden instellen:</t>
    </r>
    <r>
      <rPr>
        <sz val="12"/>
        <rFont val="Calibri"/>
        <family val="2"/>
        <scheme val="minor"/>
      </rPr>
      <t xml:space="preserve"> Gegeven: tussen 1 (minimum) en 10 (maximum) - OK</t>
    </r>
  </si>
  <si>
    <t>Patat</t>
  </si>
  <si>
    <r>
      <rPr>
        <i/>
        <sz val="12"/>
        <rFont val="Calibri"/>
        <family val="2"/>
        <scheme val="minor"/>
      </rPr>
      <t>Tabblad Invoerbericht</t>
    </r>
    <r>
      <rPr>
        <sz val="12"/>
        <rFont val="Calibri"/>
        <family val="2"/>
        <scheme val="minor"/>
      </rPr>
      <t xml:space="preserve"> invullen - </t>
    </r>
    <r>
      <rPr>
        <i/>
        <sz val="12"/>
        <rFont val="Calibri"/>
        <family val="2"/>
        <scheme val="minor"/>
      </rPr>
      <t>Titel:</t>
    </r>
    <r>
      <rPr>
        <sz val="12"/>
        <rFont val="Calibri"/>
        <family val="2"/>
        <scheme val="minor"/>
      </rPr>
      <t xml:space="preserve"> Beoordeling,  </t>
    </r>
    <r>
      <rPr>
        <i/>
        <sz val="12"/>
        <rFont val="Calibri"/>
        <family val="2"/>
        <scheme val="minor"/>
      </rPr>
      <t>Invoerbericht:</t>
    </r>
    <r>
      <rPr>
        <sz val="12"/>
        <rFont val="Calibri"/>
        <family val="2"/>
        <scheme val="minor"/>
      </rPr>
      <t xml:space="preserve"> Alleen hele getallen invoeren AUB</t>
    </r>
  </si>
  <si>
    <t>BQ</t>
  </si>
  <si>
    <r>
      <rPr>
        <i/>
        <sz val="12"/>
        <rFont val="Calibri"/>
        <family val="2"/>
        <scheme val="minor"/>
      </rPr>
      <t>Tabblad Foutmelding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 xml:space="preserve">Titel: </t>
    </r>
    <r>
      <rPr>
        <sz val="12"/>
        <rFont val="Calibri"/>
        <family val="2"/>
        <scheme val="minor"/>
      </rPr>
      <t xml:space="preserve">Beoordeel - </t>
    </r>
    <r>
      <rPr>
        <i/>
        <sz val="12"/>
        <rFont val="Calibri"/>
        <family val="2"/>
        <scheme val="minor"/>
      </rPr>
      <t>Foutbericht:</t>
    </r>
    <r>
      <rPr>
        <sz val="12"/>
        <rFont val="Calibri"/>
        <family val="2"/>
        <scheme val="minor"/>
      </rPr>
      <t xml:space="preserve"> - Alleen getallen onder de 10 gebruiken</t>
    </r>
  </si>
  <si>
    <t>Gourmet</t>
  </si>
  <si>
    <r>
      <t xml:space="preserve">Let Op: Als je de waarden die geldig zijn wijzigt, dan moet je evt. </t>
    </r>
    <r>
      <rPr>
        <i/>
        <sz val="12"/>
        <rFont val="Calibri"/>
        <family val="2"/>
        <scheme val="minor"/>
      </rPr>
      <t>Invoerbericht</t>
    </r>
    <r>
      <rPr>
        <sz val="12"/>
        <rFont val="Calibri"/>
        <family val="2"/>
        <scheme val="minor"/>
      </rPr>
      <t xml:space="preserve"> en </t>
    </r>
    <r>
      <rPr>
        <i/>
        <sz val="12"/>
        <rFont val="Calibri"/>
        <family val="2"/>
        <scheme val="minor"/>
      </rPr>
      <t>Foutbericht</t>
    </r>
    <r>
      <rPr>
        <sz val="12"/>
        <rFont val="Calibri"/>
        <family val="2"/>
        <scheme val="minor"/>
      </rPr>
      <t xml:space="preserve"> ook wijzigen</t>
    </r>
  </si>
  <si>
    <t>Bestaande lijst valideren</t>
  </si>
  <si>
    <r>
      <rPr>
        <b/>
        <sz val="12"/>
        <rFont val="Calibri"/>
        <family val="2"/>
        <scheme val="minor"/>
      </rPr>
      <t>Gegevens</t>
    </r>
    <r>
      <rPr>
        <i/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i/>
        <sz val="12"/>
        <rFont val="Calibri"/>
        <family val="2"/>
        <scheme val="minor"/>
      </rPr>
      <t xml:space="preserve"> - </t>
    </r>
    <r>
      <rPr>
        <sz val="12"/>
        <rFont val="Calibri"/>
        <family val="2"/>
        <scheme val="minor"/>
      </rPr>
      <t>Tabblad</t>
    </r>
    <r>
      <rPr>
        <i/>
        <sz val="12"/>
        <rFont val="Calibri"/>
        <family val="2"/>
        <scheme val="minor"/>
      </rPr>
      <t xml:space="preserve"> Instellingen</t>
    </r>
    <r>
      <rPr>
        <sz val="12"/>
        <rFont val="Calibri"/>
        <family val="2"/>
        <scheme val="minor"/>
      </rPr>
      <t xml:space="preserve"> - Lijst kiezen in 1e </t>
    </r>
    <r>
      <rPr>
        <b/>
        <sz val="12"/>
        <rFont val="Calibri"/>
        <family val="2"/>
        <scheme val="minor"/>
      </rPr>
      <t>Toestaan</t>
    </r>
    <r>
      <rPr>
        <sz val="12"/>
        <rFont val="Calibri"/>
        <family val="2"/>
        <scheme val="minor"/>
      </rPr>
      <t xml:space="preserve"> venster</t>
    </r>
  </si>
  <si>
    <t>Daarna gewenste bestaande bron selecteren bv I8 t/m I16</t>
  </si>
  <si>
    <t>Eigen lijst valideren</t>
  </si>
  <si>
    <t>Typ alle gewenste onderdelen in het venster gescheiden door een ; (zie voorbeeld)</t>
  </si>
  <si>
    <t>Beoordeling</t>
  </si>
  <si>
    <t>Kies uw menu</t>
  </si>
  <si>
    <t>Welke afdeling</t>
  </si>
  <si>
    <t>Draaitabel variaties met slicers en grafieken gekopieërd als afbeelding</t>
  </si>
  <si>
    <t xml:space="preserve">Maak zelfstandig onderstaande draaitabellen na op een leeg blad een draaitabel </t>
  </si>
  <si>
    <r>
      <t xml:space="preserve">Maak een draaitabel op een nieuw blad hetzelfde als het voorbeeld met slicer - </t>
    </r>
    <r>
      <rPr>
        <b/>
        <sz val="12"/>
        <rFont val="Calibri"/>
        <family val="2"/>
      </rPr>
      <t>Analyseren,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Hulpmiddelen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Slicer invoegen</t>
    </r>
    <r>
      <rPr>
        <sz val="12"/>
        <rFont val="Calibri"/>
        <family val="2"/>
      </rPr>
      <t>- kies Verkoper - OK</t>
    </r>
  </si>
  <si>
    <t>Maak een draaitabel met de omzet van verkoper Peter en Rob via de slicer klik met "ctrl" ingedrukt Peter en Rob</t>
  </si>
  <si>
    <t xml:space="preserve">Maak een grafiek met de omzet van verkoper Ria en Truus via de slicer </t>
  </si>
  <si>
    <t>Maak een draaitabel om de omzet te vergelijken in jaren volgens het voorbeeld (klik in het voorbeeld en controleer de velden)</t>
  </si>
  <si>
    <t>Sleep de datum naar Rijen - Omzet naar Waarde - activeer een datum in de rijen - r.m klik Groeperen - vink Jaren aan - sleep jaren naar de kolom</t>
  </si>
  <si>
    <t>Verkoper</t>
  </si>
  <si>
    <t>Groep</t>
  </si>
  <si>
    <t>Bertha</t>
  </si>
  <si>
    <t>Assen</t>
  </si>
  <si>
    <t>Electro</t>
  </si>
  <si>
    <t>(Alle)</t>
  </si>
  <si>
    <r>
      <t xml:space="preserve">Slicer van verkoper invoegen via </t>
    </r>
    <r>
      <rPr>
        <b/>
        <sz val="11"/>
        <color theme="1"/>
        <rFont val="Calibri"/>
        <family val="2"/>
        <scheme val="minor"/>
      </rPr>
      <t>Analyseren</t>
    </r>
  </si>
  <si>
    <r>
      <rPr>
        <i/>
        <sz val="11"/>
        <color theme="1"/>
        <rFont val="Calibri"/>
        <family val="2"/>
        <scheme val="minor"/>
      </rPr>
      <t>Hulpmiddelen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Slicer invoegen</t>
    </r>
  </si>
  <si>
    <t>Som van Omzet</t>
  </si>
  <si>
    <t>Piet</t>
  </si>
  <si>
    <t>Eindtotaal</t>
  </si>
  <si>
    <t>Rob</t>
  </si>
  <si>
    <t>Truus</t>
  </si>
  <si>
    <t>Eindhoven</t>
  </si>
  <si>
    <t>GSM</t>
  </si>
  <si>
    <t>Maastricht</t>
  </si>
  <si>
    <t>Utrecht</t>
  </si>
  <si>
    <t>Totaal Peter</t>
  </si>
  <si>
    <t>Ria</t>
  </si>
  <si>
    <t>TV</t>
  </si>
  <si>
    <t>Totaal Rob</t>
  </si>
  <si>
    <t>Omzet vergelijken in jaren</t>
  </si>
  <si>
    <t>sleep de Jaren naar de kolom</t>
  </si>
  <si>
    <t>Gemiddelde van Omzet</t>
  </si>
  <si>
    <t>Jaren</t>
  </si>
  <si>
    <t>Maanden</t>
  </si>
  <si>
    <t>2012</t>
  </si>
  <si>
    <t>2013</t>
  </si>
  <si>
    <t>Beveiligingen, blokkeren en verbergen</t>
  </si>
  <si>
    <t>Cellen Blokkeren, verbergen, uitzonderen en Werkblad Beveiligen</t>
  </si>
  <si>
    <r>
      <t xml:space="preserve">Alle cellen </t>
    </r>
    <r>
      <rPr>
        <b/>
        <i/>
        <sz val="12"/>
        <rFont val="Calibri"/>
        <family val="2"/>
      </rPr>
      <t>Blokkeren</t>
    </r>
    <r>
      <rPr>
        <i/>
        <sz val="12"/>
        <rFont val="Calibri"/>
        <family val="2"/>
      </rPr>
      <t xml:space="preserve"> (behalve C kolom) formules </t>
    </r>
    <r>
      <rPr>
        <b/>
        <i/>
        <sz val="12"/>
        <rFont val="Calibri"/>
        <family val="2"/>
      </rPr>
      <t>Verbergen</t>
    </r>
    <r>
      <rPr>
        <i/>
        <sz val="12"/>
        <rFont val="Calibri"/>
        <family val="2"/>
      </rPr>
      <t xml:space="preserve"> en </t>
    </r>
    <r>
      <rPr>
        <b/>
        <i/>
        <sz val="12"/>
        <rFont val="Calibri"/>
        <family val="2"/>
      </rPr>
      <t>blad</t>
    </r>
    <r>
      <rPr>
        <i/>
        <sz val="12"/>
        <rFont val="Calibri"/>
        <family val="2"/>
      </rPr>
      <t xml:space="preserve"> </t>
    </r>
    <r>
      <rPr>
        <b/>
        <i/>
        <sz val="12"/>
        <rFont val="Calibri"/>
        <family val="2"/>
      </rPr>
      <t>Beveiligen</t>
    </r>
    <r>
      <rPr>
        <i/>
        <sz val="12"/>
        <rFont val="Calibri"/>
        <family val="2"/>
      </rPr>
      <t xml:space="preserve"> (Extra Beveiligen - Blad beveiligen)</t>
    </r>
  </si>
  <si>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op het </t>
    </r>
    <r>
      <rPr>
        <b/>
        <sz val="12"/>
        <rFont val="Calibri"/>
        <family val="2"/>
      </rPr>
      <t>vakje</t>
    </r>
    <r>
      <rPr>
        <sz val="12"/>
        <rFont val="Calibri"/>
        <family val="2"/>
      </rPr>
      <t xml:space="preserve"> naast de A kolom of "ctrl+a" (het hele blad is geselecteerd)</t>
    </r>
  </si>
  <si>
    <r>
      <t xml:space="preserve">R. m klik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tabblad </t>
    </r>
    <r>
      <rPr>
        <b/>
        <sz val="12"/>
        <rFont val="Calibri"/>
        <family val="2"/>
      </rPr>
      <t xml:space="preserve">Bescherming - </t>
    </r>
    <r>
      <rPr>
        <i/>
        <sz val="12"/>
        <rFont val="Calibri"/>
        <family val="2"/>
      </rPr>
      <t>Geblokkeerd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aanvinken (nu zijn alle cellen geblokkeerd)</t>
    </r>
  </si>
  <si>
    <r>
      <rPr>
        <b/>
        <sz val="12"/>
        <rFont val="Calibri"/>
        <family val="2"/>
      </rPr>
      <t>Selecteer C17:C26</t>
    </r>
    <r>
      <rPr>
        <sz val="12"/>
        <rFont val="Calibri"/>
        <family val="2"/>
      </rPr>
      <t xml:space="preserve"> (Antwoorden) - r.m klik 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 tabblad </t>
    </r>
    <r>
      <rPr>
        <b/>
        <sz val="12"/>
        <rFont val="Calibri"/>
        <family val="2"/>
      </rPr>
      <t>Bescherming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Geblokkeerd</t>
    </r>
    <r>
      <rPr>
        <sz val="12"/>
        <rFont val="Calibri"/>
        <family val="2"/>
      </rPr>
      <t xml:space="preserve"> uitvinken </t>
    </r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</si>
  <si>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cellen waar de </t>
    </r>
    <r>
      <rPr>
        <b/>
        <sz val="12"/>
        <rFont val="Calibri"/>
        <family val="2"/>
      </rPr>
      <t>formules</t>
    </r>
    <r>
      <rPr>
        <sz val="12"/>
        <rFont val="Calibri"/>
        <family val="2"/>
      </rPr>
      <t xml:space="preserve"> in staan</t>
    </r>
    <r>
      <rPr>
        <b/>
        <sz val="12"/>
        <rFont val="Calibri"/>
        <family val="2"/>
      </rPr>
      <t xml:space="preserve"> D17 t/m D29</t>
    </r>
  </si>
  <si>
    <r>
      <t xml:space="preserve">R.m klik in selectie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 tabblad </t>
    </r>
    <r>
      <rPr>
        <b/>
        <sz val="12"/>
        <rFont val="Calibri"/>
        <family val="2"/>
      </rPr>
      <t>Bescherming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Verborgen</t>
    </r>
    <r>
      <rPr>
        <sz val="12"/>
        <rFont val="Calibri"/>
        <family val="2"/>
      </rPr>
      <t xml:space="preserve"> aanvinken</t>
    </r>
  </si>
  <si>
    <r>
      <t xml:space="preserve">Werkblad beveiligen - </t>
    </r>
    <r>
      <rPr>
        <b/>
        <sz val="12"/>
        <rFont val="Calibri"/>
        <family val="2"/>
      </rPr>
      <t>Controleren</t>
    </r>
    <r>
      <rPr>
        <sz val="12"/>
        <rFont val="Calibri"/>
        <family val="2"/>
      </rPr>
      <t xml:space="preserve"> - Bladbeveiligen - </t>
    </r>
    <r>
      <rPr>
        <i/>
        <sz val="12"/>
        <rFont val="Calibri"/>
        <family val="2"/>
      </rPr>
      <t>wachtwoord</t>
    </r>
    <r>
      <rPr>
        <sz val="12"/>
        <rFont val="Calibri"/>
        <family val="2"/>
      </rPr>
      <t xml:space="preserve"> ingeven - </t>
    </r>
    <r>
      <rPr>
        <i/>
        <sz val="12"/>
        <rFont val="Calibri"/>
        <family val="2"/>
      </rPr>
      <t>wachtwoord bevestigen</t>
    </r>
    <r>
      <rPr>
        <sz val="12"/>
        <rFont val="Calibri"/>
        <family val="2"/>
      </rPr>
      <t xml:space="preserve"> -</t>
    </r>
    <r>
      <rPr>
        <b/>
        <sz val="12"/>
        <rFont val="Calibri"/>
        <family val="2"/>
      </rPr>
      <t>OK</t>
    </r>
  </si>
  <si>
    <t>Let op !! Alle instellingen gaan pas van kracht als het hele werkblad beveiligd is</t>
  </si>
  <si>
    <t>Computer kennis quiz</t>
  </si>
  <si>
    <t>Computerkennis quiz vragen</t>
  </si>
  <si>
    <t>Vraag</t>
  </si>
  <si>
    <t>Antwoord</t>
  </si>
  <si>
    <t>Wat komt er altijd na kopiëren</t>
  </si>
  <si>
    <t>plakken</t>
  </si>
  <si>
    <t xml:space="preserve">Welk letter staat op de knop voor vette tekst </t>
  </si>
  <si>
    <t>B</t>
  </si>
  <si>
    <t>Hoe heet de knop om iets te verwijderen</t>
  </si>
  <si>
    <t>Delete</t>
  </si>
  <si>
    <t xml:space="preserve">Welke letter staat er op knop van de tekstkleur </t>
  </si>
  <si>
    <t>A</t>
  </si>
  <si>
    <t>Welke kleur heeft de knop voor het afsluiten</t>
  </si>
  <si>
    <t>rood</t>
  </si>
  <si>
    <t>Hoe heet het bord waar de tekst mee typt</t>
  </si>
  <si>
    <t>toetsenbord</t>
  </si>
  <si>
    <t>Waar vind je alle mappen</t>
  </si>
  <si>
    <t>verkenner</t>
  </si>
  <si>
    <t>Wat is beter Opslaan of Opslaan als</t>
  </si>
  <si>
    <t>opslaan als</t>
  </si>
  <si>
    <t>Wat is Ctrl + C</t>
  </si>
  <si>
    <t>kopieren</t>
  </si>
  <si>
    <t>Waar begint een formule altijd mee</t>
  </si>
  <si>
    <t>=</t>
  </si>
  <si>
    <t>Aantal goede antwoorden</t>
  </si>
  <si>
    <t xml:space="preserve">Om de hele werkmap te beveiligen voor openen ga naar: </t>
  </si>
  <si>
    <t>Bestand - Opslaan als - Bladeren - Extra - Algemene opties - wachtwoord 2x - OK</t>
  </si>
  <si>
    <t>Opdracht 2</t>
  </si>
  <si>
    <t>Opdracht 3</t>
  </si>
  <si>
    <t>Opdracht 4</t>
  </si>
  <si>
    <t>Opdracht 5</t>
  </si>
  <si>
    <t>Opdracht 6</t>
  </si>
  <si>
    <t>Opdracht 7</t>
  </si>
  <si>
    <t>Opdracht 8</t>
  </si>
  <si>
    <t>Opdracht 9</t>
  </si>
  <si>
    <t>Opdracht 10</t>
  </si>
  <si>
    <t>Opdracht 11</t>
  </si>
  <si>
    <t>Opdracht 12</t>
  </si>
  <si>
    <t>Opdracht 13</t>
  </si>
  <si>
    <t>Opdracht 14</t>
  </si>
  <si>
    <t>Opdracht 15</t>
  </si>
  <si>
    <t>Opdracht 16</t>
  </si>
  <si>
    <t>Opdracht 17</t>
  </si>
  <si>
    <t>Opdracht 18</t>
  </si>
  <si>
    <t>Opdracht 19</t>
  </si>
  <si>
    <t>Opdracht 20</t>
  </si>
  <si>
    <t>Opdracht 21</t>
  </si>
  <si>
    <t>Opdracht 22</t>
  </si>
  <si>
    <t>Opdracht 23</t>
  </si>
  <si>
    <t>Opdracht 24</t>
  </si>
  <si>
    <t>Opdracht 25</t>
  </si>
  <si>
    <t>Opdracht 26</t>
  </si>
  <si>
    <t>Opdracht 27</t>
  </si>
  <si>
    <t>Basis Draaitabel maken</t>
  </si>
  <si>
    <t>Maak een basis Draaitabel en filter op verkoper en product</t>
  </si>
  <si>
    <t>Maak hiervan een draaitabel en plaats deze in dit werkblad.</t>
  </si>
  <si>
    <r>
      <t xml:space="preserve">1. </t>
    </r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tab </t>
    </r>
    <r>
      <rPr>
        <b/>
        <sz val="12"/>
        <rFont val="Calibri"/>
        <family val="2"/>
      </rPr>
      <t xml:space="preserve">Invoegen - </t>
    </r>
    <r>
      <rPr>
        <sz val="12"/>
        <rFont val="Calibri"/>
        <family val="2"/>
      </rPr>
      <t>Kies</t>
    </r>
    <r>
      <rPr>
        <b/>
        <sz val="12"/>
        <rFont val="Calibri"/>
        <family val="2"/>
      </rPr>
      <t xml:space="preserve"> Draaitabel -</t>
    </r>
    <r>
      <rPr>
        <sz val="12"/>
        <rFont val="Calibri"/>
        <family val="2"/>
      </rPr>
      <t>er opent zich een</t>
    </r>
    <r>
      <rPr>
        <b/>
        <sz val="12"/>
        <rFont val="Calibri"/>
        <family val="2"/>
      </rPr>
      <t xml:space="preserve"> lijst met velden</t>
    </r>
  </si>
  <si>
    <t>Selecteer de hele tabel met kopteksten (of de hele database van blad Data)</t>
  </si>
  <si>
    <r>
      <t xml:space="preserve">2. </t>
    </r>
    <r>
      <rPr>
        <b/>
        <sz val="12"/>
        <rFont val="Calibri"/>
        <family val="2"/>
      </rPr>
      <t>Kies</t>
    </r>
    <r>
      <rPr>
        <sz val="12"/>
        <rFont val="Calibri"/>
        <family val="2"/>
      </rPr>
      <t xml:space="preserve"> de cel waar u de draaitabel wilt laten neerzetten (in dit werkblad op cel </t>
    </r>
    <r>
      <rPr>
        <b/>
        <sz val="12"/>
        <rFont val="Calibri"/>
        <family val="2"/>
      </rPr>
      <t>G20)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OK</t>
    </r>
  </si>
  <si>
    <t>De wizard van Excel zal een sjabloon formaat van de draaitabel op de door u aangegeven locatie plaatsen.</t>
  </si>
  <si>
    <t xml:space="preserve">    Wilt u bijvoorbeeld de verkopen van iedere medewerker per regio zien? Of de verkopen per maand per regio? Etc. etc…..</t>
  </si>
  <si>
    <r>
      <t xml:space="preserve">1. </t>
    </r>
    <r>
      <rPr>
        <b/>
        <sz val="10"/>
        <rFont val="Arial"/>
        <family val="2"/>
      </rPr>
      <t>Klik</t>
    </r>
    <r>
      <rPr>
        <sz val="10"/>
        <rFont val="Arial"/>
        <family val="2"/>
      </rPr>
      <t xml:space="preserve"> met de muis op een willekeurige plaats in het lege draaitabelveld.</t>
    </r>
  </si>
  <si>
    <t xml:space="preserve">    Een dialoogschermp (Draaitabelvelden) komt tevoorschijn met de namen van de kolommen van de tabel met gegevens.</t>
  </si>
  <si>
    <t>Sleep de titelnamen die als rij of kolom moet worden weergegeven - naar het veld KOLOMMEN of RIJEN in het neerzetgebied</t>
  </si>
  <si>
    <r>
      <t xml:space="preserve">    </t>
    </r>
    <r>
      <rPr>
        <b/>
        <sz val="10"/>
        <rFont val="Arial"/>
        <family val="2"/>
      </rPr>
      <t>Sleep</t>
    </r>
    <r>
      <rPr>
        <sz val="10"/>
        <rFont val="Arial"/>
        <family val="2"/>
      </rPr>
      <t xml:space="preserve"> - Regio naar het veld </t>
    </r>
    <r>
      <rPr>
        <b/>
        <sz val="10"/>
        <rFont val="Arial"/>
        <family val="2"/>
      </rPr>
      <t>RIJEN</t>
    </r>
    <r>
      <rPr>
        <sz val="10"/>
        <rFont val="Arial"/>
        <family val="2"/>
      </rPr>
      <t xml:space="preserve"> en Winkel naar het veld </t>
    </r>
    <r>
      <rPr>
        <b/>
        <sz val="10"/>
        <rFont val="Arial"/>
        <family val="2"/>
      </rPr>
      <t>RIJEN</t>
    </r>
    <r>
      <rPr>
        <sz val="10"/>
        <rFont val="Arial"/>
        <family val="2"/>
      </rPr>
      <t xml:space="preserve"> - Prijs naar </t>
    </r>
    <r>
      <rPr>
        <b/>
        <sz val="10"/>
        <rFont val="Arial"/>
        <family val="2"/>
      </rPr>
      <t>WAARDEN</t>
    </r>
    <r>
      <rPr>
        <sz val="10"/>
        <rFont val="Arial"/>
        <family val="2"/>
      </rPr>
      <t xml:space="preserve"> - Productgroep naar </t>
    </r>
    <r>
      <rPr>
        <b/>
        <sz val="10"/>
        <rFont val="Arial"/>
        <family val="2"/>
      </rPr>
      <t>FILTER</t>
    </r>
  </si>
  <si>
    <r>
      <t xml:space="preserve">2. </t>
    </r>
    <r>
      <rPr>
        <b/>
        <sz val="10"/>
        <rFont val="Arial"/>
        <family val="2"/>
      </rPr>
      <t>Filter</t>
    </r>
    <r>
      <rPr>
        <sz val="10"/>
        <rFont val="Arial"/>
        <family val="2"/>
      </rPr>
      <t xml:space="preserve"> op Productgroep (Aanbiedingen) en op Productgroep (Navigatie en reizen) naar wens zoals het</t>
    </r>
    <r>
      <rPr>
        <i/>
        <sz val="10"/>
        <rFont val="Arial"/>
        <family val="2"/>
      </rPr>
      <t xml:space="preserve"> voorbeeld op B20</t>
    </r>
  </si>
  <si>
    <t>Productgroep</t>
  </si>
  <si>
    <t>(Meerdere items)</t>
  </si>
  <si>
    <t>Rijlabels</t>
  </si>
  <si>
    <t>Som van Prijs</t>
  </si>
  <si>
    <t>AliExpress</t>
  </si>
  <si>
    <t>Amsterdam</t>
  </si>
  <si>
    <t>Rotterdam</t>
  </si>
  <si>
    <t>Venlo</t>
  </si>
  <si>
    <t>BCC</t>
  </si>
  <si>
    <t>CoolBlue</t>
  </si>
  <si>
    <t>Eletronics</t>
  </si>
  <si>
    <t>MediaMarkt</t>
  </si>
  <si>
    <t>Saturn</t>
  </si>
  <si>
    <t>Maxwell</t>
  </si>
  <si>
    <t xml:space="preserve">Examen toets voor Excel basis </t>
  </si>
  <si>
    <r>
      <t xml:space="preserve">Lees eerst rustig de vragen en maak daarna het </t>
    </r>
    <r>
      <rPr>
        <b/>
        <sz val="11"/>
        <color theme="1"/>
        <rFont val="Calibri"/>
        <family val="2"/>
        <scheme val="minor"/>
      </rPr>
      <t>juiste</t>
    </r>
    <r>
      <rPr>
        <sz val="11"/>
        <color theme="1"/>
        <rFont val="Calibri"/>
        <family val="2"/>
        <scheme val="minor"/>
      </rPr>
      <t xml:space="preserve"> antwoord </t>
    </r>
    <r>
      <rPr>
        <b/>
        <sz val="11"/>
        <color theme="1"/>
        <rFont val="Calibri"/>
        <family val="2"/>
        <scheme val="minor"/>
      </rPr>
      <t>rood</t>
    </r>
  </si>
  <si>
    <t>1. met welk teken kunnen teksten uit 2 kolommen samen worden gevoegd?</t>
  </si>
  <si>
    <t>#</t>
  </si>
  <si>
    <t>*</t>
  </si>
  <si>
    <t>&amp;</t>
  </si>
  <si>
    <t>$</t>
  </si>
  <si>
    <t>2. hoe wordt een exlusief bedrag naar incl berekend met een btw percentage van 21%</t>
  </si>
  <si>
    <t>klik de excl. Bedrag cel aan typ + 21 en het %teken - Enter</t>
  </si>
  <si>
    <t>klik de excl. Bedrag cel aan typ * 21 en het %teken - Enter</t>
  </si>
  <si>
    <t>klik de excl. Bedrag cel aan typ * 1,21 - Enter</t>
  </si>
  <si>
    <t>klik de excl. Bedrag cel aan typ * 0,21 en het %teken - Enter</t>
  </si>
  <si>
    <t>3. Met welke tekens wordt een tabelreeks gegevens absoluut gemaakt?</t>
  </si>
  <si>
    <t>@</t>
  </si>
  <si>
    <t>€</t>
  </si>
  <si>
    <t>$$</t>
  </si>
  <si>
    <t>4. Wat wordt er bedoeld met een absolute verwijzing</t>
  </si>
  <si>
    <t>Dat er formules kunnen worden doorgevoerd met de vulgreep</t>
  </si>
  <si>
    <t>Dat er gegevens in een reeks vast gezet staan</t>
  </si>
  <si>
    <t>De relatieve verwijzing zijn vast gezet met een dollar teken</t>
  </si>
  <si>
    <t>Met dollarteken vastgezette gegevens die in meerdere formules kunnen worden gebruikt en met de vulgreep worden doorgevoerd</t>
  </si>
  <si>
    <t>5. Met welke functie kan er uit een reeks waarden, alle waarden worden opgeteld in een cel?</t>
  </si>
  <si>
    <r>
      <t xml:space="preserve">Functie </t>
    </r>
    <r>
      <rPr>
        <b/>
        <sz val="11"/>
        <color theme="1"/>
        <rFont val="Calibri"/>
        <family val="2"/>
        <scheme val="minor"/>
      </rPr>
      <t>ALS</t>
    </r>
  </si>
  <si>
    <r>
      <t xml:space="preserve">Met </t>
    </r>
    <r>
      <rPr>
        <b/>
        <sz val="11"/>
        <color theme="1"/>
        <rFont val="Calibri"/>
        <family val="2"/>
        <scheme val="minor"/>
      </rPr>
      <t>Formules</t>
    </r>
  </si>
  <si>
    <r>
      <t xml:space="preserve">Functie </t>
    </r>
    <r>
      <rPr>
        <b/>
        <sz val="11"/>
        <color theme="1"/>
        <rFont val="Calibri"/>
        <family val="2"/>
        <scheme val="minor"/>
      </rPr>
      <t>AANTAL.ALS</t>
    </r>
  </si>
  <si>
    <r>
      <t xml:space="preserve">Functie </t>
    </r>
    <r>
      <rPr>
        <b/>
        <sz val="11"/>
        <color theme="1"/>
        <rFont val="Calibri"/>
        <family val="2"/>
        <scheme val="minor"/>
      </rPr>
      <t>ZOEKEN</t>
    </r>
  </si>
  <si>
    <r>
      <t xml:space="preserve">Functie </t>
    </r>
    <r>
      <rPr>
        <b/>
        <sz val="11"/>
        <color theme="1"/>
        <rFont val="Calibri"/>
        <family val="2"/>
        <scheme val="minor"/>
      </rPr>
      <t>SOM.ALS</t>
    </r>
  </si>
  <si>
    <r>
      <t xml:space="preserve">Functie </t>
    </r>
    <r>
      <rPr>
        <b/>
        <sz val="11"/>
        <color theme="1"/>
        <rFont val="Calibri"/>
        <family val="2"/>
        <scheme val="minor"/>
      </rPr>
      <t>SOM</t>
    </r>
  </si>
  <si>
    <t xml:space="preserve">6. Zet de volgorde van een formule maken op de juiste plaats door ze op de juiste plaats te slepen </t>
  </si>
  <si>
    <t>Klik in de cel waar de formule gemaakt moet worden</t>
  </si>
  <si>
    <t>typ een = teken</t>
  </si>
  <si>
    <t>klik de eerste cel gegevens aan waar mee gerekend moet worden</t>
  </si>
  <si>
    <t>Typ de gewenste operator (bv + of *)</t>
  </si>
  <si>
    <t>klik in de volgende cel die moet worden berekend</t>
  </si>
  <si>
    <t>Bevestig de formule met Enter</t>
  </si>
  <si>
    <t>7. Met welke functie kun je een waarde goed of fout geven?</t>
  </si>
  <si>
    <r>
      <t xml:space="preserve">Functie </t>
    </r>
    <r>
      <rPr>
        <b/>
        <sz val="11"/>
        <color theme="1"/>
        <rFont val="Calibri"/>
        <family val="2"/>
        <scheme val="minor"/>
      </rPr>
      <t>EN</t>
    </r>
  </si>
  <si>
    <t>Voorwaardelijke opmaak</t>
  </si>
  <si>
    <t>8. Welk van deze functies is een statistische functie?</t>
  </si>
  <si>
    <t>EN</t>
  </si>
  <si>
    <t>ALS</t>
  </si>
  <si>
    <t>OF</t>
  </si>
  <si>
    <t>MAX</t>
  </si>
  <si>
    <t>SOM</t>
  </si>
  <si>
    <t>9. Welke functie in deze afbeelding is juist?</t>
  </si>
  <si>
    <t>10. Wat gebeurd er als u op het fx teken klikt (naast de formulebalk) als u in een functie cel staat</t>
  </si>
  <si>
    <t>Er opent een venster om een functie te maken</t>
  </si>
  <si>
    <t>Dan kunt u een nieuwe functie kiezen</t>
  </si>
  <si>
    <t>De functie wordt bevestigd</t>
  </si>
  <si>
    <t>Er opent een venster met de instellingen van de functie (voor controle)</t>
  </si>
  <si>
    <t>Aantal vragen</t>
  </si>
  <si>
    <t>Aantal vragen goed gedeeld door alle vragen keer 10</t>
  </si>
  <si>
    <t>Goed</t>
  </si>
  <si>
    <t>Fout</t>
  </si>
  <si>
    <t>Score</t>
  </si>
  <si>
    <t>Niet gehaald bij minder dan 5,5</t>
  </si>
  <si>
    <t>ProductNr</t>
  </si>
  <si>
    <t>Winkel</t>
  </si>
  <si>
    <t>Merk</t>
  </si>
  <si>
    <t>Computer &amp; tablets</t>
  </si>
  <si>
    <t xml:space="preserve"> Apple MacBook 12'' 256 GB Space Gray </t>
  </si>
  <si>
    <t>Apple</t>
  </si>
  <si>
    <t>Beeld &amp; geluid</t>
  </si>
  <si>
    <t xml:space="preserve"> Lenovo Ideapad 100S-14IBR 80R900BBMH </t>
  </si>
  <si>
    <t>Lenovo</t>
  </si>
  <si>
    <t>Huishouden &amp; wonen</t>
  </si>
  <si>
    <t xml:space="preserve"> HP Pavilion 15-bc076nd </t>
  </si>
  <si>
    <t>HP</t>
  </si>
  <si>
    <t>Telefonie</t>
  </si>
  <si>
    <t xml:space="preserve"> Apple MacBook Pro 15'' Touch Bar MLH42N/A Space Gray </t>
  </si>
  <si>
    <t>Printers &amp; netwerk</t>
  </si>
  <si>
    <t xml:space="preserve"> Lenovo 110S-11IBR 80WG000WMH </t>
  </si>
  <si>
    <t>Koken &amp; tafelen</t>
  </si>
  <si>
    <t xml:space="preserve"> HP Pavilion 15-au110nd </t>
  </si>
  <si>
    <t>Foto &amp; video</t>
  </si>
  <si>
    <t xml:space="preserve"> HP Stream 11-y000nd </t>
  </si>
  <si>
    <t>Sport &amp; fitness</t>
  </si>
  <si>
    <t xml:space="preserve"> HP Spectre x360 13-4200nd </t>
  </si>
  <si>
    <t>Verzorging &amp; gezondheid</t>
  </si>
  <si>
    <t xml:space="preserve"> HP Omen 15-ax010nd </t>
  </si>
  <si>
    <t>Speelgoed &amp; gaming</t>
  </si>
  <si>
    <t xml:space="preserve"> HP Omen 15-ax280nd </t>
  </si>
  <si>
    <t>Navigatie &amp; reizen</t>
  </si>
  <si>
    <t xml:space="preserve"> Apple MacBook Pro 15'' Touch Bar MLH32N/A Space Gray </t>
  </si>
  <si>
    <t>Tuin &amp; gereedschap</t>
  </si>
  <si>
    <t xml:space="preserve"> Acer Chromebook 11 CB3-131-C2E2 </t>
  </si>
  <si>
    <t>Acer</t>
  </si>
  <si>
    <t>Aanbiedingen</t>
  </si>
  <si>
    <t xml:space="preserve"> HP Pavilion 15-bc010nd </t>
  </si>
  <si>
    <t xml:space="preserve"> Apple MacBook Pro 13'' Touch Bar MLH12N/A Space Gray </t>
  </si>
  <si>
    <t xml:space="preserve"> Toshiba Tecra A50-C-1FW </t>
  </si>
  <si>
    <t>Toshiba</t>
  </si>
  <si>
    <t xml:space="preserve"> Lenovo Ideapad 310-15IAP 80TT0030MH </t>
  </si>
  <si>
    <t xml:space="preserve"> HP 17-x000nd </t>
  </si>
  <si>
    <t xml:space="preserve"> Acer Aspire R3-131T-P36R </t>
  </si>
  <si>
    <t xml:space="preserve"> Asus ZenBook UX310UA-FC212T </t>
  </si>
  <si>
    <t>Asus</t>
  </si>
  <si>
    <t xml:space="preserve"> Asus Zenbook Pro BX510UX-DM198R </t>
  </si>
  <si>
    <t xml:space="preserve"> Acer Aspire F5-771G-76LA </t>
  </si>
  <si>
    <t xml:space="preserve"> Asus ZenBook 3 UX390UA-GS031T </t>
  </si>
  <si>
    <t xml:space="preserve"> Acer Aspire VX-591G-78J8 </t>
  </si>
  <si>
    <t xml:space="preserve"> Microsoft Surface Pro 4 - i7 - 16 GB - 256 GB </t>
  </si>
  <si>
    <t>Microsoft</t>
  </si>
  <si>
    <t xml:space="preserve"> Lenovo 110S-11IBR 80WG000VMH </t>
  </si>
  <si>
    <t xml:space="preserve"> HP Pavilion 17-ab040nd </t>
  </si>
  <si>
    <t xml:space="preserve"> Asus ZenBook Flip UX360UAK-BB281T </t>
  </si>
  <si>
    <t xml:space="preserve"> Asus ZenBook 3 UX390UA-GS073T </t>
  </si>
  <si>
    <t xml:space="preserve"> Asus Essential Pro P2530UA-DM0050E </t>
  </si>
  <si>
    <t xml:space="preserve"> HP Stream 11-y010nd </t>
  </si>
  <si>
    <t xml:space="preserve"> HP Pavilion 17-ab200nd </t>
  </si>
  <si>
    <t xml:space="preserve"> Asus ROG Strix GL553VD-FY040T </t>
  </si>
  <si>
    <t xml:space="preserve"> HP Envy x360 15-aq015nd </t>
  </si>
  <si>
    <t xml:space="preserve"> Acer Spin 3 SP315-51-55WE </t>
  </si>
  <si>
    <t xml:space="preserve"> MSI GE72 7RE-050NL Apache Pro </t>
  </si>
  <si>
    <t>MSI</t>
  </si>
  <si>
    <t xml:space="preserve"> Lenovo 110S-11IBR 80WG000UMH </t>
  </si>
  <si>
    <t xml:space="preserve"> Asus Strix FX502VM-DM115T </t>
  </si>
  <si>
    <t xml:space="preserve"> Asus ROG Strix GL502VS-FY247T </t>
  </si>
  <si>
    <t xml:space="preserve"> Lenovo Yoga Book YB1-X90F Goud </t>
  </si>
  <si>
    <t xml:space="preserve"> HP Spectre x360 15-bl020nd </t>
  </si>
  <si>
    <t xml:space="preserve"> HP 14-am013nd </t>
  </si>
  <si>
    <t xml:space="preserve"> Asus VivoBook R753UV-T4209T </t>
  </si>
  <si>
    <t xml:space="preserve"> HP Spectre 13-v011nd </t>
  </si>
  <si>
    <t xml:space="preserve"> HP Spectre 13-v000nd </t>
  </si>
  <si>
    <t xml:space="preserve"> HP 14-am005nd </t>
  </si>
  <si>
    <t xml:space="preserve"> Asus Zenbook Pro BX310UA-GL616R </t>
  </si>
  <si>
    <t xml:space="preserve"> Toshiba A30-C-14C </t>
  </si>
  <si>
    <t xml:space="preserve"> HP Probook 430 G3 W4N67ET </t>
  </si>
  <si>
    <t xml:space="preserve"> HP Probook 430 G3 i5-8G-256SSD </t>
  </si>
  <si>
    <t xml:space="preserve"> Apple MacBook Pro 13'' Touch Bar MNQF2N/A 16-512 Space Gray </t>
  </si>
  <si>
    <t xml:space="preserve"> MSI GP62M 7RD-014NL Leopard </t>
  </si>
  <si>
    <t xml:space="preserve"> HP Pavilion 15-aw021nd </t>
  </si>
  <si>
    <t xml:space="preserve"> Asus VivoBook R558UQ-DM741T </t>
  </si>
  <si>
    <t xml:space="preserve"> Lenovo Essential E51-80 80QB000AMH </t>
  </si>
  <si>
    <t xml:space="preserve"> HP Elite x2 1012 G1 L5H20ET </t>
  </si>
  <si>
    <t xml:space="preserve"> Acer Chromebook 14 CP5-471-C8KZ </t>
  </si>
  <si>
    <t xml:space="preserve"> Toshiba Satellite Pro A50-C-1GL </t>
  </si>
  <si>
    <t xml:space="preserve"> HP ProBook 430 G4 i3-8gb-128ssd </t>
  </si>
  <si>
    <t xml:space="preserve"> Asus VivoBook R301UA-FN170T </t>
  </si>
  <si>
    <t xml:space="preserve"> Apple MacBook Pro 13'' Touch Bar MNQF2N/A Space Gray </t>
  </si>
  <si>
    <t xml:space="preserve"> Lenovo Yoga 300-11IBR 80M100SPMH </t>
  </si>
  <si>
    <t xml:space="preserve"> Acer Aspire ES1-132-C4YX </t>
  </si>
  <si>
    <t xml:space="preserve"> HP ProBook 450 G4 i5-8gb-128ssd+1tb-930mx </t>
  </si>
  <si>
    <t xml:space="preserve"> HP 15-ay135nd </t>
  </si>
  <si>
    <t xml:space="preserve"> Asus VivoBook Pro N552VX-FY312T </t>
  </si>
  <si>
    <t xml:space="preserve"> Apple MacBook Pro 13'' MF839N/A 16GB - 256GB </t>
  </si>
  <si>
    <t xml:space="preserve"> Apple MacBook 12'' 512 GB Silver </t>
  </si>
  <si>
    <t xml:space="preserve"> MSI GL72 6QF-407NL </t>
  </si>
  <si>
    <t xml:space="preserve"> HP ProBook 470 G4 Y8A82ET </t>
  </si>
  <si>
    <t xml:space="preserve"> HP Envy 15-as130nd </t>
  </si>
  <si>
    <t xml:space="preserve"> Asus Zenbook Pro BX310UA-FC617R </t>
  </si>
  <si>
    <t xml:space="preserve"> Apple MacBook Pro 15'' Touch Bar MLW82N/A Silver </t>
  </si>
  <si>
    <t xml:space="preserve"> Apple MacBook Pro 13'' MLL42N/A 16GB - 256GB Space Gray </t>
  </si>
  <si>
    <t xml:space="preserve"> Acer Aspire E5-774G-5660 </t>
  </si>
  <si>
    <t xml:space="preserve"> MSI GP62 7RD-200NL Leopard </t>
  </si>
  <si>
    <t xml:space="preserve"> Lenovo Yoga 910-13IKB 80VF007RMH </t>
  </si>
  <si>
    <t xml:space="preserve"> Lenovo IdeaPad 110-15IBR 80T7004EMH </t>
  </si>
  <si>
    <t xml:space="preserve"> Lenovo 110S-11IBR 80WG000XMH </t>
  </si>
  <si>
    <t xml:space="preserve"> HP Chromebook 11 G5 X0P00EA </t>
  </si>
  <si>
    <t xml:space="preserve"> Acer Aspire V3-372-39B5 </t>
  </si>
  <si>
    <t xml:space="preserve"> Acer Aspire ES1-132-C8QN </t>
  </si>
  <si>
    <t xml:space="preserve"> MSI GP72VR 6RF-233NL Leopard Pro </t>
  </si>
  <si>
    <t xml:space="preserve"> Medion Erazer P7643 30020580 </t>
  </si>
  <si>
    <t>Medion</t>
  </si>
  <si>
    <t xml:space="preserve"> Lenovo IdeaPad Y700-17ISK 80Q000ABMH </t>
  </si>
  <si>
    <t xml:space="preserve"> Asus ROG G752VS-BA422T </t>
  </si>
  <si>
    <t xml:space="preserve"> MSI GP62MVR 6RF-233NL Leopard Pro </t>
  </si>
  <si>
    <t xml:space="preserve"> Lenovo Ideapad Y700-17ISK 80Q000DXMH </t>
  </si>
  <si>
    <t xml:space="preserve"> Lenovo IdeaPad 710S-13ISK 80SW006AMH </t>
  </si>
  <si>
    <t xml:space="preserve"> HP Pavilion 15-bc075nd </t>
  </si>
  <si>
    <t xml:space="preserve"> HP Omen 17-w110nd </t>
  </si>
  <si>
    <t xml:space="preserve"> HP Chromebook 11-v001nd </t>
  </si>
  <si>
    <t xml:space="preserve"> Acer Aspire V3-372-324Y </t>
  </si>
  <si>
    <t xml:space="preserve"> Lenovo Ideapad 510-15IKB 80SV00K5MH </t>
  </si>
  <si>
    <t xml:space="preserve"> HP ProBook 450 G3 W4P21ET </t>
  </si>
  <si>
    <t xml:space="preserve"> HP Omen 17-w041nd </t>
  </si>
  <si>
    <t xml:space="preserve"> Asus VivoBook X555QA-DM020T </t>
  </si>
  <si>
    <t xml:space="preserve"> Asus VivoBook R540SA-XX608T </t>
  </si>
  <si>
    <t xml:space="preserve"> Apple MacBook Pro 13'' Touch Bar MLVP2N/A Silver </t>
  </si>
  <si>
    <t xml:space="preserve"> Apple MacBook 12'' 512 GB Space Gray </t>
  </si>
  <si>
    <t xml:space="preserve"> Acer Aspire E5-774G-70BN </t>
  </si>
  <si>
    <t xml:space="preserve"> Lenovo ThinkPad Yoga 460 20EM000QMH </t>
  </si>
  <si>
    <t xml:space="preserve"> HP Envy 15-as031nd </t>
  </si>
  <si>
    <t xml:space="preserve"> HP Chromebook 11 G4 T6Q72EA </t>
  </si>
  <si>
    <t xml:space="preserve"> Asus VivoBook Flip TP201SA-FV0017T </t>
  </si>
  <si>
    <t xml:space="preserve"> Asus ROG Strix GL502VM-FY022T </t>
  </si>
  <si>
    <t xml:space="preserve"> Acer Aspire R3-131T-P6YX </t>
  </si>
  <si>
    <t xml:space="preserve"> Microsoft Surface Pro 4 - i7 - 16 GB - 512 GB </t>
  </si>
  <si>
    <t xml:space="preserve"> Lenovo Yoga 910-13 80VF00D6MH </t>
  </si>
  <si>
    <t xml:space="preserve"> HP ProBook 470 G4 Y8A89ET </t>
  </si>
  <si>
    <t xml:space="preserve"> HP Probook 440 G4 Y7Z67ET </t>
  </si>
  <si>
    <t xml:space="preserve"> HP Pavilion x360 11-u004nd </t>
  </si>
  <si>
    <t xml:space="preserve"> Asus Strix FX502VM-FY250T </t>
  </si>
  <si>
    <t xml:space="preserve"> Medion S2217 64GB </t>
  </si>
  <si>
    <t xml:space="preserve"> HP ProBook 650 G2 T4J07ET </t>
  </si>
  <si>
    <t xml:space="preserve"> HP ProBook 470 G3 W4P76ET </t>
  </si>
  <si>
    <t xml:space="preserve"> Apple MacBook Pro 13'' MF839N/A 16GB - 128GB </t>
  </si>
  <si>
    <t xml:space="preserve"> Toshiba Satellite Pro A50-C-1GR </t>
  </si>
  <si>
    <t xml:space="preserve"> Lenovo Yoga 900s-12ISK 80ML0074MH </t>
  </si>
  <si>
    <t xml:space="preserve"> Lenovo Ideapad 510S-14ISK 80TK002YMH </t>
  </si>
  <si>
    <t xml:space="preserve"> Lenovo Ideapad 500S-14ISK 80Q3007NMH </t>
  </si>
  <si>
    <t xml:space="preserve"> Asus ROG Strix GL502VM-FY263T </t>
  </si>
  <si>
    <t xml:space="preserve"> MSI GE62VR 7RF-298NL Apache Pro </t>
  </si>
  <si>
    <t xml:space="preserve"> Medion Akoya E6421 </t>
  </si>
  <si>
    <t xml:space="preserve"> Lenovo Yoga 910-13 80VF00D5MH </t>
  </si>
  <si>
    <t xml:space="preserve"> Asus VivoBook A555QG-DM045T </t>
  </si>
  <si>
    <t xml:space="preserve"> Apple MacBook Pro 15'' Touch Bar MLH42/A Space Gray </t>
  </si>
  <si>
    <t xml:space="preserve"> Acer Chromebook 15 CB3-532-C968 </t>
  </si>
  <si>
    <t xml:space="preserve"> Acer Aspire VX-591G-71TS </t>
  </si>
  <si>
    <t xml:space="preserve"> Toshiba A40-C-1D8 </t>
  </si>
  <si>
    <t xml:space="preserve"> MSI GS73VR 7RF-213NL Stealth Pro 4K </t>
  </si>
  <si>
    <t xml:space="preserve"> Medion Akoya E7415 30020627 </t>
  </si>
  <si>
    <t xml:space="preserve"> Medion Akoya E6415 </t>
  </si>
  <si>
    <t xml:space="preserve"> HP Probook 450 G4 T8B72ET </t>
  </si>
  <si>
    <t xml:space="preserve"> HP ProBook 430 G3 W4N75ET </t>
  </si>
  <si>
    <t xml:space="preserve"> HP Pavilion x360 13-u140nd </t>
  </si>
  <si>
    <t xml:space="preserve"> Asus ROG Strix GL702VM-GC156T </t>
  </si>
  <si>
    <t xml:space="preserve"> Apple MacBook 12'' 512 GB Gold </t>
  </si>
  <si>
    <t xml:space="preserve"> Acer Switch Alpha 12 SA5-271P-58V8 </t>
  </si>
  <si>
    <t xml:space="preserve"> Acer Spin 3 SP315-51-79ZY </t>
  </si>
  <si>
    <t xml:space="preserve"> Medion Akoya P7641-I7-1128 </t>
  </si>
  <si>
    <t xml:space="preserve"> HP Stream x360 11-aa000nd </t>
  </si>
  <si>
    <t xml:space="preserve"> Acer Chromebook 14 CP5-471-53B9 </t>
  </si>
  <si>
    <t xml:space="preserve"> Acer Chromebook 14 CP5-471-33PC </t>
  </si>
  <si>
    <t xml:space="preserve"> Acer Chromebook 14 CB3-431-C73M </t>
  </si>
  <si>
    <t xml:space="preserve"> HP Elitebook 1040 G3 i5-8gb-256ssd </t>
  </si>
  <si>
    <t xml:space="preserve"> Asus VivoBook R417SA-WX235T </t>
  </si>
  <si>
    <t xml:space="preserve"> Acer Swift 5 SF514-51-5330 </t>
  </si>
  <si>
    <t xml:space="preserve"> Toshiba Satellite Pro A50-C-147 </t>
  </si>
  <si>
    <t xml:space="preserve"> MSI GE62 7RE-094NL Apache Pro </t>
  </si>
  <si>
    <t xml:space="preserve"> Lenovo Ideapad 110-17ISK 80VL000PMH </t>
  </si>
  <si>
    <t xml:space="preserve"> HP ZBook Studio G3 Mobiel Workstation </t>
  </si>
  <si>
    <t xml:space="preserve"> HP Omen 17-w260nd </t>
  </si>
  <si>
    <t xml:space="preserve"> HP EliteBook 850 G3 T9X36EA </t>
  </si>
  <si>
    <t xml:space="preserve"> Asus Strix FX502VM-FY361T </t>
  </si>
  <si>
    <t xml:space="preserve"> Asus ROG Strix GL753VD-GC100T </t>
  </si>
  <si>
    <t xml:space="preserve"> Apple MacBook 12'' 256 GB Rose Gold </t>
  </si>
  <si>
    <t xml:space="preserve"> Acer Switch Alpha 12 SA5-271-7333 </t>
  </si>
  <si>
    <t xml:space="preserve"> Acer Switch Alpha 12 SA5-271-31JU </t>
  </si>
  <si>
    <t xml:space="preserve"> Acer Aspire V3-372-757U </t>
  </si>
  <si>
    <t xml:space="preserve"> Toshiba Satellite Pro A50-C-1MM </t>
  </si>
  <si>
    <t xml:space="preserve"> MSI GE72VR 7RF-273NL Apache Pro </t>
  </si>
  <si>
    <t xml:space="preserve"> HP Pavilion 17-ab000nd </t>
  </si>
  <si>
    <t xml:space="preserve"> HP Pavilion 15-au030nd </t>
  </si>
  <si>
    <t xml:space="preserve"> HP Omen 17-w270nd </t>
  </si>
  <si>
    <t xml:space="preserve"> Acer Aspire V3-372T-59FQ </t>
  </si>
  <si>
    <t xml:space="preserve"> MSI GS63VR 7RF-216NL Stealth Pro 4K </t>
  </si>
  <si>
    <t xml:space="preserve"> HP Spectre Pro X360 G2 V1B04EA </t>
  </si>
  <si>
    <t xml:space="preserve"> HP ProBook 450 G3 W4P35ET </t>
  </si>
  <si>
    <t xml:space="preserve"> HP Omen 15-ax025nd </t>
  </si>
  <si>
    <t xml:space="preserve"> Asus ZenBook 3 UX390UA-GS042T </t>
  </si>
  <si>
    <t xml:space="preserve"> Acer Swift 3 SF314-51-70U0 </t>
  </si>
  <si>
    <t xml:space="preserve"> Acer Chromebook 15 CB5-571-34MD </t>
  </si>
  <si>
    <t xml:space="preserve"> MSI GE62 7RD-097NL Apache </t>
  </si>
  <si>
    <t xml:space="preserve"> Lenovo ThinkPad E560 20EV003EMH </t>
  </si>
  <si>
    <t xml:space="preserve"> Lenovo Essential B71-80 80RJ0005MH </t>
  </si>
  <si>
    <t xml:space="preserve"> HP Spectre Pro X360 G2 V1B01EA </t>
  </si>
  <si>
    <t xml:space="preserve"> HP Pavilion 14-al125nd </t>
  </si>
  <si>
    <t xml:space="preserve"> HP EliteBook 850 G4 Z2W92EA </t>
  </si>
  <si>
    <t xml:space="preserve"> HP EliteBook 1030 G1 X2F04EA </t>
  </si>
  <si>
    <t xml:space="preserve"> HP Elite x2 1012 G1 L5H08EA </t>
  </si>
  <si>
    <t xml:space="preserve"> HP 14-am072nd </t>
  </si>
  <si>
    <t xml:space="preserve"> Asus VivoBook R541UA-DM984T </t>
  </si>
  <si>
    <t xml:space="preserve"> Asus Pro Essential P2530UA-DM0437R </t>
  </si>
  <si>
    <t xml:space="preserve"> Apple MacBook Pro 15'' Touch Bar MLW72N/A Silver </t>
  </si>
  <si>
    <t xml:space="preserve"> Acer Spin 1 SP111-31-C34F </t>
  </si>
  <si>
    <t xml:space="preserve"> Acer Chromebook CB5-132T-C9N4 </t>
  </si>
  <si>
    <t xml:space="preserve"> Acer Aspire VX-591G-54PD </t>
  </si>
  <si>
    <t xml:space="preserve"> Acer Aspire E5-774-37SL </t>
  </si>
  <si>
    <t xml:space="preserve"> Microsoft Surface Pro 4 - i7 - 16 GB - 1 TB </t>
  </si>
  <si>
    <t xml:space="preserve"> HP Elite x2 1012 G1 L5H36ET </t>
  </si>
  <si>
    <t xml:space="preserve"> HP Elite x2 1012 G1 L5H19ET </t>
  </si>
  <si>
    <t xml:space="preserve"> Asus Zenbook Pro BX310UA-FC223R </t>
  </si>
  <si>
    <t xml:space="preserve"> MSI GT73VR 7RE-412NL Titan </t>
  </si>
  <si>
    <t xml:space="preserve"> MSI GT72VR 7RE-437NL Dominator Pro </t>
  </si>
  <si>
    <t xml:space="preserve"> HP Spectre Pro 13 G1 X2F01EA </t>
  </si>
  <si>
    <t xml:space="preserve"> HP Elite x2 1012 G1 L5H18ET </t>
  </si>
  <si>
    <t xml:space="preserve"> Apple MacBook Pro 15'' Touch Bar MLH42/B Space Gray </t>
  </si>
  <si>
    <t xml:space="preserve"> Acer Aspire S5-371-524G </t>
  </si>
  <si>
    <t xml:space="preserve"> Toshiba A30-C-1CW </t>
  </si>
  <si>
    <t xml:space="preserve"> MSI GT62VR 7RE-232NL Dominator Pro 4K </t>
  </si>
  <si>
    <t xml:space="preserve"> MSI GS73VR 6RF-018NL Stealth Pro 4K </t>
  </si>
  <si>
    <t xml:space="preserve"> MSI GL62M 7RD-050NL </t>
  </si>
  <si>
    <t xml:space="preserve"> Medion ERAZER X6601-I7-256 </t>
  </si>
  <si>
    <t xml:space="preserve"> HP Spectre Pro 13 G1 X2F00EA </t>
  </si>
  <si>
    <t xml:space="preserve"> HP ProBook 650 G3 Z2X35ET </t>
  </si>
  <si>
    <t xml:space="preserve"> HP EliteBook 850 G4 Z2W86ET </t>
  </si>
  <si>
    <t xml:space="preserve"> HP EliteBook 840 G4 Z2V61EA </t>
  </si>
  <si>
    <t xml:space="preserve"> Asus ZenBook 3 UX390UA-GS032R </t>
  </si>
  <si>
    <t xml:space="preserve"> Apple MacBook Pro 13'' MLL42N/A 8GB - 512GB Space Gray </t>
  </si>
  <si>
    <t xml:space="preserve"> Apple MacBook 12'' 512 GB Rose Gold </t>
  </si>
  <si>
    <t xml:space="preserve"> Acer Switch Alpha 12 SA5-271-55K2 </t>
  </si>
  <si>
    <t xml:space="preserve"> Acer Predator G9-593-71VQ </t>
  </si>
  <si>
    <t xml:space="preserve"> Acer Aspire E5-553G-T6V0 </t>
  </si>
  <si>
    <t xml:space="preserve"> Medion Erazer P7643 i7-1000 </t>
  </si>
  <si>
    <t xml:space="preserve"> Lenovo Yoga 700-14ISK 80QD009JMH </t>
  </si>
  <si>
    <t xml:space="preserve"> HP ZBook 15u G3 T7W11ET </t>
  </si>
  <si>
    <t xml:space="preserve"> MSI GT62VR 7RD-229NL Dominator </t>
  </si>
  <si>
    <t xml:space="preserve"> MSI GS43VR 6RE-009NL Phantom Pro </t>
  </si>
  <si>
    <t xml:space="preserve"> Lenovo Thinkpad P50s 20FL000DMH </t>
  </si>
  <si>
    <t xml:space="preserve"> HP ProBook 650 G2 T9W99EA </t>
  </si>
  <si>
    <t xml:space="preserve"> HP Probook 430 G4 Y8B38ET </t>
  </si>
  <si>
    <t xml:space="preserve"> HP Omen 17-w121nd </t>
  </si>
  <si>
    <t xml:space="preserve"> HP EliteBook Folio G1 V1C39EA </t>
  </si>
  <si>
    <t xml:space="preserve"> HP EliteBook Folio 1040 G3 V1A84EA </t>
  </si>
  <si>
    <t xml:space="preserve"> HP EliteBook 850 G3 T9X34EA </t>
  </si>
  <si>
    <t xml:space="preserve"> HP EliteBook 840 G4 Z2V48ET </t>
  </si>
  <si>
    <t xml:space="preserve"> HP EliteBook 840 G3 T9X55EA </t>
  </si>
  <si>
    <t xml:space="preserve"> HP EliteBook 840 G3 T9X27EA </t>
  </si>
  <si>
    <t xml:space="preserve"> HP Chromebook 13 Pro G1 T6R48EA </t>
  </si>
  <si>
    <t xml:space="preserve"> HP Chromebook 11 G4 T6Q73EA </t>
  </si>
  <si>
    <t xml:space="preserve"> Asus ROG Strix GL702VM-GC178T </t>
  </si>
  <si>
    <t xml:space="preserve"> Asus ROG Strix GL702VM-GC004T </t>
  </si>
  <si>
    <t xml:space="preserve"> Asus ROG Strix GL553VD-FY217T </t>
  </si>
  <si>
    <t xml:space="preserve"> Acer Aspire V3-372T-54D1 </t>
  </si>
  <si>
    <t xml:space="preserve"> Toshiba Tecra A50-C-17C </t>
  </si>
  <si>
    <t xml:space="preserve"> MSI GT83VR 7RE-215NL Titan SLI </t>
  </si>
  <si>
    <t xml:space="preserve"> MSI GT72VR 7RD-440NL Dominator </t>
  </si>
  <si>
    <t xml:space="preserve"> MSI GT62VR 7RE-226NL Dominator Pro </t>
  </si>
  <si>
    <t xml:space="preserve"> MSI GS63VR 7RF-219NL Stealth Pro </t>
  </si>
  <si>
    <t xml:space="preserve"> MSI GS43VR 7RE-059NL Phantom Pro </t>
  </si>
  <si>
    <t xml:space="preserve"> MSI GP72VR 7RF-261NL Leopard Pro </t>
  </si>
  <si>
    <t xml:space="preserve"> MSI GP72 7RD-055NL Leopard </t>
  </si>
  <si>
    <t xml:space="preserve"> MSI GP62MVR 7RF-285NL Leopard Pro </t>
  </si>
  <si>
    <t xml:space="preserve"> MSI GL72 6QD-213NL </t>
  </si>
  <si>
    <t xml:space="preserve"> Medion Erazer X6601 30020944 </t>
  </si>
  <si>
    <t xml:space="preserve"> Medion Chromebook S2013 </t>
  </si>
  <si>
    <t xml:space="preserve"> Medion Akoya X7847-HQ-256 </t>
  </si>
  <si>
    <t xml:space="preserve"> Medion Akoya S6219 Zilver 628 </t>
  </si>
  <si>
    <t xml:space="preserve"> Medion Akoya S6219 Wit 628 </t>
  </si>
  <si>
    <t xml:space="preserve"> Medion Akoya S3409 F5 </t>
  </si>
  <si>
    <t xml:space="preserve"> Medion Akoya S3409 F3 </t>
  </si>
  <si>
    <t xml:space="preserve"> Medion Akoya E7419 </t>
  </si>
  <si>
    <t xml:space="preserve"> Medion Akoya E6435-i5-1128 </t>
  </si>
  <si>
    <t xml:space="preserve"> Medion Akoya E6415-i3-256 </t>
  </si>
  <si>
    <t xml:space="preserve"> Medion Akoya E2215T 32GB Wit </t>
  </si>
  <si>
    <t xml:space="preserve"> Lenovo Yoga 900s-12ISK 80ML0073MH </t>
  </si>
  <si>
    <t xml:space="preserve"> Lenovo ThinkPad Yoga 260 20FD001XMH </t>
  </si>
  <si>
    <t xml:space="preserve"> Lenovo IdeaPad Y910-17ISK 80V10019MH </t>
  </si>
  <si>
    <t xml:space="preserve"> Lenovo IdeaPad Y900-17ISK 80Q1004LMH </t>
  </si>
  <si>
    <t xml:space="preserve"> Lenovo Ideapad Y700-15ISK 80NV010LMH </t>
  </si>
  <si>
    <t xml:space="preserve"> Lenovo IdeaPad 700-15ISK 80RU00CLMH </t>
  </si>
  <si>
    <t xml:space="preserve"> Lenovo IdeaPad 510S-13IKB 80V0006AMH </t>
  </si>
  <si>
    <t xml:space="preserve"> HP ProBook 650 G2 Y3B07ET </t>
  </si>
  <si>
    <t xml:space="preserve"> HP ProBook 650 G2 T4J06ET </t>
  </si>
  <si>
    <t xml:space="preserve"> HP ProBook 640 G3 Z2W32EA </t>
  </si>
  <si>
    <t xml:space="preserve"> HP Probook 440 G3 W4N88ET </t>
  </si>
  <si>
    <t xml:space="preserve"> HP Probook 430 G4 Y7Z27ET </t>
  </si>
  <si>
    <t xml:space="preserve"> HP ProBook 430 G3 W4N73ET </t>
  </si>
  <si>
    <t xml:space="preserve"> HP Omen 17-w210nd </t>
  </si>
  <si>
    <t xml:space="preserve"> HP EliteBook Folio G1 X2F49EA </t>
  </si>
  <si>
    <t xml:space="preserve"> HP EliteBook Folio G1 X2F46EA </t>
  </si>
  <si>
    <t xml:space="preserve"> HP EliteBook Folio 1040 G3 V1A81EA </t>
  </si>
  <si>
    <t xml:space="preserve"> HP EliteBook Folio 1040 G2 N6Q10EA </t>
  </si>
  <si>
    <t xml:space="preserve"> HP EliteBook Folio 1040 G2 H9W00EA </t>
  </si>
  <si>
    <t xml:space="preserve"> HP EliteBook 840 G4 Z2V49ET </t>
  </si>
  <si>
    <t xml:space="preserve"> HP EliteBook 840 G3 T9X26EA </t>
  </si>
  <si>
    <t xml:space="preserve"> HP EliteBook 840 G3 T9X24EA </t>
  </si>
  <si>
    <t xml:space="preserve"> HP Elitebook 840 G3 i5-8gb-256ssd </t>
  </si>
  <si>
    <t xml:space="preserve"> HP EliteBook 820 G4 Z2V73EA </t>
  </si>
  <si>
    <t xml:space="preserve"> HP EliteBook 820 G3 T9X50EA </t>
  </si>
  <si>
    <t xml:space="preserve"> HP EliteBook 820 G3 T9X47EA </t>
  </si>
  <si>
    <t xml:space="preserve"> HP EliteBook 820 G3 T9X42EA </t>
  </si>
  <si>
    <t xml:space="preserve"> HP EliteBook 820 G2 Z2V91ET </t>
  </si>
  <si>
    <t xml:space="preserve"> HP EliteBook 1030 G1 X2F07EA </t>
  </si>
  <si>
    <t xml:space="preserve"> HP Elite x2 1012 G1 L5H07EA </t>
  </si>
  <si>
    <t xml:space="preserve"> HP Chromebook 13 Pro G1 W4M19EA </t>
  </si>
  <si>
    <t xml:space="preserve"> HP Chromebook 11 G5 X0N97EA </t>
  </si>
  <si>
    <t xml:space="preserve"> Asus ZenBook 3 UX390UA-GS036R </t>
  </si>
  <si>
    <t xml:space="preserve"> Asus VivoBook R558UV-DM350T </t>
  </si>
  <si>
    <t xml:space="preserve"> Asus Transformer Book T302CA-FL014R </t>
  </si>
  <si>
    <t xml:space="preserve"> Asus ROG Strix GL753VD-GC097T </t>
  </si>
  <si>
    <t xml:space="preserve"> Asus ROG G752VS-GC310T </t>
  </si>
  <si>
    <t xml:space="preserve"> Apple MacBook Pro 13'' Touch Bar MNQG2N/A Silver </t>
  </si>
  <si>
    <t xml:space="preserve"> Acer Spin 7 SP714-51-M0U6 </t>
  </si>
  <si>
    <t xml:space="preserve"> Acer Spin 3 SP315-51-39L3 </t>
  </si>
  <si>
    <t xml:space="preserve"> Acer Predator GX-792-76H8 </t>
  </si>
  <si>
    <t xml:space="preserve"> Acer Predator GX-792-70JL </t>
  </si>
  <si>
    <t xml:space="preserve"> Acer Predator G9-593-778F </t>
  </si>
  <si>
    <t xml:space="preserve"> Acer Predator G5-793-76E3 </t>
  </si>
  <si>
    <t xml:space="preserve"> Acer Aspire R3-131T-C9R5 </t>
  </si>
  <si>
    <t xml:space="preserve"> Acer Aspire R3-131T-C282 </t>
  </si>
  <si>
    <t xml:space="preserve"> Acer Aspire E5-523-98LZ </t>
  </si>
  <si>
    <t xml:space="preserve"> Forza MacBook 12'' 512 GB Zilver (Refurbished) </t>
  </si>
  <si>
    <t>Forza</t>
  </si>
  <si>
    <t xml:space="preserve"> Asus ZenBook 3 UX390UA-GS032T </t>
  </si>
  <si>
    <t xml:space="preserve"> Samsung Galaxy Tab A 10.1 Wifi Zwart </t>
  </si>
  <si>
    <t>Samsung</t>
  </si>
  <si>
    <t xml:space="preserve"> Apple iPad Air 2 Wifi 32 GB Space Gray </t>
  </si>
  <si>
    <t xml:space="preserve"> Apple iPad Air 2 Wifi 32 GB Zilver </t>
  </si>
  <si>
    <t xml:space="preserve"> Samsung Galaxy Tab A 10.1 Wifi Wit </t>
  </si>
  <si>
    <t xml:space="preserve"> NVIDIA Shield Tablet K1 </t>
  </si>
  <si>
    <t>NVIDIA</t>
  </si>
  <si>
    <t xml:space="preserve"> Samsung Galaxy Tab S2 9,7 inch 32GB Zwart 2016 </t>
  </si>
  <si>
    <t xml:space="preserve"> Samsung Galaxy Tab A 10.1 Wifi + 4G Zwart </t>
  </si>
  <si>
    <t xml:space="preserve"> Apple iPad Air 2 Wifi 32 GB Goud </t>
  </si>
  <si>
    <t xml:space="preserve"> Samsung Galaxy Tab E 9.6 Zwart </t>
  </si>
  <si>
    <t xml:space="preserve"> Apple iPad Air 2 Wifi 128 GB Zilver </t>
  </si>
  <si>
    <t xml:space="preserve"> Samsung Galaxy Tab A 7.0 Wifi Zwart </t>
  </si>
  <si>
    <t xml:space="preserve"> Apple iPad Air 2 Wifi 128 GB Goud </t>
  </si>
  <si>
    <t xml:space="preserve"> Lenovo Tab 2 A10-30 16 GB Blauw </t>
  </si>
  <si>
    <t xml:space="preserve"> Microsoft Surface Pro 4 - i5 - 8 GB - 256 GB </t>
  </si>
  <si>
    <t xml:space="preserve"> Lenovo Tab 2 A10-30 32 GB Blauw </t>
  </si>
  <si>
    <t xml:space="preserve"> Asus ZenPad S 8.0 Z580C Zwart </t>
  </si>
  <si>
    <t xml:space="preserve"> Microsoft Surface Pro 4 - i5 - 4 GB - 128 GB </t>
  </si>
  <si>
    <t xml:space="preserve"> Acer One 10 S1003-14XA </t>
  </si>
  <si>
    <t xml:space="preserve"> Samsung Galaxy Tab E 9.6 Wit </t>
  </si>
  <si>
    <t xml:space="preserve"> Samsung Galaxy Tab S2 8 inch 32GB Zwart 2016 </t>
  </si>
  <si>
    <t xml:space="preserve"> Lenovo Tab 3 7 Essential 16 GB </t>
  </si>
  <si>
    <t xml:space="preserve"> Microsoft Surface Pro 4 - Core M - 4 GB - 128 GB </t>
  </si>
  <si>
    <t xml:space="preserve"> Samsung Galaxy Tab S2 9.7 inch 32GB + 4G Zwart VE </t>
  </si>
  <si>
    <t xml:space="preserve"> Apple iPad Mini 2 Wifi 32 GB Silver </t>
  </si>
  <si>
    <t xml:space="preserve"> Samsung Galaxy Tab A 7.0 Wifi Wit </t>
  </si>
  <si>
    <t xml:space="preserve"> Apple iPad Mini 2 Wifi + 4G 32 GB Space Gray </t>
  </si>
  <si>
    <t xml:space="preserve"> Samsung Galaxy Tab S2 8 inch 32GB Wit 2016 </t>
  </si>
  <si>
    <t xml:space="preserve"> Samsung Galaxy Tab S2 9,7 inch 32GB Goud 2016 </t>
  </si>
  <si>
    <t xml:space="preserve"> Apple iPad Pro 12,9 inch 128 GB Wifi Gold </t>
  </si>
  <si>
    <t xml:space="preserve"> Apple iPad Air 2 Wifi + 4G 32 GB Zilver </t>
  </si>
  <si>
    <t xml:space="preserve"> Samsung Galaxy Tab A 7.0 Wifi + 4G Zwart </t>
  </si>
  <si>
    <t xml:space="preserve"> Asus ZenPad 3S Z500M Zwart </t>
  </si>
  <si>
    <t xml:space="preserve"> Kurio Telekids Tab 2 Blauw </t>
  </si>
  <si>
    <t>Kurio</t>
  </si>
  <si>
    <t xml:space="preserve"> Lenovo Tab 3 7 Essential 8 GB </t>
  </si>
  <si>
    <t xml:space="preserve"> Samsung Galaxy Tab S2 9,7 inch 32GB Wit 2016 </t>
  </si>
  <si>
    <t xml:space="preserve"> Lenovo Tab 3 850M LTE Zwart </t>
  </si>
  <si>
    <t xml:space="preserve"> Lenovo Yoga Book YB1-X90F Grijs </t>
  </si>
  <si>
    <t xml:space="preserve"> Samsung Galaxy Tab S2 9,7 inch 32GB + 4G Zwart 2016 </t>
  </si>
  <si>
    <t xml:space="preserve"> Apple iPad Mini 4 Wifi 128 GB Space Gray </t>
  </si>
  <si>
    <t xml:space="preserve"> Lenovo Tab 3 10 Plus 32GB Blauw </t>
  </si>
  <si>
    <t xml:space="preserve"> Apple iPad Pro 9,7 inch 128 GB Wifi Silver </t>
  </si>
  <si>
    <t xml:space="preserve"> ASUS ZenPad 8.0 Z380M Grijs </t>
  </si>
  <si>
    <t>ASUS</t>
  </si>
  <si>
    <t xml:space="preserve"> Acer Iconia One 8 B1-850 Wit </t>
  </si>
  <si>
    <t xml:space="preserve"> Microsoft Surface Pro 4 - i7 - 8 GB - 256 GB </t>
  </si>
  <si>
    <t xml:space="preserve"> Lenovo Tab 3 10 Business 32 GB LTE </t>
  </si>
  <si>
    <t xml:space="preserve"> Lenovo Tab 2 A10-70F Blauw </t>
  </si>
  <si>
    <t xml:space="preserve"> ASUS ZenPad C 7.0 Zwart </t>
  </si>
  <si>
    <t xml:space="preserve"> Apple iPad Mini 2 Wifi + 4G 32 GB Silver </t>
  </si>
  <si>
    <t xml:space="preserve"> Apple iPad Air 2 Wifi + 4G 128 GB Zilver </t>
  </si>
  <si>
    <t xml:space="preserve"> Apple iPad Air 2 Wifi + 4G 128 GB Goud </t>
  </si>
  <si>
    <t xml:space="preserve"> Acer Iconia Tab 10 A3-A40-N9NM </t>
  </si>
  <si>
    <t xml:space="preserve"> Kurio Telekids Tab 2 Roze </t>
  </si>
  <si>
    <t xml:space="preserve"> Lenovo Tab 3 10 Plus 32GB Zwart </t>
  </si>
  <si>
    <t xml:space="preserve"> Denver TAQ-10182MK2 </t>
  </si>
  <si>
    <t>Denver</t>
  </si>
  <si>
    <t xml:space="preserve"> Apple iPad Mini 4 Wifi 32 GB Space Gray </t>
  </si>
  <si>
    <t xml:space="preserve"> Acer Iconia One 10 B3-A30 16 GB Wit </t>
  </si>
  <si>
    <t xml:space="preserve"> Apple iPad Pro 9,7 inch 32 GB Wifi Space Gray </t>
  </si>
  <si>
    <t xml:space="preserve"> Lenovo Yoga Tab 3 Plus </t>
  </si>
  <si>
    <t xml:space="preserve"> Apple iPad Pro 9,7 inch 128 GB Wifi Gold </t>
  </si>
  <si>
    <t xml:space="preserve"> Lenovo Tab 2 A10-70F 32 GB Blauw </t>
  </si>
  <si>
    <t xml:space="preserve"> Apple iPad Air 2 Wifi + 4G 32 GB Goud </t>
  </si>
  <si>
    <t xml:space="preserve"> Apple iPad Pro 9,7 inch 32 GB Wifi Gold </t>
  </si>
  <si>
    <t xml:space="preserve"> Asus ZenPad 3S Z500M Zilver </t>
  </si>
  <si>
    <t xml:space="preserve"> Apple iPad Mini 4 Wifi 128 GB Zilver </t>
  </si>
  <si>
    <t xml:space="preserve"> Lenovo Tab 3 10 Plus 16GB Zwart </t>
  </si>
  <si>
    <t xml:space="preserve"> Apple iPad Pro 9,7 inch 32 GB Wifi Silver </t>
  </si>
  <si>
    <t xml:space="preserve"> ASUS ZenPad C 7.0 Grijs </t>
  </si>
  <si>
    <t xml:space="preserve"> Apple iPad Pro 12,9 inch 256 GB Wifi Space Gray </t>
  </si>
  <si>
    <t xml:space="preserve"> Apple iPad Pro 12,9 inch 256 GB Wifi + 4G Space Gray </t>
  </si>
  <si>
    <t xml:space="preserve"> Apple iPad Pro 12,9 inch 128 GB Wifi Space Gray </t>
  </si>
  <si>
    <t xml:space="preserve"> Asus ZenPad 10 Z300M Grijs </t>
  </si>
  <si>
    <t xml:space="preserve"> Apple iPad Pro 9,7 inch 32 GB Wifi Rose Gold </t>
  </si>
  <si>
    <t xml:space="preserve"> Acer Iconia One 10 B3-A30 Zwart </t>
  </si>
  <si>
    <t xml:space="preserve"> Acer Iconia One 8 B1-850 Blauw </t>
  </si>
  <si>
    <t xml:space="preserve"> Lenovo Tab 2 A10-30 32 GB Wit </t>
  </si>
  <si>
    <t xml:space="preserve"> Lenovo Tab 3 10 Plus 16GB Blauw </t>
  </si>
  <si>
    <t xml:space="preserve"> Lenovo Yoga Book Pro YB1-X91F Zwart </t>
  </si>
  <si>
    <t xml:space="preserve"> Apple iPad Pro 12,9 inch 32 GB Wifi Gold </t>
  </si>
  <si>
    <t xml:space="preserve"> Samsung Galaxy View Wifi 32GB </t>
  </si>
  <si>
    <t xml:space="preserve"> Asus ZenPad 10 Z300M Wit </t>
  </si>
  <si>
    <t xml:space="preserve"> Apple iPad Mini 4 Wifi 128 GB Goud </t>
  </si>
  <si>
    <t xml:space="preserve"> Lenovo Tab 3 8 </t>
  </si>
  <si>
    <t xml:space="preserve"> Huawei MediaPad M2 10,1'' 64 GB Zilver </t>
  </si>
  <si>
    <t>Huawei</t>
  </si>
  <si>
    <t xml:space="preserve"> Asus ZenPad S 8.0 Z580C Wit </t>
  </si>
  <si>
    <t xml:space="preserve"> Samsung Galaxy Tab 4 Active Wifi + 4G </t>
  </si>
  <si>
    <t xml:space="preserve"> Apple iPad Pro 12,9 inch 256 GB Wifi Gold </t>
  </si>
  <si>
    <t xml:space="preserve"> Apple iPad Mini 4 Wifi + 4G 128 GB Zilver </t>
  </si>
  <si>
    <t xml:space="preserve"> Lenovo Yoga Tab 3 Pro </t>
  </si>
  <si>
    <t xml:space="preserve"> Apple iPad Mini 4 Wifi + 4G 128 GB Space Gray </t>
  </si>
  <si>
    <t xml:space="preserve"> ASUS ZenPad 8.0 Z380M Rosé Goud </t>
  </si>
  <si>
    <t xml:space="preserve"> Asus ZenPad 10 Z300M Rosé Goud </t>
  </si>
  <si>
    <t xml:space="preserve"> Lenovo Tab 3 7 Essential 8 GB + 3G </t>
  </si>
  <si>
    <t xml:space="preserve"> Denver TIQ-11003 </t>
  </si>
  <si>
    <t xml:space="preserve"> Apple iPad Mini 4 Wifi 32 GB Goud </t>
  </si>
  <si>
    <t xml:space="preserve"> Denver TAQ-70262MK3 </t>
  </si>
  <si>
    <t xml:space="preserve"> Apple iPad Pro 9,7 inch 256 GB Wifi + 4G Space Gray </t>
  </si>
  <si>
    <t xml:space="preserve"> Apple iPad Pro 9,7 inch 256 GB Wifi + 4G Gold </t>
  </si>
  <si>
    <t xml:space="preserve"> Huawei MediaPad M2 10,1'' 16 GB Zilver </t>
  </si>
  <si>
    <t xml:space="preserve"> Huawei MediaPad T2 10,1'' Pro 16 GB Zwart </t>
  </si>
  <si>
    <t xml:space="preserve"> Asus Transformer 3 Pro T303UA-GN043R </t>
  </si>
  <si>
    <t xml:space="preserve"> Apple iPad Pro 12,9 inch 256 GB Wifi Silver </t>
  </si>
  <si>
    <t xml:space="preserve"> Apple iPad Pro 9,7 inch 256 GB Wifi Gold </t>
  </si>
  <si>
    <t xml:space="preserve"> Apple iPad Mini 4 Wifi + 4G 128 GB Goud </t>
  </si>
  <si>
    <t xml:space="preserve"> Acer Switch Alpha 12 SA5-271-711M </t>
  </si>
  <si>
    <t xml:space="preserve"> Apple iPad Pro 9,7 inch 128 GB Wifi Rose Gold </t>
  </si>
  <si>
    <t xml:space="preserve"> ASUS ZenPad C 7.0 Wit </t>
  </si>
  <si>
    <t xml:space="preserve"> Kurio Smart Roze </t>
  </si>
  <si>
    <t xml:space="preserve"> Kurio Smart Blauw </t>
  </si>
  <si>
    <t xml:space="preserve"> Apple iPad Pro 9,7 inch 128 GB Wifi + 4G Rose Gold </t>
  </si>
  <si>
    <t xml:space="preserve"> Huawei MediaPad M2 10,1'' 16 GB + 4G Zilver </t>
  </si>
  <si>
    <t xml:space="preserve"> Apple iPad Pro 9,7 inch 256 GB Wifi + 4G Rose Gold </t>
  </si>
  <si>
    <t xml:space="preserve"> Asus ZenPad 10 Z300M 32GB Grijs </t>
  </si>
  <si>
    <t xml:space="preserve"> Apple iPad Mini 4 Wifi + 4G 32 GB Zilver </t>
  </si>
  <si>
    <t xml:space="preserve"> ASUS ZenPad 8.0 Z380M Wit </t>
  </si>
  <si>
    <t xml:space="preserve"> Acer Aspire XC-230 A3800 NL </t>
  </si>
  <si>
    <t xml:space="preserve"> Acer Aspire TC-780 I6710 NL </t>
  </si>
  <si>
    <t xml:space="preserve"> Intel Compute Stick 2016 (Windows 10) </t>
  </si>
  <si>
    <t>Intel</t>
  </si>
  <si>
    <t xml:space="preserve"> Acer Aspire XC-780 I4204 NL </t>
  </si>
  <si>
    <t xml:space="preserve"> Lenovo IdeaCentre 510S-08ISH 90FN00FHNY </t>
  </si>
  <si>
    <t xml:space="preserve"> HP All-In-One 24-g020nd </t>
  </si>
  <si>
    <t xml:space="preserve"> Lenovo Ideacentre 510s-08ISH 90FN00FFNY </t>
  </si>
  <si>
    <t xml:space="preserve"> HP ProDesk 600 G2 i5 - 4GB - 256SSD </t>
  </si>
  <si>
    <t xml:space="preserve"> HP All-In-One 22-b028nd </t>
  </si>
  <si>
    <t xml:space="preserve"> Asus Chromebit </t>
  </si>
  <si>
    <t xml:space="preserve"> HP ProDesk 400 G2 P5K20EA </t>
  </si>
  <si>
    <t xml:space="preserve"> Lenovo Ideacentre 510S-08ISH 90FN008ENY </t>
  </si>
  <si>
    <t xml:space="preserve"> HP 260-a105nd </t>
  </si>
  <si>
    <t xml:space="preserve"> Apple iMac 21,5'' 1,6GHz </t>
  </si>
  <si>
    <t xml:space="preserve"> HP ProDesk 490 G3 MT P5K10EA </t>
  </si>
  <si>
    <t xml:space="preserve"> HP All-In-One 20-c005nd </t>
  </si>
  <si>
    <t xml:space="preserve"> Lenovo Ideacentre 510s-08ISH 90FN008FNY </t>
  </si>
  <si>
    <t xml:space="preserve"> HP 460-a024nd </t>
  </si>
  <si>
    <t xml:space="preserve"> Apple iMac 27'' 3.2GHz Retina 5K </t>
  </si>
  <si>
    <t xml:space="preserve"> HP Pavilion 27-a241nd </t>
  </si>
  <si>
    <t xml:space="preserve"> Apple Mac Mini 2,6GHz </t>
  </si>
  <si>
    <t xml:space="preserve"> Apple iMac 21,5'' 3.1GHz Retina 4K </t>
  </si>
  <si>
    <t xml:space="preserve"> Lenovo Ideacentre AIO 510S-23ISU F0C3001JNY All-in-One </t>
  </si>
  <si>
    <t xml:space="preserve"> HP Pavilion AIO 27-a230nd </t>
  </si>
  <si>
    <t xml:space="preserve"> HP Pavilion 510-p138nd </t>
  </si>
  <si>
    <t xml:space="preserve"> HP Omen 870-231nd </t>
  </si>
  <si>
    <t xml:space="preserve"> HP Pavilion 24-b241nd </t>
  </si>
  <si>
    <t xml:space="preserve"> HP ProDesk 400 G3PD MT P5K01EA </t>
  </si>
  <si>
    <t xml:space="preserve"> HP All-In-One 24-g039nd </t>
  </si>
  <si>
    <t xml:space="preserve"> Apple iMac 27'' 3.3GHz Retina 5K </t>
  </si>
  <si>
    <t xml:space="preserve"> Apple iMac 21,5'' 2.8GHz </t>
  </si>
  <si>
    <t xml:space="preserve"> HP ProDesk 400 G3 SFF T4R71EA </t>
  </si>
  <si>
    <t xml:space="preserve"> HP Omen 870-225nd </t>
  </si>
  <si>
    <t xml:space="preserve"> HP Pavilion 560-p143nd </t>
  </si>
  <si>
    <t xml:space="preserve"> Apple Mac Mini 1.4GHz </t>
  </si>
  <si>
    <t xml:space="preserve"> HP Omen 870-055nd </t>
  </si>
  <si>
    <t xml:space="preserve"> HP Prodesk 400 G3 i7-8gb-128SSD+1TB </t>
  </si>
  <si>
    <t xml:space="preserve"> HP Pavilion 560-p040nd </t>
  </si>
  <si>
    <t xml:space="preserve"> HP Omen 870-245nd </t>
  </si>
  <si>
    <t xml:space="preserve"> MSI Trident-007EU </t>
  </si>
  <si>
    <t xml:space="preserve"> Medion Erazer P5374 I </t>
  </si>
  <si>
    <t xml:space="preserve"> Acer Aspire TC-780 I8712 </t>
  </si>
  <si>
    <t xml:space="preserve"> HP ProDesk 490 G3 MT P5K17EA </t>
  </si>
  <si>
    <t xml:space="preserve"> Acer Aspire AC22-760 All-In-One </t>
  </si>
  <si>
    <t xml:space="preserve"> Lenovo Ideacentre Y710 Cube 90FL004LNY </t>
  </si>
  <si>
    <t xml:space="preserve"> HP ProDesk 600 G2 SFF P1G87EA </t>
  </si>
  <si>
    <t xml:space="preserve"> Lenovo Ideacentre 300S-11IBR 90DQ007BNY </t>
  </si>
  <si>
    <t xml:space="preserve"> Acer Aspire AC22-720 Silver All-In-One </t>
  </si>
  <si>
    <t xml:space="preserve"> Medion Akoya E2131 D </t>
  </si>
  <si>
    <t xml:space="preserve"> HP Pavilion 560-p032nd </t>
  </si>
  <si>
    <t xml:space="preserve"> Apple Mac Mini 2,8GHz </t>
  </si>
  <si>
    <t xml:space="preserve"> Medion Akoya P5135 D </t>
  </si>
  <si>
    <t xml:space="preserve"> HP Pavilion 510-p146nd </t>
  </si>
  <si>
    <t xml:space="preserve"> Asus VivoPC K20CD-NL004T </t>
  </si>
  <si>
    <t xml:space="preserve"> HP 260-p121nd </t>
  </si>
  <si>
    <t xml:space="preserve"> Acer Aspire AC24-760 I7008 NL Silver All-In-One </t>
  </si>
  <si>
    <t xml:space="preserve"> MSI Trident-014EU </t>
  </si>
  <si>
    <t xml:space="preserve"> Acer Aspire AC-720 I5010 NL NT All-In-One </t>
  </si>
  <si>
    <t xml:space="preserve"> MSI Aegis X-002EU </t>
  </si>
  <si>
    <t xml:space="preserve"> Medion Akoya P5021 D </t>
  </si>
  <si>
    <t xml:space="preserve"> MSI Aegis 3-002EU </t>
  </si>
  <si>
    <t xml:space="preserve"> Medion Akoya E2005 F </t>
  </si>
  <si>
    <t xml:space="preserve"> Lenovo Ideacentre 710-25ISH 90FB0053NY </t>
  </si>
  <si>
    <t xml:space="preserve"> MSI Aegis X3-011EU </t>
  </si>
  <si>
    <t xml:space="preserve"> Medion Akoya P5312 J </t>
  </si>
  <si>
    <t xml:space="preserve"> Lenovo Ideacentre AIO 910-27ISH F0C2002ENY All-in-One </t>
  </si>
  <si>
    <t xml:space="preserve"> HP ProOne 400 G2 All-in-One </t>
  </si>
  <si>
    <t xml:space="preserve"> Asus All-In-One ZN270IEUK-RA009T </t>
  </si>
  <si>
    <t xml:space="preserve"> Apple iMac 27'' MK482N/A 4,0GHz 16GB - 512GB </t>
  </si>
  <si>
    <t xml:space="preserve"> HP Prodesk 400 G3 i5-8gb-128SSD+1TB </t>
  </si>
  <si>
    <t xml:space="preserve"> HP Pavilion 560-p043nd </t>
  </si>
  <si>
    <t xml:space="preserve"> Medion Erazer X5346 G </t>
  </si>
  <si>
    <t xml:space="preserve"> Lenovo Ideacentre Y710 Cube 90FL004MNY </t>
  </si>
  <si>
    <t xml:space="preserve"> HP ProDesk 400 G2PD DM P5K21EA </t>
  </si>
  <si>
    <t xml:space="preserve"> MSI Aegis Ti3-011EU </t>
  </si>
  <si>
    <t xml:space="preserve"> MSI Aegis 3-004EU </t>
  </si>
  <si>
    <t xml:space="preserve"> HP ProDesk 400 G3 SFF T4R70EA </t>
  </si>
  <si>
    <t xml:space="preserve"> Apple iMac 27'' MK482N/A 4,0GHz 8GB - 2TB </t>
  </si>
  <si>
    <t xml:space="preserve"> MSI Vortex G65 6QF-033NL </t>
  </si>
  <si>
    <t xml:space="preserve"> MSI Vortex G65 6QD-022NL </t>
  </si>
  <si>
    <t xml:space="preserve"> MSI Nightblade X2B-276EU </t>
  </si>
  <si>
    <t xml:space="preserve"> MSI Nightblade X2-230EU </t>
  </si>
  <si>
    <t xml:space="preserve"> MSI Nightblade MIB-243EU </t>
  </si>
  <si>
    <t xml:space="preserve"> MSI Nightblade MI3-006EU </t>
  </si>
  <si>
    <t xml:space="preserve"> MSI Nightblade MI2C-220EU </t>
  </si>
  <si>
    <t xml:space="preserve"> MSI Aegis-060EU </t>
  </si>
  <si>
    <t xml:space="preserve"> MSI Aegis 3-003EU </t>
  </si>
  <si>
    <t xml:space="preserve"> MSI Aegis 3-001EU </t>
  </si>
  <si>
    <t xml:space="preserve"> Medion Erazer X5387 F </t>
  </si>
  <si>
    <t xml:space="preserve"> Medion Erazer X5373 G </t>
  </si>
  <si>
    <t xml:space="preserve"> Medion Erazer X5351 </t>
  </si>
  <si>
    <t xml:space="preserve"> Medion Erazer X5337 G </t>
  </si>
  <si>
    <t xml:space="preserve"> Medion Erazer X5319 G </t>
  </si>
  <si>
    <t xml:space="preserve"> Medion Erazer P5317 J </t>
  </si>
  <si>
    <t xml:space="preserve"> Medion Erazer P5316 J </t>
  </si>
  <si>
    <t xml:space="preserve"> Medion Erazer P5314 J </t>
  </si>
  <si>
    <t xml:space="preserve"> Medion Erazer P5313 J </t>
  </si>
  <si>
    <t xml:space="preserve"> Medion Akoya P5315 J </t>
  </si>
  <si>
    <t xml:space="preserve"> Medion Akoya P5238 F </t>
  </si>
  <si>
    <t xml:space="preserve"> Medion Akoya P5138 D </t>
  </si>
  <si>
    <t xml:space="preserve"> Medion Akoya P5036 D AIO NL </t>
  </si>
  <si>
    <t xml:space="preserve"> Medion Akoya E5138 D </t>
  </si>
  <si>
    <t xml:space="preserve"> Lenovo Ideacentre Y700 90DF003HNY </t>
  </si>
  <si>
    <t xml:space="preserve"> HP Omen 870-145nd </t>
  </si>
  <si>
    <t xml:space="preserve"> HP Omen 870-130nd </t>
  </si>
  <si>
    <t xml:space="preserve"> Asus ROGG20CB-NL027T </t>
  </si>
  <si>
    <t xml:space="preserve"> Asus ROG GR8 II-T022Z </t>
  </si>
  <si>
    <t xml:space="preserve"> Asus ROG GR8 II-T005Z </t>
  </si>
  <si>
    <t xml:space="preserve"> Asus All-In-One ZN270IEGT-RA011T </t>
  </si>
  <si>
    <t xml:space="preserve"> Asus All-In-One Z240ICGT-GJ234X </t>
  </si>
  <si>
    <t xml:space="preserve"> Asus All-In-One Z240ICGT-GJ233X </t>
  </si>
  <si>
    <t xml:space="preserve"> Apple iMac 27'' MK482N/A 3.3GHz 8GB - 512GB </t>
  </si>
  <si>
    <t xml:space="preserve"> Apple iMac 27'' MK482N/A 3.3GHz 8GB - 3TB </t>
  </si>
  <si>
    <t xml:space="preserve"> Samsung UE32J5200 </t>
  </si>
  <si>
    <t xml:space="preserve"> Samsung UE40J6240 </t>
  </si>
  <si>
    <t xml:space="preserve"> Philips 40PFK4101 </t>
  </si>
  <si>
    <t>Philips</t>
  </si>
  <si>
    <t xml:space="preserve"> Samsung UE50J6240 </t>
  </si>
  <si>
    <t xml:space="preserve"> Philips 32PFK4101 </t>
  </si>
  <si>
    <t xml:space="preserve"> Philips 43PUS6101 </t>
  </si>
  <si>
    <t xml:space="preserve"> Philips 32PFK5300 </t>
  </si>
  <si>
    <t xml:space="preserve"> Panasonic TX-40DSW404 </t>
  </si>
  <si>
    <t>Panasonic</t>
  </si>
  <si>
    <t xml:space="preserve"> Samsung UE43KU6000 </t>
  </si>
  <si>
    <t xml:space="preserve"> Samsung UE55J6240 </t>
  </si>
  <si>
    <t xml:space="preserve"> Philips 49PUS6101 </t>
  </si>
  <si>
    <t xml:space="preserve"> Samsung LT32E310EW </t>
  </si>
  <si>
    <t xml:space="preserve"> Samsung UE55KU6000 </t>
  </si>
  <si>
    <t xml:space="preserve"> Samsung UE22H5600 </t>
  </si>
  <si>
    <t xml:space="preserve"> LG 28MT41DF </t>
  </si>
  <si>
    <t>LG</t>
  </si>
  <si>
    <t xml:space="preserve"> LG 49UH610V </t>
  </si>
  <si>
    <t xml:space="preserve"> Toshiba 40L1533DG </t>
  </si>
  <si>
    <t xml:space="preserve"> Samsung UE50KU6000 </t>
  </si>
  <si>
    <t xml:space="preserve"> Samsung UE75H6400 </t>
  </si>
  <si>
    <t xml:space="preserve"> Samsung UE22H5610 </t>
  </si>
  <si>
    <t xml:space="preserve"> LG 43UH610V </t>
  </si>
  <si>
    <t xml:space="preserve"> Samsung UE40J5100 </t>
  </si>
  <si>
    <t xml:space="preserve"> LG 32LH530V </t>
  </si>
  <si>
    <t xml:space="preserve"> Samsung UE40J5200 </t>
  </si>
  <si>
    <t xml:space="preserve"> Philips 32PHK4101 </t>
  </si>
  <si>
    <t xml:space="preserve"> Philips 43PUS6201 - Ambilight </t>
  </si>
  <si>
    <t xml:space="preserve"> Samsung UE49K5600 </t>
  </si>
  <si>
    <t xml:space="preserve"> Samsung UE32K5600 </t>
  </si>
  <si>
    <t xml:space="preserve"> LG 32LH570U </t>
  </si>
  <si>
    <t xml:space="preserve"> Philips 40PFS5501 </t>
  </si>
  <si>
    <t xml:space="preserve"> Samsung UE40K5600 </t>
  </si>
  <si>
    <t xml:space="preserve"> Samsung UE32J5100 </t>
  </si>
  <si>
    <t xml:space="preserve"> Samsung LT24E310EW </t>
  </si>
  <si>
    <t xml:space="preserve"> Philips 55PUS6101 </t>
  </si>
  <si>
    <t xml:space="preserve"> Salora 32LED1500 </t>
  </si>
  <si>
    <t>Salora</t>
  </si>
  <si>
    <t xml:space="preserve"> Samsung UE58J5200 </t>
  </si>
  <si>
    <t xml:space="preserve"> Philips 65PUS6121 </t>
  </si>
  <si>
    <t xml:space="preserve"> Samsung UE48J5200 </t>
  </si>
  <si>
    <t xml:space="preserve"> LG 43LH604V </t>
  </si>
  <si>
    <t xml:space="preserve"> Sony KDL-40WD650 </t>
  </si>
  <si>
    <t>Sony</t>
  </si>
  <si>
    <t xml:space="preserve"> Samsung UE32J4500 </t>
  </si>
  <si>
    <t xml:space="preserve"> Philips 24PFS5231 </t>
  </si>
  <si>
    <t xml:space="preserve"> Samsung UE32K4100 </t>
  </si>
  <si>
    <t xml:space="preserve"> Salora 43LED9132CS </t>
  </si>
  <si>
    <t xml:space="preserve"> LG 43LH570V </t>
  </si>
  <si>
    <t xml:space="preserve"> Samsung UE55KS7000 </t>
  </si>
  <si>
    <t xml:space="preserve"> Salora 24LED1500 </t>
  </si>
  <si>
    <t xml:space="preserve"> LG 60UH615V </t>
  </si>
  <si>
    <t xml:space="preserve"> LG 32LH510B </t>
  </si>
  <si>
    <t xml:space="preserve"> Samsung LT28E310EW </t>
  </si>
  <si>
    <t xml:space="preserve"> Salora 24LED9105CD </t>
  </si>
  <si>
    <t xml:space="preserve"> Samsung UE65KU6000 </t>
  </si>
  <si>
    <t xml:space="preserve"> Salora 24LED9112CSW </t>
  </si>
  <si>
    <t xml:space="preserve"> Samsung UE28J4100 </t>
  </si>
  <si>
    <t xml:space="preserve"> Philips 43PUS6401 - Ambilight </t>
  </si>
  <si>
    <t xml:space="preserve"> LG 43UH650V </t>
  </si>
  <si>
    <t xml:space="preserve"> Samsung UE40KU6400 </t>
  </si>
  <si>
    <t xml:space="preserve"> Philips 49PUK7100 - Ambilight </t>
  </si>
  <si>
    <t xml:space="preserve"> Finlux FLD2222 </t>
  </si>
  <si>
    <t>Finlux</t>
  </si>
  <si>
    <t xml:space="preserve"> Sony KDL-43WD750 </t>
  </si>
  <si>
    <t xml:space="preserve"> Samsung UE40K5510 </t>
  </si>
  <si>
    <t xml:space="preserve"> Samsung UE49K6300 </t>
  </si>
  <si>
    <t xml:space="preserve"> Salora 42LED1500 </t>
  </si>
  <si>
    <t xml:space="preserve"> Sony KDL-32WD750 </t>
  </si>
  <si>
    <t xml:space="preserve"> Samsung UE49KU6400 </t>
  </si>
  <si>
    <t xml:space="preserve"> Sony KDL-55W809C </t>
  </si>
  <si>
    <t xml:space="preserve"> Samsung UE49KS7000 </t>
  </si>
  <si>
    <t xml:space="preserve"> Salora 49LED9132CS </t>
  </si>
  <si>
    <t xml:space="preserve"> Philips 49PFS5301 </t>
  </si>
  <si>
    <t xml:space="preserve"> Panasonic TX-40DX600E </t>
  </si>
  <si>
    <t xml:space="preserve"> Samsung UE19H4000 </t>
  </si>
  <si>
    <t xml:space="preserve"> Samsung UE70KU6000 </t>
  </si>
  <si>
    <t xml:space="preserve"> Samsung UE49KS8000 </t>
  </si>
  <si>
    <t xml:space="preserve"> Finlux FLD2422 </t>
  </si>
  <si>
    <t xml:space="preserve"> Philips 49PUS6501 - Ambilight </t>
  </si>
  <si>
    <t xml:space="preserve"> Sony KDL-40RD450 </t>
  </si>
  <si>
    <t xml:space="preserve"> Philips 49PUS6401 - Ambilight </t>
  </si>
  <si>
    <t xml:space="preserve"> LG 49UH850V </t>
  </si>
  <si>
    <t xml:space="preserve"> Philips 32PFS6401 - Ambilight </t>
  </si>
  <si>
    <t xml:space="preserve"> Salora 22LED9112CSW </t>
  </si>
  <si>
    <t xml:space="preserve"> Samsung UE49K5500 </t>
  </si>
  <si>
    <t xml:space="preserve"> Samsung UE43KS7500 </t>
  </si>
  <si>
    <t xml:space="preserve"> LG 28LF491U </t>
  </si>
  <si>
    <t xml:space="preserve"> Sony KD-43XD8005 </t>
  </si>
  <si>
    <t xml:space="preserve"> Samsung UE40K6300 </t>
  </si>
  <si>
    <t xml:space="preserve"> LG 65EF950V - OLED </t>
  </si>
  <si>
    <t xml:space="preserve"> Sony KDL-32WD600 </t>
  </si>
  <si>
    <t xml:space="preserve"> Sony KD-43X8309C </t>
  </si>
  <si>
    <t xml:space="preserve"> Philips 55PUS6201 - Ambilight </t>
  </si>
  <si>
    <t xml:space="preserve"> Sony KDL-49WD750 </t>
  </si>
  <si>
    <t xml:space="preserve"> Samsung UE55KU6400 </t>
  </si>
  <si>
    <t xml:space="preserve"> Sony KDL-32RD430 </t>
  </si>
  <si>
    <t xml:space="preserve"> Salora 32LED9102CS </t>
  </si>
  <si>
    <t xml:space="preserve"> LG 55UH850V </t>
  </si>
  <si>
    <t xml:space="preserve"> Salora 32LED9112CSW </t>
  </si>
  <si>
    <t xml:space="preserve"> Finlux FL2222 </t>
  </si>
  <si>
    <t xml:space="preserve"> Samsung UE55K6300 </t>
  </si>
  <si>
    <t xml:space="preserve"> Samsung UE43KU6500 </t>
  </si>
  <si>
    <t xml:space="preserve"> Sony KD-55XD8505 </t>
  </si>
  <si>
    <t xml:space="preserve"> Finlux FL3224 </t>
  </si>
  <si>
    <t xml:space="preserve"> Sony KD-43XD8305 </t>
  </si>
  <si>
    <t xml:space="preserve"> Philips 49PFS4131 </t>
  </si>
  <si>
    <t xml:space="preserve"> Philips 32PHS5301 </t>
  </si>
  <si>
    <t xml:space="preserve"> Finlux FL3222 </t>
  </si>
  <si>
    <t xml:space="preserve"> Salora 24LED9102CS </t>
  </si>
  <si>
    <t xml:space="preserve"> LG 49UH661V </t>
  </si>
  <si>
    <t xml:space="preserve"> Sony KD-55XD7004 </t>
  </si>
  <si>
    <t xml:space="preserve"> Samsung UE55KS8000 </t>
  </si>
  <si>
    <t xml:space="preserve"> Panasonic TX-50DXW704 </t>
  </si>
  <si>
    <t xml:space="preserve"> Finlux FL2422 </t>
  </si>
  <si>
    <t xml:space="preserve"> Samsung UE55KU6500 </t>
  </si>
  <si>
    <t xml:space="preserve"> Salora 55UHL2500 </t>
  </si>
  <si>
    <t xml:space="preserve"> LG 24MT48DF </t>
  </si>
  <si>
    <t xml:space="preserve"> Sony KD-49XD7005 </t>
  </si>
  <si>
    <t xml:space="preserve"> Samsung UE65KU6400 </t>
  </si>
  <si>
    <t xml:space="preserve"> Panasonic TX-24DS500E </t>
  </si>
  <si>
    <t xml:space="preserve"> Panasonic TX-58DX730 </t>
  </si>
  <si>
    <t xml:space="preserve"> Samsung UE32K5100 </t>
  </si>
  <si>
    <t xml:space="preserve"> Salora 28LED9112CSW </t>
  </si>
  <si>
    <t xml:space="preserve"> Philips 55PUS6401 - Ambilight </t>
  </si>
  <si>
    <t xml:space="preserve"> Sony KD-65XD8505 </t>
  </si>
  <si>
    <t xml:space="preserve"> Samsung UE65KS7000 </t>
  </si>
  <si>
    <t xml:space="preserve"> Samsung UE55KS9000 </t>
  </si>
  <si>
    <t xml:space="preserve"> Samsung UE49KU6100 </t>
  </si>
  <si>
    <t xml:space="preserve"> Samsung UE49K5510 </t>
  </si>
  <si>
    <t xml:space="preserve"> Panasonic TX-50DXW784 </t>
  </si>
  <si>
    <t xml:space="preserve"> LG OLED55E6V </t>
  </si>
  <si>
    <t xml:space="preserve"> Finlux FLD2022 </t>
  </si>
  <si>
    <t xml:space="preserve"> Sony KD-65XD7505 </t>
  </si>
  <si>
    <t xml:space="preserve"> Samsung UE49KU6500 </t>
  </si>
  <si>
    <t xml:space="preserve"> Panasonic TX-58DXW784 </t>
  </si>
  <si>
    <t xml:space="preserve"> LG 55UH661V </t>
  </si>
  <si>
    <t xml:space="preserve"> Finlux FL2022 </t>
  </si>
  <si>
    <t xml:space="preserve"> Finlux FL4322 Smart </t>
  </si>
  <si>
    <t xml:space="preserve"> Salora 28LED9102CS </t>
  </si>
  <si>
    <t xml:space="preserve"> Salora 24LED9115CDW </t>
  </si>
  <si>
    <t xml:space="preserve"> Sony KD-49XD8305 </t>
  </si>
  <si>
    <t xml:space="preserve"> Salora 20LED9105CD </t>
  </si>
  <si>
    <t xml:space="preserve"> Salora 20LED9100C </t>
  </si>
  <si>
    <t xml:space="preserve"> Panasonic TX-49DXW604 </t>
  </si>
  <si>
    <t xml:space="preserve"> LG 43UH668V </t>
  </si>
  <si>
    <t xml:space="preserve"> Hitachi 43HGW69 </t>
  </si>
  <si>
    <t>Hitachi</t>
  </si>
  <si>
    <t xml:space="preserve"> Salora 32LED9105CD </t>
  </si>
  <si>
    <t xml:space="preserve"> Philips 49PUS7101 - Ambilight </t>
  </si>
  <si>
    <t xml:space="preserve"> Samsung UE65KS8000 </t>
  </si>
  <si>
    <t xml:space="preserve"> Philips 65PUS6521 - Ambilight </t>
  </si>
  <si>
    <t xml:space="preserve"> Panasonic TX-32DSW504S </t>
  </si>
  <si>
    <t xml:space="preserve"> LG 28MT48DF </t>
  </si>
  <si>
    <t xml:space="preserve"> Philips 32PHS4131 </t>
  </si>
  <si>
    <t xml:space="preserve"> Finlux FL4926UHD </t>
  </si>
  <si>
    <t xml:space="preserve"> Finlux FL4922SMART </t>
  </si>
  <si>
    <t xml:space="preserve"> Sony KDL-48WD650 </t>
  </si>
  <si>
    <t xml:space="preserve"> Sony KD-49XD8005 </t>
  </si>
  <si>
    <t xml:space="preserve"> Samsung UE75KS8000 </t>
  </si>
  <si>
    <t xml:space="preserve"> Samsung UE49KS9000 </t>
  </si>
  <si>
    <t xml:space="preserve"> Panasonic TX-32DS600E </t>
  </si>
  <si>
    <t xml:space="preserve"> LG OLED55B6V </t>
  </si>
  <si>
    <t xml:space="preserve"> Hitachi 49HGW69 </t>
  </si>
  <si>
    <t xml:space="preserve"> Samsung UE55KS7500 </t>
  </si>
  <si>
    <t xml:space="preserve"> Salora 43LED9102CS </t>
  </si>
  <si>
    <t xml:space="preserve"> Salora 32LED9115CDW </t>
  </si>
  <si>
    <t xml:space="preserve"> Salora 20LED1500 </t>
  </si>
  <si>
    <t xml:space="preserve"> Panasonic TX-50DXW804 </t>
  </si>
  <si>
    <t xml:space="preserve"> LG 65EG960V - OLED </t>
  </si>
  <si>
    <t xml:space="preserve"> Humax Pure Vision UHD-05516 </t>
  </si>
  <si>
    <t>Humax</t>
  </si>
  <si>
    <t xml:space="preserve"> Finlux FL4922 </t>
  </si>
  <si>
    <t xml:space="preserve"> Samsung UE55KU6510 </t>
  </si>
  <si>
    <t xml:space="preserve"> Samsung UE43KU6510 </t>
  </si>
  <si>
    <t xml:space="preserve"> Salora 40UHS3500 </t>
  </si>
  <si>
    <t xml:space="preserve"> Philips 32PFS4131 </t>
  </si>
  <si>
    <t xml:space="preserve"> Sony KD-55SD8505 </t>
  </si>
  <si>
    <t xml:space="preserve"> Samsung UE78KU6500 </t>
  </si>
  <si>
    <t xml:space="preserve"> Samsung UE78KS9000 </t>
  </si>
  <si>
    <t xml:space="preserve"> Samsung UE55K5600 </t>
  </si>
  <si>
    <t xml:space="preserve"> Samsung UE55K5510 </t>
  </si>
  <si>
    <t xml:space="preserve"> Salora 55UHS3500 </t>
  </si>
  <si>
    <t xml:space="preserve"> Salora 43LED9112CSW </t>
  </si>
  <si>
    <t xml:space="preserve"> Philips 49PUS6561 - Ambilight </t>
  </si>
  <si>
    <t xml:space="preserve"> Panasonic TX-65DXW784 </t>
  </si>
  <si>
    <t xml:space="preserve"> LG OLED65C6V </t>
  </si>
  <si>
    <t xml:space="preserve"> LG OLED55C6V </t>
  </si>
  <si>
    <t xml:space="preserve"> Salora 22LED9102CS </t>
  </si>
  <si>
    <t xml:space="preserve"> Finlux FLD2022BK12 </t>
  </si>
  <si>
    <t xml:space="preserve"> Sony KD-55XD9305 </t>
  </si>
  <si>
    <t xml:space="preserve"> Samsung UE65KS9500 </t>
  </si>
  <si>
    <t xml:space="preserve"> Samsung UE65KS7500 </t>
  </si>
  <si>
    <t xml:space="preserve"> Samsung UE49KS7500 </t>
  </si>
  <si>
    <t xml:space="preserve"> Salora 49LED9102CS </t>
  </si>
  <si>
    <t xml:space="preserve"> LG 75UH855V </t>
  </si>
  <si>
    <t xml:space="preserve"> LG 65UH850V </t>
  </si>
  <si>
    <t xml:space="preserve"> Sony KD-75ZD9 </t>
  </si>
  <si>
    <t xml:space="preserve"> Sony KD-75XD9405 </t>
  </si>
  <si>
    <t xml:space="preserve"> Sony KD-75XD8505 </t>
  </si>
  <si>
    <t xml:space="preserve"> Sony KD-65ZD9 </t>
  </si>
  <si>
    <t xml:space="preserve"> Sony KD-65XE9305 </t>
  </si>
  <si>
    <t xml:space="preserve"> Sony KD-65XE9005 </t>
  </si>
  <si>
    <t xml:space="preserve"> Sony KD-65XD7504 </t>
  </si>
  <si>
    <t xml:space="preserve"> Sony KD-55XE9305 </t>
  </si>
  <si>
    <t xml:space="preserve"> Sony KD-55XE9005 </t>
  </si>
  <si>
    <t xml:space="preserve"> Samsung UE78KS9500 </t>
  </si>
  <si>
    <t xml:space="preserve"> Samsung UE65KU6500 </t>
  </si>
  <si>
    <t xml:space="preserve"> Samsung UE49KU6510 </t>
  </si>
  <si>
    <t xml:space="preserve"> Salora 49LED9112CSW </t>
  </si>
  <si>
    <t xml:space="preserve"> Salora 32LED9100C </t>
  </si>
  <si>
    <t xml:space="preserve"> Philips 65PUS7601 - Ambilight </t>
  </si>
  <si>
    <t xml:space="preserve"> Philips 55POS901F </t>
  </si>
  <si>
    <t xml:space="preserve"> Panasonic TX-65DXW904 </t>
  </si>
  <si>
    <t xml:space="preserve"> Panasonic TX-65DX780E </t>
  </si>
  <si>
    <t xml:space="preserve"> Panasonic TX-58DXW904 </t>
  </si>
  <si>
    <t xml:space="preserve"> Panasonic TX-58DXW804 </t>
  </si>
  <si>
    <t xml:space="preserve"> Panasonic TX-58DXW704 </t>
  </si>
  <si>
    <t xml:space="preserve"> Panasonic TX-58DX800E </t>
  </si>
  <si>
    <t xml:space="preserve"> Panasonic TX-58DX700F </t>
  </si>
  <si>
    <t xml:space="preserve"> Panasonic TX-55DXW604 </t>
  </si>
  <si>
    <t xml:space="preserve"> Panasonic TX-55DX600E </t>
  </si>
  <si>
    <t xml:space="preserve"> Panasonic TX-55DS500E </t>
  </si>
  <si>
    <t xml:space="preserve"> Panasonic TX-50DS630E </t>
  </si>
  <si>
    <t xml:space="preserve"> Panasonic TX-49DX650E </t>
  </si>
  <si>
    <t xml:space="preserve"> LG OLED65G6V </t>
  </si>
  <si>
    <t xml:space="preserve"> LG OLED65E6V </t>
  </si>
  <si>
    <t xml:space="preserve"> LG OLED65B6V </t>
  </si>
  <si>
    <t xml:space="preserve"> LG 86UH955V </t>
  </si>
  <si>
    <t xml:space="preserve"> LG 55EG910V - OLED </t>
  </si>
  <si>
    <t xml:space="preserve"> Humax Pure Vision UHD-04916 </t>
  </si>
  <si>
    <t xml:space="preserve"> Humax Pure Vision UHD-04316 </t>
  </si>
  <si>
    <t xml:space="preserve"> Hitachi 49HBT62 </t>
  </si>
  <si>
    <t xml:space="preserve"> Hitachi 40HB6T62 </t>
  </si>
  <si>
    <t xml:space="preserve"> Optoma HD142X </t>
  </si>
  <si>
    <t>Optoma</t>
  </si>
  <si>
    <t xml:space="preserve"> Philips PicoPix 3414 </t>
  </si>
  <si>
    <t xml:space="preserve"> BenQ TW529 </t>
  </si>
  <si>
    <t>BenQ</t>
  </si>
  <si>
    <t xml:space="preserve"> Epson EB-U04 </t>
  </si>
  <si>
    <t>Epson</t>
  </si>
  <si>
    <t xml:space="preserve"> Salora 58BHD2500 </t>
  </si>
  <si>
    <t xml:space="preserve"> Philips PicoPix 4935 </t>
  </si>
  <si>
    <t xml:space="preserve"> Acer P1500 </t>
  </si>
  <si>
    <t xml:space="preserve"> Epson EB-S04 </t>
  </si>
  <si>
    <t xml:space="preserve"> Optoma HD27 </t>
  </si>
  <si>
    <t xml:space="preserve"> Optoma GT1080e </t>
  </si>
  <si>
    <t xml:space="preserve"> Optoma H183X </t>
  </si>
  <si>
    <t xml:space="preserve"> Optoma DH400 </t>
  </si>
  <si>
    <t xml:space="preserve"> BenQ MH741 </t>
  </si>
  <si>
    <t xml:space="preserve"> Epson EH-TW5300 </t>
  </si>
  <si>
    <t xml:space="preserve"> Epson EB-W31 </t>
  </si>
  <si>
    <t xml:space="preserve"> Optoma GT1070Xe </t>
  </si>
  <si>
    <t xml:space="preserve"> Philips PicoPix 4010 </t>
  </si>
  <si>
    <t xml:space="preserve"> LG PF1000U </t>
  </si>
  <si>
    <t xml:space="preserve"> Acer P1185 </t>
  </si>
  <si>
    <t xml:space="preserve"> Acer P5515 </t>
  </si>
  <si>
    <t xml:space="preserve"> Philips PicoPix 4835 </t>
  </si>
  <si>
    <t xml:space="preserve"> BenQ MS527 </t>
  </si>
  <si>
    <t xml:space="preserve"> Epson EH-TW5350 </t>
  </si>
  <si>
    <t xml:space="preserve"> LG PH150G </t>
  </si>
  <si>
    <t xml:space="preserve"> Epson EH-TW6700 </t>
  </si>
  <si>
    <t xml:space="preserve"> BenQ TH683 </t>
  </si>
  <si>
    <t xml:space="preserve"> Philips PicoPix 3417W </t>
  </si>
  <si>
    <t xml:space="preserve"> Optoma ML750e </t>
  </si>
  <si>
    <t xml:space="preserve"> Optoma DH1017 </t>
  </si>
  <si>
    <t xml:space="preserve"> Epson EH-TW570 </t>
  </si>
  <si>
    <t xml:space="preserve"> Ricoh PJ X2240 </t>
  </si>
  <si>
    <t>Ricoh</t>
  </si>
  <si>
    <t xml:space="preserve"> LG PF1500G </t>
  </si>
  <si>
    <t xml:space="preserve"> Rif6 Cube </t>
  </si>
  <si>
    <t>Rif6</t>
  </si>
  <si>
    <t xml:space="preserve"> Optoma EH400 </t>
  </si>
  <si>
    <t xml:space="preserve"> BenQ W2000 </t>
  </si>
  <si>
    <t xml:space="preserve"> Optoma W402 </t>
  </si>
  <si>
    <t xml:space="preserve"> Optoma W340 </t>
  </si>
  <si>
    <t xml:space="preserve"> Optoma HD151X </t>
  </si>
  <si>
    <t xml:space="preserve"> LG PH450UG </t>
  </si>
  <si>
    <t xml:space="preserve"> BenQ W1070+ </t>
  </si>
  <si>
    <t xml:space="preserve"> BenQ W1070 </t>
  </si>
  <si>
    <t xml:space="preserve"> BenQ TH670 </t>
  </si>
  <si>
    <t xml:space="preserve"> Optoma GT5000 </t>
  </si>
  <si>
    <t xml:space="preserve"> Epson EB-W04 </t>
  </si>
  <si>
    <t xml:space="preserve"> BenQ W1080ST+ </t>
  </si>
  <si>
    <t xml:space="preserve"> Optoma GT760 </t>
  </si>
  <si>
    <t xml:space="preserve"> LG PW1000G </t>
  </si>
  <si>
    <t xml:space="preserve"> Epson EB-U32 </t>
  </si>
  <si>
    <t xml:space="preserve"> BenQ W1110 </t>
  </si>
  <si>
    <t xml:space="preserve"> BenQ W1090 </t>
  </si>
  <si>
    <t xml:space="preserve"> Optoma ML750ST </t>
  </si>
  <si>
    <t xml:space="preserve"> Optoma HD36 </t>
  </si>
  <si>
    <t xml:space="preserve"> Beam Labs Beam </t>
  </si>
  <si>
    <t>Beam</t>
  </si>
  <si>
    <t xml:space="preserve"> Salora 50BHD2000 </t>
  </si>
  <si>
    <t xml:space="preserve"> Optoma W400 </t>
  </si>
  <si>
    <t xml:space="preserve"> Optoma W330 </t>
  </si>
  <si>
    <t xml:space="preserve"> Optoma DH1009i </t>
  </si>
  <si>
    <t xml:space="preserve"> LG PW1500G </t>
  </si>
  <si>
    <t xml:space="preserve"> Epson EH-TW5210 </t>
  </si>
  <si>
    <t xml:space="preserve"> BenQ TH530 </t>
  </si>
  <si>
    <t xml:space="preserve"> Acer K135i </t>
  </si>
  <si>
    <t xml:space="preserve"> Acer C120 </t>
  </si>
  <si>
    <t xml:space="preserve"> Optoma H114 </t>
  </si>
  <si>
    <t xml:space="preserve"> Acer C205 </t>
  </si>
  <si>
    <t xml:space="preserve"> Philips PicoPix 4350 </t>
  </si>
  <si>
    <t xml:space="preserve"> Optoma W341 </t>
  </si>
  <si>
    <t xml:space="preserve"> LG PV150G </t>
  </si>
  <si>
    <t xml:space="preserve"> Epson EB-1960 </t>
  </si>
  <si>
    <t xml:space="preserve"> BenQ MX528 </t>
  </si>
  <si>
    <t xml:space="preserve"> BenQ TH682ST </t>
  </si>
  <si>
    <t xml:space="preserve"> Optoma W305ST </t>
  </si>
  <si>
    <t xml:space="preserve"> LG PH550G </t>
  </si>
  <si>
    <t xml:space="preserve"> JVC DLA-X5000 Wit </t>
  </si>
  <si>
    <t>JVC</t>
  </si>
  <si>
    <t xml:space="preserve"> BenQ MX631ST </t>
  </si>
  <si>
    <t xml:space="preserve"> BenQ MW632ST </t>
  </si>
  <si>
    <t xml:space="preserve"> BenQ MH856UST </t>
  </si>
  <si>
    <t xml:space="preserve"> Optoma X340 </t>
  </si>
  <si>
    <t xml:space="preserve"> Optoma W344 </t>
  </si>
  <si>
    <t xml:space="preserve"> Optoma W331 </t>
  </si>
  <si>
    <t xml:space="preserve"> Optoma S331 </t>
  </si>
  <si>
    <t xml:space="preserve"> Optoma HD28DSE </t>
  </si>
  <si>
    <t xml:space="preserve"> Optoma HD161X </t>
  </si>
  <si>
    <t xml:space="preserve"> Optoma HD140X </t>
  </si>
  <si>
    <t xml:space="preserve"> Optoma EH341 </t>
  </si>
  <si>
    <t xml:space="preserve"> Optoma EH330 </t>
  </si>
  <si>
    <t xml:space="preserve"> Optoma EH200ST </t>
  </si>
  <si>
    <t xml:space="preserve"> Optoma DH1020 </t>
  </si>
  <si>
    <t xml:space="preserve"> JVC LX-WX50 </t>
  </si>
  <si>
    <t xml:space="preserve"> JVC LX-FH50 </t>
  </si>
  <si>
    <t xml:space="preserve"> JVC DLA-X7500 Zwart </t>
  </si>
  <si>
    <t xml:space="preserve"> JVC DLA-X5500 Zwart </t>
  </si>
  <si>
    <t xml:space="preserve"> JVC DLA-X5500 Wit </t>
  </si>
  <si>
    <t xml:space="preserve"> Epson EB-W29 </t>
  </si>
  <si>
    <t xml:space="preserve"> Epson EB-S27 </t>
  </si>
  <si>
    <t xml:space="preserve"> BenQ W2000W </t>
  </si>
  <si>
    <t xml:space="preserve"> BenQ W1210ST </t>
  </si>
  <si>
    <t xml:space="preserve"> BenQ MX819ST </t>
  </si>
  <si>
    <t xml:space="preserve"> Acer P6600 </t>
  </si>
  <si>
    <t xml:space="preserve"> Acer H7550ST </t>
  </si>
  <si>
    <t xml:space="preserve"> Acer H7550BD </t>
  </si>
  <si>
    <t xml:space="preserve"> Acer H6518BD </t>
  </si>
  <si>
    <t xml:space="preserve"> Epson EB-X27 </t>
  </si>
  <si>
    <t xml:space="preserve"> JBL Charge 2 Plus Zwart </t>
  </si>
  <si>
    <t>JBL</t>
  </si>
  <si>
    <t xml:space="preserve"> SONOS PLAY:1 Wit </t>
  </si>
  <si>
    <t>SONOS</t>
  </si>
  <si>
    <t xml:space="preserve"> JBL Charge 3 Squad Special Edition </t>
  </si>
  <si>
    <t xml:space="preserve"> JBL Go Zwart </t>
  </si>
  <si>
    <t xml:space="preserve"> SONOS PLAY:1 Zwart </t>
  </si>
  <si>
    <t xml:space="preserve"> JBL Flip 3 Black Edition </t>
  </si>
  <si>
    <t xml:space="preserve"> Caliber HPG407BT </t>
  </si>
  <si>
    <t>Caliber</t>
  </si>
  <si>
    <t xml:space="preserve"> UE BOOM 2 Zwart </t>
  </si>
  <si>
    <t>UE</t>
  </si>
  <si>
    <t xml:space="preserve"> JBL Charge 3 Zwart </t>
  </si>
  <si>
    <t xml:space="preserve"> House of Marley Get Together Grijs </t>
  </si>
  <si>
    <t>House</t>
  </si>
  <si>
    <t xml:space="preserve"> JBL Go Mintgroen </t>
  </si>
  <si>
    <t xml:space="preserve"> JBL Flip 3 Zwart </t>
  </si>
  <si>
    <t xml:space="preserve"> Fresh 'n Rebel Rockbox Brick Fabriq Edition Black Limited Edition </t>
  </si>
  <si>
    <t>Fresh</t>
  </si>
  <si>
    <t xml:space="preserve"> Bose SoundLink Mini II Zwart </t>
  </si>
  <si>
    <t>Bose</t>
  </si>
  <si>
    <t xml:space="preserve"> iDance Audio Sing Cube BC100 Wit </t>
  </si>
  <si>
    <t>iDance</t>
  </si>
  <si>
    <t xml:space="preserve"> JBL Go Grijs </t>
  </si>
  <si>
    <t xml:space="preserve"> JBL Xtreme Zwart </t>
  </si>
  <si>
    <t xml:space="preserve"> SONOS PLAY:3 Wit </t>
  </si>
  <si>
    <t xml:space="preserve"> UE MEGABOOM Zwart </t>
  </si>
  <si>
    <t xml:space="preserve"> SONOS PLAY:5 Wit </t>
  </si>
  <si>
    <t xml:space="preserve"> Bose SoundLink III </t>
  </si>
  <si>
    <t xml:space="preserve"> JBL Go Blauw </t>
  </si>
  <si>
    <t xml:space="preserve"> ION Block Rocker 2016 </t>
  </si>
  <si>
    <t>ION</t>
  </si>
  <si>
    <t xml:space="preserve"> Bose SoundLink Mini II Zilver </t>
  </si>
  <si>
    <t xml:space="preserve"> Nikkei Bigboxx </t>
  </si>
  <si>
    <t>Nikkei</t>
  </si>
  <si>
    <t xml:space="preserve"> JBL Clip 2 Zwart </t>
  </si>
  <si>
    <t xml:space="preserve"> Bose SoundTouch 20 III Zwart </t>
  </si>
  <si>
    <t xml:space="preserve"> Bose SoundTouch 10 Zwart </t>
  </si>
  <si>
    <t xml:space="preserve"> SONOS PLAY:5 Zwart </t>
  </si>
  <si>
    <t xml:space="preserve"> Philips BT6000 Zwart </t>
  </si>
  <si>
    <t xml:space="preserve"> JBL Go Rood </t>
  </si>
  <si>
    <t xml:space="preserve"> UE ROLL 2 Zwart </t>
  </si>
  <si>
    <t xml:space="preserve"> Samsung R1 WAM1500 </t>
  </si>
  <si>
    <t xml:space="preserve"> UE BOOM 2 Rood </t>
  </si>
  <si>
    <t xml:space="preserve"> Marshall Kilburn Zwart </t>
  </si>
  <si>
    <t>Marshall</t>
  </si>
  <si>
    <t xml:space="preserve"> JBL Flip 3 Squad Special Edition </t>
  </si>
  <si>
    <t xml:space="preserve"> HEOS 1 HS2 Duo Pack Zwart </t>
  </si>
  <si>
    <t>HEOS</t>
  </si>
  <si>
    <t xml:space="preserve"> UE BOOM 2 Blauw </t>
  </si>
  <si>
    <t xml:space="preserve"> JBL Flip 3 Turquoise </t>
  </si>
  <si>
    <t xml:space="preserve"> JBL Flip 3 Rood </t>
  </si>
  <si>
    <t xml:space="preserve"> UE MEGABOOM Blauw </t>
  </si>
  <si>
    <t xml:space="preserve"> UE BOOM 2 Wit </t>
  </si>
  <si>
    <t xml:space="preserve"> Fresh 'n Rebel Rockbox Brick Fabriq Edition Zwart </t>
  </si>
  <si>
    <t xml:space="preserve"> iDance Audio Sing Cube BC100 Roze </t>
  </si>
  <si>
    <t xml:space="preserve"> JBL Flip 3 Grijs </t>
  </si>
  <si>
    <t xml:space="preserve"> JBL Go Oranje </t>
  </si>
  <si>
    <t xml:space="preserve"> Bose SoundTouch 30 III Zwart </t>
  </si>
  <si>
    <t xml:space="preserve"> JBL Go Roze </t>
  </si>
  <si>
    <t xml:space="preserve"> JBL Flip 3 Blauw </t>
  </si>
  <si>
    <t xml:space="preserve"> Samsung R3 WAM3501 </t>
  </si>
  <si>
    <t xml:space="preserve"> Philips BT110B </t>
  </si>
  <si>
    <t xml:space="preserve"> JBL Charge 3 Grijs </t>
  </si>
  <si>
    <t xml:space="preserve"> Bose SoundTouch 20 III Wit </t>
  </si>
  <si>
    <t xml:space="preserve"> Trust Urban Deci Blauw </t>
  </si>
  <si>
    <t>Trust</t>
  </si>
  <si>
    <t xml:space="preserve"> JBL Pulse 2 Zwart </t>
  </si>
  <si>
    <t xml:space="preserve"> Jabra Solemate zwart </t>
  </si>
  <si>
    <t>Jabra</t>
  </si>
  <si>
    <t xml:space="preserve"> Bose SoundLink Colour Zwart </t>
  </si>
  <si>
    <t xml:space="preserve"> Philips SD700B </t>
  </si>
  <si>
    <t xml:space="preserve"> ION Block Party Live </t>
  </si>
  <si>
    <t xml:space="preserve"> Trust Urban Deci Oranje </t>
  </si>
  <si>
    <t xml:space="preserve"> Samsung R3 WAM3500 </t>
  </si>
  <si>
    <t xml:space="preserve"> Libratone Zipp Donkergrijs </t>
  </si>
  <si>
    <t>Libratone</t>
  </si>
  <si>
    <t xml:space="preserve"> Philips BT2200B </t>
  </si>
  <si>
    <t xml:space="preserve"> Caliber HPG507BT </t>
  </si>
  <si>
    <t xml:space="preserve"> Sony SRS-XB3 Zwart </t>
  </si>
  <si>
    <t xml:space="preserve"> JBL Clip 2 Squad </t>
  </si>
  <si>
    <t xml:space="preserve"> Bose SoundTouch 10 Wit </t>
  </si>
  <si>
    <t xml:space="preserve"> Fresh 'n Rebel Rockbox Brick Fabriq Edition Mintgroen </t>
  </si>
  <si>
    <t xml:space="preserve"> Veho 360 Mode Retro </t>
  </si>
  <si>
    <t>Veho</t>
  </si>
  <si>
    <t xml:space="preserve"> UE ROLL 2 Paars </t>
  </si>
  <si>
    <t xml:space="preserve"> Samsung R1 WAM1501 </t>
  </si>
  <si>
    <t xml:space="preserve"> JBL Charge 3 Blauw </t>
  </si>
  <si>
    <t xml:space="preserve"> Yamaha WX-010 MusicCast Zwart </t>
  </si>
  <si>
    <t>Yamaha</t>
  </si>
  <si>
    <t xml:space="preserve"> SONOS PLAY:3 Zwart </t>
  </si>
  <si>
    <t xml:space="preserve"> Libratone Zipp Mini Turquoise </t>
  </si>
  <si>
    <t xml:space="preserve"> Harman Kardon Aura Studio </t>
  </si>
  <si>
    <t>Harman</t>
  </si>
  <si>
    <t xml:space="preserve"> Yamaha WX-010 MusicCast Wit </t>
  </si>
  <si>
    <t xml:space="preserve"> Libratone Zipp Mini Donkergrijs </t>
  </si>
  <si>
    <t xml:space="preserve"> Harman Kardon Onyx Mini Zwart </t>
  </si>
  <si>
    <t xml:space="preserve"> UE BOOM 2 Groen </t>
  </si>
  <si>
    <t xml:space="preserve"> JBL Xtreme Squad Special Edition </t>
  </si>
  <si>
    <t xml:space="preserve"> JBL Go Geel </t>
  </si>
  <si>
    <t xml:space="preserve"> UE ROLL 2 Blauw </t>
  </si>
  <si>
    <t xml:space="preserve"> Caliber HPG415BT Grijs </t>
  </si>
  <si>
    <t xml:space="preserve"> Bose SoundTouch 10 Duo Pack Zwart </t>
  </si>
  <si>
    <t xml:space="preserve"> Philips Shoqbox SB300 </t>
  </si>
  <si>
    <t xml:space="preserve"> Marshall Woburn Zwart </t>
  </si>
  <si>
    <t xml:space="preserve"> Marshall Kilburn Creme </t>
  </si>
  <si>
    <t xml:space="preserve"> Libratone Zipp Turquoise </t>
  </si>
  <si>
    <t xml:space="preserve"> Libratone Zipp Lichtgrijs </t>
  </si>
  <si>
    <t xml:space="preserve"> JBL Charge 3 Rood </t>
  </si>
  <si>
    <t xml:space="preserve"> ION Plunge </t>
  </si>
  <si>
    <t xml:space="preserve"> Idance Audio Mini Cube 3 CM-3 Zwart </t>
  </si>
  <si>
    <t>Idance</t>
  </si>
  <si>
    <t xml:space="preserve"> HEOS 5 HS2 Zwart </t>
  </si>
  <si>
    <t xml:space="preserve"> HEOS 1 HS2 Duo Pack Wit </t>
  </si>
  <si>
    <t xml:space="preserve"> Fresh 'n Rebel Rockbox Cube Fabriq Edition Zwart </t>
  </si>
  <si>
    <t xml:space="preserve"> Libratone Zipp Rood </t>
  </si>
  <si>
    <t xml:space="preserve"> JBL Clip 2 Turquoise </t>
  </si>
  <si>
    <t xml:space="preserve"> JAM Heavy Metal </t>
  </si>
  <si>
    <t>JAM</t>
  </si>
  <si>
    <t xml:space="preserve"> JBL Xtreme Blauw </t>
  </si>
  <si>
    <t xml:space="preserve"> House of Marley Get Together Denim </t>
  </si>
  <si>
    <t xml:space="preserve"> Trust Urban Yzo Oranje </t>
  </si>
  <si>
    <t xml:space="preserve"> Samsung R6 WAM6500 </t>
  </si>
  <si>
    <t xml:space="preserve"> JBL Charge 3 Turquoise </t>
  </si>
  <si>
    <t xml:space="preserve"> JAMOJI Winking tongue out </t>
  </si>
  <si>
    <t>JAMOJI</t>
  </si>
  <si>
    <t xml:space="preserve"> ION Cornerstone </t>
  </si>
  <si>
    <t xml:space="preserve"> HEOS 3 HS2 Wit </t>
  </si>
  <si>
    <t xml:space="preserve"> Caliber HPG510BT Zwart </t>
  </si>
  <si>
    <t xml:space="preserve"> JBL Clip 2 Blauw </t>
  </si>
  <si>
    <t xml:space="preserve"> iDance Audio Mini Blaster BM-1 Wit </t>
  </si>
  <si>
    <t xml:space="preserve"> Harman Kardon Go+Play Zwart </t>
  </si>
  <si>
    <t xml:space="preserve"> Sony SRS-X11 Zwart </t>
  </si>
  <si>
    <t xml:space="preserve"> Philips SD700A </t>
  </si>
  <si>
    <t xml:space="preserve"> Philips izzy BM5 Zwart </t>
  </si>
  <si>
    <t xml:space="preserve"> House of Marley Get Together Blauw </t>
  </si>
  <si>
    <t xml:space="preserve"> Hercules WAE Outdoor 04Plus Blauw </t>
  </si>
  <si>
    <t>Hercules</t>
  </si>
  <si>
    <t xml:space="preserve"> Fugoo Sport </t>
  </si>
  <si>
    <t>Fugoo</t>
  </si>
  <si>
    <t xml:space="preserve"> Caliber HPG415BT Zwart </t>
  </si>
  <si>
    <t xml:space="preserve"> Bose SoundLink Colour Wit </t>
  </si>
  <si>
    <t xml:space="preserve"> UE MEGABOOM Rood </t>
  </si>
  <si>
    <t xml:space="preserve"> UE MEGABOOM Paars </t>
  </si>
  <si>
    <t xml:space="preserve"> Sony SRS-X99 </t>
  </si>
  <si>
    <t xml:space="preserve"> Samsung R5 WAM5500 </t>
  </si>
  <si>
    <t xml:space="preserve"> Philips izzy BM5 + BM50 </t>
  </si>
  <si>
    <t xml:space="preserve"> Libratone Zipp Mini Rood </t>
  </si>
  <si>
    <t xml:space="preserve"> JBL Flip 4 Zwart </t>
  </si>
  <si>
    <t xml:space="preserve"> Fresh 'n Rebel Rockbox Fold Fabriq Edition Blauw </t>
  </si>
  <si>
    <t xml:space="preserve"> Dali Katch Blauw </t>
  </si>
  <si>
    <t>Dali</t>
  </si>
  <si>
    <t xml:space="preserve"> Bang &amp; Olufsen BeoPlay A1 Groen </t>
  </si>
  <si>
    <t>Bang</t>
  </si>
  <si>
    <t xml:space="preserve"> Bang &amp; Olufsen Beolit 15 Zwart </t>
  </si>
  <si>
    <r>
      <t xml:space="preserve">In het tabblad </t>
    </r>
    <r>
      <rPr>
        <b/>
        <i/>
        <sz val="12"/>
        <rFont val="Calibri"/>
        <family val="2"/>
      </rPr>
      <t xml:space="preserve">Database Electronics </t>
    </r>
    <r>
      <rPr>
        <i/>
        <sz val="12"/>
        <rFont val="Calibri"/>
        <family val="2"/>
      </rPr>
      <t>staat een database met gegevens die geanalyseerd moeten worden.</t>
    </r>
  </si>
  <si>
    <t>Verdankschot</t>
  </si>
  <si>
    <t>Lonschot</t>
  </si>
  <si>
    <t>Putsdam</t>
  </si>
  <si>
    <t>Penders</t>
  </si>
  <si>
    <t>Tijmerman</t>
  </si>
  <si>
    <t>Bakker</t>
  </si>
  <si>
    <t>Boer</t>
  </si>
  <si>
    <t>Bos</t>
  </si>
  <si>
    <t>Brouwer</t>
  </si>
  <si>
    <t>de Boer</t>
  </si>
  <si>
    <t>de Bruin</t>
  </si>
  <si>
    <t>de Graaf</t>
  </si>
  <si>
    <t>de Groot</t>
  </si>
  <si>
    <t>de Haan</t>
  </si>
  <si>
    <t>de Jonge</t>
  </si>
  <si>
    <t>de Lange</t>
  </si>
  <si>
    <t>de Ruiter</t>
  </si>
  <si>
    <t>de Vries</t>
  </si>
  <si>
    <t>de Wit</t>
  </si>
  <si>
    <t>Dekker</t>
  </si>
  <si>
    <t>Dijkstra</t>
  </si>
  <si>
    <t>Gerritsen</t>
  </si>
  <si>
    <t>Groen</t>
  </si>
  <si>
    <t>Hendriks</t>
  </si>
  <si>
    <t>Hoekstra</t>
  </si>
  <si>
    <t>Huisman</t>
  </si>
  <si>
    <t>Jacobs</t>
  </si>
  <si>
    <t>Jonker</t>
  </si>
  <si>
    <t>Kok</t>
  </si>
  <si>
    <t>Koster</t>
  </si>
  <si>
    <t>Kramer</t>
  </si>
  <si>
    <t>Kuiper</t>
  </si>
  <si>
    <t>Kuipers</t>
  </si>
  <si>
    <t>Maas</t>
  </si>
  <si>
    <t>Martens</t>
  </si>
  <si>
    <t>Mulder</t>
  </si>
  <si>
    <t>Peeters</t>
  </si>
  <si>
    <t>Peters</t>
  </si>
  <si>
    <t>Post</t>
  </si>
  <si>
    <t>Postma</t>
  </si>
  <si>
    <t>Prins</t>
  </si>
  <si>
    <t>Scholten</t>
  </si>
  <si>
    <t>Schouten</t>
  </si>
  <si>
    <t>Smeets</t>
  </si>
  <si>
    <t>Smit</t>
  </si>
  <si>
    <t>Smits</t>
  </si>
  <si>
    <t>van Beek</t>
  </si>
  <si>
    <t>van Dam</t>
  </si>
  <si>
    <t>van der Linden</t>
  </si>
  <si>
    <t>van der Meer</t>
  </si>
  <si>
    <t>van Dijk</t>
  </si>
  <si>
    <t>van Leeuwen</t>
  </si>
  <si>
    <t>van Loon</t>
  </si>
  <si>
    <t>van Veen</t>
  </si>
  <si>
    <t>van Vliet</t>
  </si>
  <si>
    <t>van Wijk</t>
  </si>
  <si>
    <t>Veenstra</t>
  </si>
  <si>
    <t>Verhoeven</t>
  </si>
  <si>
    <t>Vermeulen</t>
  </si>
  <si>
    <t>Vink</t>
  </si>
  <si>
    <t>Visser</t>
  </si>
  <si>
    <t>Vos</t>
  </si>
  <si>
    <t>Willems</t>
  </si>
  <si>
    <t>Willemsen</t>
  </si>
  <si>
    <t xml:space="preserve">Meijer </t>
  </si>
  <si>
    <t>de Bruijn</t>
  </si>
  <si>
    <t>Maasticht</t>
  </si>
  <si>
    <t>Echt</t>
  </si>
  <si>
    <t>Roermomd</t>
  </si>
  <si>
    <t>Rekenen in Excel; het maken van een formule</t>
  </si>
  <si>
    <t>Basisonderdelen van het Scherm en Lint</t>
  </si>
  <si>
    <t>Kolom, rij passend maken en Vulgreep (automatisch doorvoeren)</t>
  </si>
  <si>
    <t>Sorteren en filteren van een adressenbestand voor planningen te maken</t>
  </si>
  <si>
    <t>Formules kopieren of doorvoeren</t>
  </si>
  <si>
    <t>Absolute en relatieve celverwijzingen in diverse formules</t>
  </si>
  <si>
    <t>Functie VERTICAAL ZOEKEN</t>
  </si>
  <si>
    <t>Functie HORIZONTAAL ZOEKEN</t>
  </si>
  <si>
    <t>Validatielijsten maken op 4 manieren</t>
  </si>
  <si>
    <r>
      <t xml:space="preserve">Typ een </t>
    </r>
    <r>
      <rPr>
        <b/>
        <sz val="11"/>
        <rFont val="Calibri"/>
        <family val="2"/>
      </rPr>
      <t>= teken</t>
    </r>
    <r>
      <rPr>
        <sz val="11"/>
        <rFont val="Calibri"/>
        <family val="2"/>
      </rPr>
      <t xml:space="preserve"> in cel D10, klik in cel D8 en typ een </t>
    </r>
    <r>
      <rPr>
        <b/>
        <sz val="11"/>
        <rFont val="Calibri"/>
        <family val="2"/>
      </rPr>
      <t>plusteken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(operator +) en</t>
    </r>
    <r>
      <rPr>
        <sz val="11"/>
        <rFont val="Calibri"/>
        <family val="2"/>
      </rPr>
      <t xml:space="preserve"> klik in cel D9 -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>.</t>
    </r>
  </si>
  <si>
    <r>
      <t xml:space="preserve">Typ een </t>
    </r>
    <r>
      <rPr>
        <b/>
        <sz val="11"/>
        <rFont val="Calibri"/>
        <family val="2"/>
      </rPr>
      <t>= teken</t>
    </r>
    <r>
      <rPr>
        <sz val="11"/>
        <rFont val="Calibri"/>
        <family val="2"/>
      </rPr>
      <t xml:space="preserve"> in cel E10 en klik in cel C10 </t>
    </r>
    <r>
      <rPr>
        <i/>
        <sz val="11"/>
        <rFont val="Calibri"/>
        <family val="2"/>
      </rPr>
      <t>inkomsten</t>
    </r>
    <r>
      <rPr>
        <sz val="11"/>
        <rFont val="Calibri"/>
        <family val="2"/>
      </rPr>
      <t xml:space="preserve"> en typ een </t>
    </r>
    <r>
      <rPr>
        <b/>
        <sz val="11"/>
        <rFont val="Calibri"/>
        <family val="2"/>
      </rPr>
      <t>minteken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(operator</t>
    </r>
    <r>
      <rPr>
        <sz val="11"/>
        <rFont val="Calibri"/>
        <family val="2"/>
      </rPr>
      <t xml:space="preserve"> - ) - klik in D10 uitgaven -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>.</t>
    </r>
  </si>
  <si>
    <t>Oefening 1: Rekenen in Excel met een formule</t>
  </si>
  <si>
    <t>Oefening 2: Snel Rekenen in Excel</t>
  </si>
  <si>
    <r>
      <t xml:space="preserve">De uitkomst van de </t>
    </r>
    <r>
      <rPr>
        <b/>
        <sz val="11"/>
        <rFont val="Calibri"/>
        <family val="2"/>
      </rPr>
      <t>som</t>
    </r>
    <r>
      <rPr>
        <sz val="11"/>
        <rFont val="Calibri"/>
        <family val="2"/>
      </rPr>
      <t xml:space="preserve"> en bv. het </t>
    </r>
    <r>
      <rPr>
        <b/>
        <sz val="11"/>
        <rFont val="Calibri"/>
        <family val="2"/>
      </rPr>
      <t>gemiddelde</t>
    </r>
    <r>
      <rPr>
        <sz val="11"/>
        <rFont val="Calibri"/>
        <family val="2"/>
      </rPr>
      <t xml:space="preserve"> zijn zichtbaar in rechteronderhoek op de Statusbalk.</t>
    </r>
  </si>
  <si>
    <t>Oefening 1: De onderdelen van het scherm</t>
  </si>
  <si>
    <r>
      <t xml:space="preserve">Het Lint </t>
    </r>
    <r>
      <rPr>
        <b/>
        <sz val="12"/>
        <color indexed="8"/>
        <rFont val="Calibri"/>
        <family val="2"/>
      </rPr>
      <t>minimaliseren</t>
    </r>
    <r>
      <rPr>
        <sz val="12"/>
        <color indexed="8"/>
        <rFont val="Calibri"/>
        <family val="2"/>
      </rPr>
      <t xml:space="preserve"> kan door een </t>
    </r>
    <r>
      <rPr>
        <b/>
        <sz val="12"/>
        <color indexed="8"/>
        <rFont val="Calibri"/>
        <family val="2"/>
      </rPr>
      <t>dubbelklik</t>
    </r>
    <r>
      <rPr>
        <sz val="12"/>
        <color indexed="8"/>
        <rFont val="Calibri"/>
        <family val="2"/>
      </rPr>
      <t xml:space="preserve"> op een menu-</t>
    </r>
    <r>
      <rPr>
        <b/>
        <sz val="12"/>
        <color indexed="8"/>
        <rFont val="Calibri"/>
        <family val="2"/>
      </rPr>
      <t>tabblad</t>
    </r>
    <r>
      <rPr>
        <sz val="12"/>
        <color indexed="8"/>
        <rFont val="Calibri"/>
        <family val="2"/>
      </rPr>
      <t xml:space="preserve"> </t>
    </r>
  </si>
  <si>
    <t>Oefening 2: Opslaan en Opslaan als in extensies en afdrukken</t>
  </si>
  <si>
    <t>Oefening 3: Werken met Het lint</t>
  </si>
  <si>
    <r>
      <rPr>
        <b/>
        <sz val="12"/>
        <color indexed="8"/>
        <rFont val="Calibri"/>
        <family val="2"/>
      </rPr>
      <t>Sleep</t>
    </r>
    <r>
      <rPr>
        <sz val="12"/>
        <color indexed="8"/>
        <rFont val="Calibri"/>
        <family val="2"/>
      </rPr>
      <t xml:space="preserve"> met de linkermuisknop ingedrukt, tot de </t>
    </r>
    <r>
      <rPr>
        <b/>
        <sz val="12"/>
        <color indexed="8"/>
        <rFont val="Calibri"/>
        <family val="2"/>
      </rPr>
      <t>vorm</t>
    </r>
    <r>
      <rPr>
        <sz val="12"/>
        <color indexed="8"/>
        <rFont val="Calibri"/>
        <family val="2"/>
      </rPr>
      <t xml:space="preserve"> de </t>
    </r>
    <r>
      <rPr>
        <b/>
        <sz val="12"/>
        <color indexed="8"/>
        <rFont val="Calibri"/>
        <family val="2"/>
      </rPr>
      <t>gewenste grootte</t>
    </r>
    <r>
      <rPr>
        <sz val="12"/>
        <color indexed="8"/>
        <rFont val="Calibri"/>
        <family val="2"/>
      </rPr>
      <t xml:space="preserve"> heeft.</t>
    </r>
  </si>
  <si>
    <r>
      <t xml:space="preserve">Afdrukmarge verkleinen - </t>
    </r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Afdrukken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>Smalle marge instellen</t>
    </r>
  </si>
  <si>
    <t>Oefening 1: Diverse afdruk mogelijkheden</t>
  </si>
  <si>
    <t>Oefening 2: Afdrukvoorbeeld en pagina instellingen</t>
  </si>
  <si>
    <t>Oefening 3: Diversen niet standaard onderwerpen meeprinten</t>
  </si>
  <si>
    <t>Oefening 4: Pagina-nummers</t>
  </si>
  <si>
    <t>Oefening 1: Kolommen op diverse manieren passend maken aan de inhoud</t>
  </si>
  <si>
    <t>Oefening 2: Vulgreep oefeningen</t>
  </si>
  <si>
    <t>Oefening 3: Tabel maken van de tafel van 10 met de vulgreep en kolommen automatisch passend maken</t>
  </si>
  <si>
    <r>
      <t xml:space="preserve">Ga met de cursor tussen de kolom </t>
    </r>
    <r>
      <rPr>
        <b/>
        <sz val="12"/>
        <rFont val="Calibri"/>
        <family val="2"/>
      </rPr>
      <t>K</t>
    </r>
    <r>
      <rPr>
        <sz val="12"/>
        <rFont val="Calibri"/>
        <family val="2"/>
      </rPr>
      <t xml:space="preserve"> en </t>
    </r>
    <r>
      <rPr>
        <b/>
        <sz val="12"/>
        <rFont val="Calibri"/>
        <family val="2"/>
      </rPr>
      <t>L</t>
    </r>
    <r>
      <rPr>
        <sz val="12"/>
        <rFont val="Calibri"/>
        <family val="2"/>
      </rPr>
      <t xml:space="preserve"> staan, klik en houd de linkerknop ingedrukt om de breedte af te kunnen lezen</t>
    </r>
  </si>
  <si>
    <r>
      <rPr>
        <b/>
        <sz val="12"/>
        <rFont val="Calibri"/>
        <family val="2"/>
      </rPr>
      <t>Sorteer</t>
    </r>
    <r>
      <rPr>
        <sz val="12"/>
        <rFont val="Calibri"/>
        <family val="2"/>
      </rPr>
      <t xml:space="preserve"> in het onderstaand adressenbestand eerst op </t>
    </r>
    <r>
      <rPr>
        <b/>
        <sz val="12"/>
        <rFont val="Calibri"/>
        <family val="2"/>
      </rPr>
      <t>Plaats,</t>
    </r>
    <r>
      <rPr>
        <sz val="12"/>
        <rFont val="Calibri"/>
        <family val="2"/>
      </rPr>
      <t xml:space="preserve"> vervolgens op </t>
    </r>
    <r>
      <rPr>
        <b/>
        <sz val="12"/>
        <rFont val="Calibri"/>
        <family val="2"/>
      </rPr>
      <t>Naam</t>
    </r>
  </si>
  <si>
    <r>
      <t xml:space="preserve">Autovorm invoegen met tekst - </t>
    </r>
    <r>
      <rPr>
        <b/>
        <sz val="12"/>
        <rFont val="Calibri"/>
        <family val="2"/>
      </rPr>
      <t>Invoegen - Illustraties - Vormen -</t>
    </r>
    <r>
      <rPr>
        <sz val="12"/>
        <rFont val="Calibri"/>
        <family val="2"/>
      </rPr>
      <t xml:space="preserve"> op maat slepen met tekst - gebruik van </t>
    </r>
    <r>
      <rPr>
        <b/>
        <sz val="12"/>
        <rFont val="Calibri"/>
        <family val="2"/>
      </rPr>
      <t>Hulpmiddelen</t>
    </r>
    <r>
      <rPr>
        <sz val="12"/>
        <rFont val="Calibri"/>
        <family val="2"/>
      </rPr>
      <t xml:space="preserve"> voor opmaak</t>
    </r>
  </si>
  <si>
    <t xml:space="preserve">Tabelranden in één handeling opmaken met verschillende lijnen, via Celeigenschappen </t>
  </si>
  <si>
    <t>Kaderlijnen maken met het knopje Rand in de opdracht, hetzelfde als in het voorbeeld</t>
  </si>
  <si>
    <r>
      <t xml:space="preserve">Grotere vakken kunnen in een keer worden opgemaakt met de rechtermuisknop - </t>
    </r>
    <r>
      <rPr>
        <b/>
        <sz val="12"/>
        <rFont val="Calibri"/>
        <family val="2"/>
      </rPr>
      <t>Celeigenschappen -</t>
    </r>
    <r>
      <rPr>
        <sz val="12"/>
        <rFont val="Calibri"/>
        <family val="2"/>
      </rPr>
      <t xml:space="preserve"> tabblad </t>
    </r>
    <r>
      <rPr>
        <b/>
        <sz val="12"/>
        <rFont val="Calibri"/>
        <family val="2"/>
      </rPr>
      <t>Rand</t>
    </r>
  </si>
  <si>
    <t>Kies eerst de kleur, dan de lijndikte en klik de lijn op het knopje op de juiste plaats</t>
  </si>
  <si>
    <t>Oefening 1: Een tabel maken en indelen</t>
  </si>
  <si>
    <t>Oefening 1: Formule maken (optellen en aftrekken)</t>
  </si>
  <si>
    <t>Oefening 2: Formule maken en kopiëren/plakken ctrl+c / ctrl+v en met de vulgreep plakken</t>
  </si>
  <si>
    <t>Oefening 1: Formule maken en met vulgreep doorvoeren</t>
  </si>
  <si>
    <t>Klik de cel aan die opgeteld moet worden (C12) gevolgd door + (operator) herhaal dit voor C13 en C14 tot alles is opgeteld</t>
  </si>
  <si>
    <t>Oefening 2: Formule maken met verschillende operators</t>
  </si>
  <si>
    <t>Oefening 1: Formules maken in meerdere werkbladen</t>
  </si>
  <si>
    <t>Maak een formule onder het Bedrag, cel E12, in alle kwartalen (aantal x prijs)</t>
  </si>
  <si>
    <t>Ga naar cel C19 Jaaromzet en maak een formule van alle totaal bedragen van elk kwartaal</t>
  </si>
  <si>
    <t>Oefening 1: Logische functie Ja - Nee of Goed - Fout</t>
  </si>
  <si>
    <t>Oefening 2: kleuren verduidelijkheid in argumenten</t>
  </si>
  <si>
    <t>ALS functie met 4 criteria genesteld (cursist is Gezakt, Herexamen, Geslaagd of Cumlaude)</t>
  </si>
  <si>
    <t>In L14 = functie ALS( klik K14 - typ&lt;4 - 2e venster -typ Gezakt - 3e venster ALS aanklikken in Naamvak en een lege wizard verschijnt -</t>
  </si>
  <si>
    <t>In kolom L moet de uitslag van de behaalde resultaten komen te staan.</t>
  </si>
  <si>
    <t>Maak in onderstaand vak 2 verschillende grafieken (zie voorbeeld)</t>
  </si>
  <si>
    <t>Gegevens zoals kamernummer of telefoonnummer met HORIZ.ZOEKEN op naam automatisch naar voren halen</t>
  </si>
  <si>
    <r>
      <t xml:space="preserve">6. </t>
    </r>
    <r>
      <rPr>
        <b/>
        <sz val="11"/>
        <rFont val="Calibri"/>
        <family val="2"/>
        <scheme val="minor"/>
      </rPr>
      <t>Bereik:</t>
    </r>
    <r>
      <rPr>
        <sz val="11"/>
        <rFont val="Calibri"/>
        <family val="2"/>
        <scheme val="minor"/>
      </rPr>
      <t xml:space="preserve"> maak een keuze uit “waar” of “onwaar”. In dit geval kiezen we voor onwaar omdat we een exacte waarde zoeken.</t>
    </r>
  </si>
  <si>
    <t xml:space="preserve"> BEPAAL VAN TEVOREN WELKE ANALYSE JE VAN DE DATA WILT MAKEN of experimenteer met wat het overzichtelijkste is </t>
  </si>
  <si>
    <t>Onderdelen van het scherm, Opslaan en Lint</t>
  </si>
  <si>
    <r>
      <t xml:space="preserve">Minibalk Snelle toegang instellen of verplaatsen </t>
    </r>
    <r>
      <rPr>
        <b/>
        <sz val="12"/>
        <color indexed="8"/>
        <rFont val="Calibri"/>
        <family val="2"/>
      </rPr>
      <t>klik</t>
    </r>
    <r>
      <rPr>
        <sz val="12"/>
        <color indexed="8"/>
        <rFont val="Calibri"/>
        <family val="2"/>
      </rPr>
      <t xml:space="preserve"> op </t>
    </r>
    <r>
      <rPr>
        <b/>
        <sz val="12"/>
        <color indexed="8"/>
        <rFont val="Calibri"/>
        <family val="2"/>
      </rPr>
      <t xml:space="preserve">minibalk (helemaal rechts) 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 xml:space="preserve">Onder het </t>
    </r>
    <r>
      <rPr>
        <b/>
        <i/>
        <sz val="12"/>
        <color indexed="8"/>
        <rFont val="Calibri"/>
        <family val="2"/>
      </rPr>
      <t>Lint</t>
    </r>
    <r>
      <rPr>
        <i/>
        <sz val="12"/>
        <color indexed="8"/>
        <rFont val="Calibri"/>
        <family val="2"/>
      </rPr>
      <t xml:space="preserve"> weergeven</t>
    </r>
  </si>
  <si>
    <t>Als een Office bestand in een nieuwe versie versie wordt opgeslagen kunnen oudere versies worden geopend</t>
  </si>
  <si>
    <t xml:space="preserve"> (Extensie is dan .xls, standaard is de extensie van nieuwe Office versies .xlsx)</t>
  </si>
  <si>
    <r>
      <t xml:space="preserve">Klik </t>
    </r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Afdrukken</t>
    </r>
    <r>
      <rPr>
        <sz val="12"/>
        <color indexed="8"/>
        <rFont val="Calibri"/>
        <family val="2"/>
      </rPr>
      <t xml:space="preserve"> - eventueel gewenste onderdelen instellen - </t>
    </r>
    <r>
      <rPr>
        <b/>
        <sz val="12"/>
        <color indexed="8"/>
        <rFont val="Calibri"/>
        <family val="2"/>
      </rPr>
      <t>kies</t>
    </r>
    <r>
      <rPr>
        <sz val="12"/>
        <color indexed="8"/>
        <rFont val="Calibri"/>
        <family val="2"/>
      </rPr>
      <t xml:space="preserve"> een </t>
    </r>
    <r>
      <rPr>
        <b/>
        <sz val="12"/>
        <color indexed="8"/>
        <rFont val="Calibri"/>
        <family val="2"/>
      </rPr>
      <t>printer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Afdrukken</t>
    </r>
  </si>
  <si>
    <r>
      <t xml:space="preserve">Afdrukvoorbeeld bekijken - </t>
    </r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 xml:space="preserve">Afdrukken - </t>
    </r>
    <r>
      <rPr>
        <sz val="12"/>
        <color indexed="8"/>
        <rFont val="Calibri"/>
        <family val="2"/>
      </rPr>
      <t>of knop</t>
    </r>
    <r>
      <rPr>
        <b/>
        <sz val="12"/>
        <color indexed="8"/>
        <rFont val="Calibri"/>
        <family val="2"/>
      </rPr>
      <t xml:space="preserve"> Afdrukvoorbeeld </t>
    </r>
    <r>
      <rPr>
        <sz val="12"/>
        <color indexed="8"/>
        <rFont val="Calibri"/>
        <family val="2"/>
      </rPr>
      <t xml:space="preserve">in de </t>
    </r>
    <r>
      <rPr>
        <i/>
        <sz val="12"/>
        <color rgb="FF000000"/>
        <rFont val="Calibri"/>
        <family val="2"/>
      </rPr>
      <t>minibalk Snelle toegang</t>
    </r>
  </si>
  <si>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Afdrukken</t>
    </r>
    <r>
      <rPr>
        <sz val="12"/>
        <color indexed="8"/>
        <rFont val="Calibri"/>
        <family val="2"/>
      </rPr>
      <t xml:space="preserve"> - </t>
    </r>
    <r>
      <rPr>
        <sz val="12"/>
        <color theme="4" tint="-0.249977111117893"/>
        <rFont val="Calibri"/>
        <family val="2"/>
      </rPr>
      <t>Pagina-instelling</t>
    </r>
    <r>
      <rPr>
        <sz val="12"/>
        <color indexed="8"/>
        <rFont val="Calibri"/>
        <family val="2"/>
      </rPr>
      <t xml:space="preserve"> - Aanpassen bij 1 bij 1 pagina's aanvinken</t>
    </r>
  </si>
  <si>
    <t>Afdrukken in Excel</t>
  </si>
  <si>
    <t>Oefening 1: Gegevens sorteren en filter toepassen en in nieuwe werkmap verdelen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</si>
</sst>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7" formatCode="&quot;€&quot;\ #,##0.00;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* #,##0.00_);_(&quot;€&quot;* \(#,##0.00\);_(&quot;€&quot;* &quot;-&quot;??_);_(@_)"/>
    <numFmt numFmtId="165" formatCode="0#########"/>
    <numFmt numFmtId="166" formatCode="_-* #,##0.0000_-;_-* #,##0.0000\-;_-* &quot;-&quot;????_-;_-@_-"/>
    <numFmt numFmtId="167" formatCode="0.0E+00"/>
    <numFmt numFmtId="168" formatCode="#,##0.00_ ;\-#,##0.00\ "/>
    <numFmt numFmtId="169" formatCode="#,##0.0"/>
    <numFmt numFmtId="170" formatCode="0.0"/>
    <numFmt numFmtId="171" formatCode="dd/mm/yyyy"/>
    <numFmt numFmtId="172" formatCode="0\ &quot;jaar&quot;"/>
    <numFmt numFmtId="173" formatCode="_-&quot;F&quot;\ * #,##0.00_-;_-&quot;F&quot;\ * #,##0.00\-;_-&quot;F&quot;\ * &quot;-&quot;??_-;_-@_-"/>
    <numFmt numFmtId="174" formatCode="_-* #,##0.0000_-;_-* #,##0.0000\-;_-* &quot;-&quot;??_-;_-@_-"/>
    <numFmt numFmtId="175" formatCode="0.0%"/>
    <numFmt numFmtId="176" formatCode="_-* #,##0.00_-;_-* #,##0.00\-;_-* &quot;-&quot;??_-;_-@_-"/>
    <numFmt numFmtId="177" formatCode="_-&quot;€&quot;\ * #,##0.00_-;_-&quot;€&quot;\ * #,##0.00\-;_-&quot;€&quot;\ * &quot;-&quot;??_-;_-@_-"/>
    <numFmt numFmtId="178" formatCode="&quot;€&quot;\ #,##0.00_-;[Red]&quot;€&quot;\ #,##0.00\-"/>
    <numFmt numFmtId="179" formatCode="_([$€-2]\ * #,##0.00_);_([$€-2]\ * \(#,##0.00\);_([$€-2]\ * &quot;-&quot;??_);_(@_)"/>
    <numFmt numFmtId="180" formatCode="&quot;€&quot;\ #,##0"/>
    <numFmt numFmtId="181" formatCode="_ [$€-413]\ * #,##0_ ;_ [$€-413]\ * \-#,##0_ ;_ [$€-413]\ * &quot;-&quot;??_ ;_ @_ "/>
    <numFmt numFmtId="182" formatCode="_ [$€-413]\ * #,##0.00_ ;_ [$€-413]\ * \-#,##0.00_ ;_ [$€-413]\ * &quot;-&quot;??_ ;_ @_ "/>
    <numFmt numFmtId="183" formatCode="_-&quot;€&quot;\ * #,##0_-;_-&quot;€&quot;\ * #,##0\-;_-&quot;€&quot;\ * &quot;-&quot;??_-;_-@_-"/>
  </numFmts>
  <fonts count="1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theme="1"/>
      <name val="Calibri"/>
      <family val="2"/>
      <scheme val="minor"/>
    </font>
    <font>
      <shadow/>
      <sz val="18"/>
      <name val="Calibri"/>
      <family val="2"/>
    </font>
    <font>
      <i/>
      <sz val="11"/>
      <name val="Calibri"/>
      <family val="2"/>
      <scheme val="minor"/>
    </font>
    <font>
      <u/>
      <sz val="14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color indexed="8"/>
      <name val="Calibri"/>
      <family val="2"/>
    </font>
    <font>
      <u/>
      <sz val="16"/>
      <color indexed="9"/>
      <name val="Calibri"/>
      <family val="2"/>
    </font>
    <font>
      <sz val="14"/>
      <color indexed="12"/>
      <name val="Calibri"/>
      <family val="2"/>
    </font>
    <font>
      <b/>
      <u/>
      <sz val="12"/>
      <name val="Calibri"/>
      <family val="2"/>
    </font>
    <font>
      <sz val="12"/>
      <color indexed="9"/>
      <name val="Calibri"/>
      <family val="2"/>
    </font>
    <font>
      <i/>
      <sz val="12"/>
      <name val="Calibri"/>
      <family val="2"/>
    </font>
    <font>
      <b/>
      <sz val="11"/>
      <name val="Arial"/>
      <family val="2"/>
    </font>
    <font>
      <b/>
      <i/>
      <sz val="16"/>
      <color indexed="20"/>
      <name val="Arial"/>
      <family val="2"/>
    </font>
    <font>
      <sz val="10"/>
      <name val="Arial"/>
      <family val="2"/>
    </font>
    <font>
      <i/>
      <sz val="11"/>
      <name val="Arial Black"/>
      <family val="2"/>
    </font>
    <font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theme="4" tint="-0.249977111117893"/>
      <name val="Calibri"/>
      <family val="2"/>
    </font>
    <font>
      <b/>
      <u/>
      <sz val="12"/>
      <color indexed="8"/>
      <name val="Calibri"/>
      <family val="2"/>
    </font>
    <font>
      <u/>
      <sz val="14"/>
      <color theme="0"/>
      <name val="Calibri"/>
      <family val="2"/>
    </font>
    <font>
      <sz val="14"/>
      <color theme="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23"/>
      <name val="Calibri"/>
      <family val="2"/>
    </font>
    <font>
      <b/>
      <sz val="14"/>
      <color indexed="9"/>
      <name val="Calibri"/>
      <family val="2"/>
    </font>
    <font>
      <b/>
      <sz val="12"/>
      <color indexed="12"/>
      <name val="Calibri"/>
      <family val="2"/>
    </font>
    <font>
      <b/>
      <i/>
      <sz val="12"/>
      <color indexed="18"/>
      <name val="Calibri"/>
      <family val="2"/>
    </font>
    <font>
      <sz val="14"/>
      <name val="Calibri"/>
      <family val="2"/>
    </font>
    <font>
      <sz val="12"/>
      <color indexed="23"/>
      <name val="Calibri"/>
      <family val="2"/>
    </font>
    <font>
      <sz val="11"/>
      <color indexed="9"/>
      <name val="Calibri"/>
      <family val="2"/>
    </font>
    <font>
      <b/>
      <sz val="18"/>
      <name val="Calibri"/>
      <family val="5"/>
    </font>
    <font>
      <b/>
      <sz val="18"/>
      <name val="Algerian"/>
      <family val="5"/>
    </font>
    <font>
      <b/>
      <sz val="18"/>
      <color indexed="10"/>
      <name val="Calibri Light"/>
      <family val="1"/>
      <scheme val="major"/>
    </font>
    <font>
      <b/>
      <sz val="18"/>
      <name val="Calibri Light"/>
      <family val="1"/>
      <scheme val="major"/>
    </font>
    <font>
      <sz val="18"/>
      <name val="Calibri"/>
      <family val="2"/>
    </font>
    <font>
      <sz val="18"/>
      <color indexed="8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i/>
      <sz val="14"/>
      <name val="Calibri"/>
      <family val="2"/>
    </font>
    <font>
      <sz val="10"/>
      <color indexed="10"/>
      <name val="Calibri"/>
      <family val="2"/>
    </font>
    <font>
      <b/>
      <sz val="18"/>
      <color indexed="39"/>
      <name val="Calibri"/>
      <family val="2"/>
    </font>
    <font>
      <b/>
      <sz val="13"/>
      <color indexed="9"/>
      <name val="Calibri"/>
      <family val="2"/>
    </font>
    <font>
      <sz val="14"/>
      <color theme="1"/>
      <name val="Calibri"/>
      <family val="2"/>
      <scheme val="minor"/>
    </font>
    <font>
      <b/>
      <sz val="18"/>
      <name val="Batang"/>
      <family val="1"/>
    </font>
    <font>
      <sz val="10"/>
      <color indexed="8"/>
      <name val="Calibri"/>
      <family val="2"/>
    </font>
    <font>
      <b/>
      <sz val="14"/>
      <name val="Calibri"/>
      <family val="2"/>
    </font>
    <font>
      <i/>
      <sz val="12"/>
      <color indexed="56"/>
      <name val="Calibri"/>
      <family val="2"/>
    </font>
    <font>
      <sz val="11"/>
      <color indexed="53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Bauhaus 93"/>
      <family val="5"/>
    </font>
    <font>
      <sz val="12"/>
      <color theme="3" tint="0.39997558519241921"/>
      <name val="Bauhaus 93"/>
      <family val="5"/>
    </font>
    <font>
      <sz val="12"/>
      <color rgb="FF7030A0"/>
      <name val="Arial"/>
      <family val="2"/>
    </font>
    <font>
      <sz val="8"/>
      <name val="Calibri"/>
      <family val="2"/>
    </font>
    <font>
      <b/>
      <u/>
      <sz val="16"/>
      <color indexed="9"/>
      <name val="Calibri"/>
      <family val="2"/>
    </font>
    <font>
      <sz val="20"/>
      <name val="Calibri"/>
      <family val="2"/>
    </font>
    <font>
      <b/>
      <sz val="20"/>
      <name val="Arial"/>
      <family val="2"/>
    </font>
    <font>
      <sz val="11"/>
      <name val="Arial"/>
      <family val="2"/>
    </font>
    <font>
      <b/>
      <u/>
      <sz val="14"/>
      <color indexed="9"/>
      <name val="Calibri"/>
      <family val="2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name val="Calibri"/>
      <family val="2"/>
    </font>
    <font>
      <sz val="11"/>
      <color indexed="10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sz val="8"/>
      <color theme="1"/>
      <name val="Calibri"/>
      <family val="2"/>
      <scheme val="minor"/>
    </font>
    <font>
      <b/>
      <sz val="14"/>
      <color indexed="10"/>
      <name val="Calibri"/>
      <family val="2"/>
    </font>
    <font>
      <sz val="16"/>
      <name val="Calibri"/>
      <family val="2"/>
    </font>
    <font>
      <b/>
      <i/>
      <sz val="16"/>
      <name val="Calibri"/>
      <family val="2"/>
    </font>
    <font>
      <b/>
      <i/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b/>
      <i/>
      <sz val="9"/>
      <color indexed="9"/>
      <name val="Calibri"/>
      <family val="2"/>
    </font>
    <font>
      <b/>
      <i/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8"/>
      <color indexed="10"/>
      <name val="Calibri"/>
      <family val="2"/>
    </font>
    <font>
      <b/>
      <u/>
      <sz val="11"/>
      <color indexed="9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8"/>
      <name val="Calibri"/>
      <family val="2"/>
      <scheme val="minor"/>
    </font>
    <font>
      <sz val="12"/>
      <name val="Arial"/>
      <family val="2"/>
    </font>
    <font>
      <b/>
      <u/>
      <sz val="16"/>
      <name val="Calibri"/>
      <family val="2"/>
    </font>
    <font>
      <b/>
      <sz val="22"/>
      <name val="Calibri"/>
      <family val="2"/>
    </font>
    <font>
      <b/>
      <sz val="14"/>
      <color indexed="60"/>
      <name val="Calibri"/>
      <family val="2"/>
    </font>
    <font>
      <sz val="10"/>
      <color indexed="47"/>
      <name val="Calibri"/>
      <family val="2"/>
    </font>
    <font>
      <shadow/>
      <sz val="18"/>
      <name val="Calibri"/>
      <family val="2"/>
      <scheme val="minor"/>
    </font>
    <font>
      <sz val="20"/>
      <color indexed="8"/>
      <name val="Calibri"/>
      <family val="2"/>
      <scheme val="minor"/>
    </font>
    <font>
      <u/>
      <sz val="14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name val="Calibri"/>
      <family val="2"/>
      <scheme val="minor"/>
    </font>
    <font>
      <sz val="11"/>
      <color indexed="55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indexed="56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6"/>
      <name val="Calibri"/>
      <family val="2"/>
    </font>
    <font>
      <sz val="24"/>
      <name val="Calibri"/>
      <family val="2"/>
      <scheme val="minor"/>
    </font>
    <font>
      <u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4"/>
      <color indexed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i/>
      <sz val="12"/>
      <color indexed="1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shadow/>
      <sz val="28"/>
      <color indexed="62"/>
      <name val="Calibri"/>
      <family val="2"/>
      <scheme val="minor"/>
    </font>
    <font>
      <b/>
      <sz val="2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20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12"/>
      <color indexed="12"/>
      <name val="Calibri"/>
      <family val="2"/>
      <scheme val="minor"/>
    </font>
    <font>
      <b/>
      <i/>
      <sz val="12"/>
      <name val="Calibri"/>
      <family val="2"/>
      <scheme val="minor"/>
    </font>
    <font>
      <sz val="26"/>
      <color indexed="18"/>
      <name val="Calibri"/>
      <family val="2"/>
    </font>
    <font>
      <sz val="18"/>
      <color theme="10"/>
      <name val="Calibri"/>
      <family val="2"/>
      <scheme val="minor"/>
    </font>
    <font>
      <shadow/>
      <sz val="28"/>
      <name val="Calibri"/>
      <family val="2"/>
    </font>
    <font>
      <i/>
      <sz val="10"/>
      <name val="Arial"/>
      <family val="2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0"/>
      <color indexed="18"/>
      <name val="Arial"/>
      <family val="2"/>
    </font>
    <font>
      <i/>
      <sz val="12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22"/>
      </patternFill>
    </fill>
    <fill>
      <patternFill patternType="lightUp"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CFC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2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A8227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hair">
        <color indexed="8"/>
      </bottom>
      <diagonal/>
    </border>
    <border>
      <left style="thin">
        <color indexed="63"/>
      </left>
      <right style="medium">
        <color auto="1"/>
      </right>
      <top style="double">
        <color indexed="63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8"/>
      </bottom>
      <diagonal/>
    </border>
    <border>
      <left style="thin">
        <color indexed="63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double">
        <color auto="1"/>
      </bottom>
      <diagonal/>
    </border>
    <border>
      <left style="thin">
        <color indexed="63"/>
      </left>
      <right style="thin">
        <color indexed="63"/>
      </right>
      <top style="hair">
        <color indexed="8"/>
      </top>
      <bottom style="double">
        <color auto="1"/>
      </bottom>
      <diagonal/>
    </border>
    <border>
      <left style="thin">
        <color indexed="63"/>
      </left>
      <right style="medium">
        <color auto="1"/>
      </right>
      <top style="hair">
        <color indexed="8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rgb="FFA8227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slantDashDot">
        <color rgb="FF0070C0"/>
      </bottom>
      <diagonal/>
    </border>
    <border>
      <left/>
      <right/>
      <top style="medium">
        <color auto="1"/>
      </top>
      <bottom style="slantDashDot">
        <color rgb="FF0070C0"/>
      </bottom>
      <diagonal/>
    </border>
    <border>
      <left/>
      <right style="medium">
        <color auto="1"/>
      </right>
      <top style="medium">
        <color auto="1"/>
      </top>
      <bottom style="slantDashDot">
        <color rgb="FF0070C0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rgb="FFFF0000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rgb="FFFF0000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rgb="FFFF0000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rgb="FFFF0000"/>
      </bottom>
      <diagonal/>
    </border>
    <border>
      <left/>
      <right/>
      <top style="medium">
        <color auto="1"/>
      </top>
      <bottom style="double">
        <color rgb="FFFF0000"/>
      </bottom>
      <diagonal/>
    </border>
    <border>
      <left/>
      <right style="medium">
        <color auto="1"/>
      </right>
      <top style="medium">
        <color auto="1"/>
      </top>
      <bottom style="double">
        <color rgb="FFFF0000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1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rgb="FFC00000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auto="1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auto="1"/>
      </bottom>
      <diagonal/>
    </border>
    <border>
      <left style="thin">
        <color auto="1"/>
      </left>
      <right style="thin">
        <color indexed="55"/>
      </right>
      <top style="thin">
        <color auto="1"/>
      </top>
      <bottom style="hair">
        <color auto="1"/>
      </bottom>
      <diagonal/>
    </border>
    <border>
      <left style="thin">
        <color indexed="55"/>
      </left>
      <right style="thin">
        <color indexed="55"/>
      </right>
      <top style="thin">
        <color auto="1"/>
      </top>
      <bottom style="hair">
        <color auto="1"/>
      </bottom>
      <diagonal/>
    </border>
    <border>
      <left style="thin">
        <color indexed="55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55"/>
      </right>
      <top style="hair">
        <color auto="1"/>
      </top>
      <bottom style="hair">
        <color auto="1"/>
      </bottom>
      <diagonal/>
    </border>
    <border>
      <left style="thin">
        <color indexed="55"/>
      </left>
      <right style="thin">
        <color indexed="55"/>
      </right>
      <top style="hair">
        <color auto="1"/>
      </top>
      <bottom style="hair">
        <color auto="1"/>
      </bottom>
      <diagonal/>
    </border>
    <border>
      <left style="thin">
        <color indexed="55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55"/>
      </right>
      <top style="hair">
        <color auto="1"/>
      </top>
      <bottom style="double">
        <color auto="1"/>
      </bottom>
      <diagonal/>
    </border>
    <border>
      <left style="thin">
        <color indexed="55"/>
      </left>
      <right style="thin">
        <color indexed="55"/>
      </right>
      <top style="hair">
        <color auto="1"/>
      </top>
      <bottom style="double">
        <color auto="1"/>
      </bottom>
      <diagonal/>
    </border>
    <border>
      <left style="thin">
        <color indexed="55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auto="1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auto="1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medium">
        <color indexed="64"/>
      </right>
      <top style="thin">
        <color indexed="63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21"/>
      </bottom>
      <diagonal/>
    </border>
    <border>
      <left style="thin">
        <color indexed="64"/>
      </left>
      <right style="thin">
        <color indexed="64"/>
      </right>
      <top/>
      <bottom style="hair">
        <color indexed="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21"/>
      </top>
      <bottom style="hair">
        <color indexed="21"/>
      </bottom>
      <diagonal/>
    </border>
    <border>
      <left style="thin">
        <color auto="1"/>
      </left>
      <right style="thin">
        <color auto="1"/>
      </right>
      <top style="hair">
        <color indexed="21"/>
      </top>
      <bottom style="hair">
        <color indexed="2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2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30"/>
      </bottom>
      <diagonal/>
    </border>
    <border>
      <left style="medium">
        <color auto="1"/>
      </left>
      <right style="thin">
        <color indexed="60"/>
      </right>
      <top/>
      <bottom style="hair">
        <color indexed="21"/>
      </bottom>
      <diagonal/>
    </border>
    <border>
      <left style="thin">
        <color indexed="60"/>
      </left>
      <right style="thin">
        <color indexed="60"/>
      </right>
      <top/>
      <bottom style="hair">
        <color indexed="21"/>
      </bottom>
      <diagonal/>
    </border>
    <border>
      <left style="thin">
        <color indexed="60"/>
      </left>
      <right/>
      <top/>
      <bottom style="hair">
        <color indexed="21"/>
      </bottom>
      <diagonal/>
    </border>
    <border>
      <left style="medium">
        <color auto="1"/>
      </left>
      <right style="thin">
        <color indexed="60"/>
      </right>
      <top style="hair">
        <color indexed="21"/>
      </top>
      <bottom style="hair">
        <color indexed="21"/>
      </bottom>
      <diagonal/>
    </border>
    <border>
      <left style="thin">
        <color indexed="60"/>
      </left>
      <right style="thin">
        <color indexed="60"/>
      </right>
      <top style="hair">
        <color indexed="21"/>
      </top>
      <bottom style="hair">
        <color indexed="21"/>
      </bottom>
      <diagonal/>
    </border>
    <border>
      <left style="thin">
        <color indexed="60"/>
      </left>
      <right/>
      <top style="hair">
        <color indexed="21"/>
      </top>
      <bottom style="hair">
        <color indexed="21"/>
      </bottom>
      <diagonal/>
    </border>
    <border>
      <left style="thin">
        <color indexed="60"/>
      </left>
      <right/>
      <top style="hair">
        <color indexed="21"/>
      </top>
      <bottom style="hair">
        <color indexed="60"/>
      </bottom>
      <diagonal/>
    </border>
    <border>
      <left style="medium">
        <color auto="1"/>
      </left>
      <right style="thin">
        <color indexed="60"/>
      </right>
      <top style="hair">
        <color indexed="21"/>
      </top>
      <bottom style="medium">
        <color auto="1"/>
      </bottom>
      <diagonal/>
    </border>
    <border>
      <left style="thin">
        <color indexed="60"/>
      </left>
      <right style="thin">
        <color indexed="60"/>
      </right>
      <top style="hair">
        <color indexed="21"/>
      </top>
      <bottom style="medium">
        <color auto="1"/>
      </bottom>
      <diagonal/>
    </border>
    <border>
      <left style="thin">
        <color indexed="60"/>
      </left>
      <right/>
      <top style="hair">
        <color indexed="21"/>
      </top>
      <bottom style="medium">
        <color auto="1"/>
      </bottom>
      <diagonal/>
    </border>
    <border>
      <left style="medium">
        <color auto="1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 style="medium">
        <color auto="1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auto="1"/>
      </bottom>
      <diagonal/>
    </border>
    <border>
      <left/>
      <right style="thin">
        <color indexed="22"/>
      </right>
      <top style="thin">
        <color indexed="22"/>
      </top>
      <bottom style="medium">
        <color auto="1"/>
      </bottom>
      <diagonal/>
    </border>
    <border>
      <left style="thin">
        <color indexed="22"/>
      </left>
      <right style="medium">
        <color auto="1"/>
      </right>
      <top style="thin">
        <color indexed="22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1"/>
      </left>
      <right/>
      <top/>
      <bottom/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indexed="64"/>
      </right>
      <top style="double">
        <color auto="1"/>
      </top>
      <bottom/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5" fillId="0" borderId="0"/>
    <xf numFmtId="0" fontId="7" fillId="0" borderId="0"/>
    <xf numFmtId="0" fontId="35" fillId="0" borderId="0"/>
    <xf numFmtId="44" fontId="11" fillId="0" borderId="0" applyFont="0" applyFill="0" applyBorder="0" applyAlignment="0" applyProtection="0"/>
    <xf numFmtId="0" fontId="35" fillId="0" borderId="0"/>
    <xf numFmtId="0" fontId="1" fillId="0" borderId="0"/>
    <xf numFmtId="0" fontId="158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35" fillId="0" borderId="0"/>
  </cellStyleXfs>
  <cellXfs count="1200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/>
    <xf numFmtId="0" fontId="8" fillId="3" borderId="0" xfId="0" applyFont="1" applyFill="1"/>
    <xf numFmtId="0" fontId="0" fillId="3" borderId="0" xfId="0" applyFont="1" applyFill="1"/>
    <xf numFmtId="0" fontId="11" fillId="3" borderId="0" xfId="0" applyFont="1" applyFill="1"/>
    <xf numFmtId="0" fontId="11" fillId="0" borderId="0" xfId="0" applyFont="1"/>
    <xf numFmtId="0" fontId="13" fillId="0" borderId="0" xfId="0" applyFont="1"/>
    <xf numFmtId="0" fontId="14" fillId="3" borderId="0" xfId="0" applyFont="1" applyFill="1"/>
    <xf numFmtId="0" fontId="14" fillId="0" borderId="0" xfId="0" applyFont="1"/>
    <xf numFmtId="0" fontId="9" fillId="0" borderId="0" xfId="0" applyFont="1" applyFill="1"/>
    <xf numFmtId="0" fontId="11" fillId="0" borderId="0" xfId="0" applyFont="1" applyFill="1"/>
    <xf numFmtId="0" fontId="15" fillId="0" borderId="0" xfId="0" applyFont="1" applyFill="1"/>
    <xf numFmtId="0" fontId="17" fillId="0" borderId="0" xfId="0" applyFont="1"/>
    <xf numFmtId="0" fontId="17" fillId="0" borderId="0" xfId="0" applyFont="1" applyFill="1"/>
    <xf numFmtId="0" fontId="18" fillId="0" borderId="0" xfId="0" applyFont="1" applyFill="1"/>
    <xf numFmtId="0" fontId="18" fillId="0" borderId="0" xfId="0" applyFont="1"/>
    <xf numFmtId="0" fontId="17" fillId="0" borderId="0" xfId="0" applyFont="1" applyAlignment="1">
      <alignment horizontal="right"/>
    </xf>
    <xf numFmtId="0" fontId="17" fillId="4" borderId="0" xfId="0" applyFont="1" applyFill="1"/>
    <xf numFmtId="0" fontId="15" fillId="0" borderId="0" xfId="0" applyFont="1"/>
    <xf numFmtId="0" fontId="7" fillId="0" borderId="0" xfId="0" applyFont="1"/>
    <xf numFmtId="0" fontId="19" fillId="0" borderId="0" xfId="0" applyFont="1"/>
    <xf numFmtId="0" fontId="21" fillId="0" borderId="0" xfId="0" applyFont="1"/>
    <xf numFmtId="0" fontId="18" fillId="0" borderId="0" xfId="0" applyFont="1" applyAlignment="1">
      <alignment horizontal="center"/>
    </xf>
    <xf numFmtId="0" fontId="23" fillId="0" borderId="0" xfId="0" applyFont="1"/>
    <xf numFmtId="44" fontId="17" fillId="0" borderId="0" xfId="4" applyFont="1"/>
    <xf numFmtId="44" fontId="17" fillId="0" borderId="0" xfId="4" applyFont="1" applyAlignment="1">
      <alignment horizontal="right"/>
    </xf>
    <xf numFmtId="44" fontId="17" fillId="5" borderId="0" xfId="4" applyFont="1" applyFill="1" applyBorder="1"/>
    <xf numFmtId="44" fontId="17" fillId="5" borderId="0" xfId="4" applyFont="1" applyFill="1"/>
    <xf numFmtId="0" fontId="24" fillId="3" borderId="0" xfId="0" applyFont="1" applyFill="1"/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28" fillId="3" borderId="0" xfId="0" applyFont="1" applyFill="1"/>
    <xf numFmtId="0" fontId="29" fillId="0" borderId="0" xfId="0" applyFont="1"/>
    <xf numFmtId="165" fontId="29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Font="1"/>
    <xf numFmtId="0" fontId="31" fillId="0" borderId="0" xfId="0" applyFont="1" applyFill="1"/>
    <xf numFmtId="165" fontId="31" fillId="0" borderId="0" xfId="0" applyNumberFormat="1" applyFont="1" applyFill="1"/>
    <xf numFmtId="0" fontId="9" fillId="2" borderId="0" xfId="0" applyFont="1" applyFill="1" applyBorder="1" applyAlignment="1">
      <alignment horizontal="left"/>
    </xf>
    <xf numFmtId="0" fontId="9" fillId="0" borderId="0" xfId="0" applyFont="1" applyBorder="1"/>
    <xf numFmtId="165" fontId="11" fillId="0" borderId="0" xfId="0" applyNumberFormat="1" applyFont="1"/>
    <xf numFmtId="0" fontId="11" fillId="0" borderId="0" xfId="0" applyFont="1" applyAlignment="1">
      <alignment horizontal="right" vertical="center"/>
    </xf>
    <xf numFmtId="165" fontId="0" fillId="0" borderId="0" xfId="0" applyNumberFormat="1" applyFont="1"/>
    <xf numFmtId="0" fontId="35" fillId="0" borderId="0" xfId="0" applyFont="1" applyBorder="1"/>
    <xf numFmtId="166" fontId="35" fillId="0" borderId="0" xfId="0" applyNumberFormat="1" applyFont="1" applyBorder="1"/>
    <xf numFmtId="2" fontId="35" fillId="0" borderId="0" xfId="0" applyNumberFormat="1" applyFont="1" applyBorder="1"/>
    <xf numFmtId="0" fontId="0" fillId="0" borderId="0" xfId="0" applyBorder="1"/>
    <xf numFmtId="0" fontId="36" fillId="2" borderId="3" xfId="0" applyFont="1" applyFill="1" applyBorder="1"/>
    <xf numFmtId="0" fontId="36" fillId="2" borderId="4" xfId="0" applyFont="1" applyFill="1" applyBorder="1" applyAlignment="1">
      <alignment horizontal="center"/>
    </xf>
    <xf numFmtId="0" fontId="36" fillId="2" borderId="5" xfId="0" applyFont="1" applyFill="1" applyBorder="1" applyAlignment="1">
      <alignment horizontal="center"/>
    </xf>
    <xf numFmtId="0" fontId="36" fillId="6" borderId="6" xfId="0" applyFont="1" applyFill="1" applyBorder="1"/>
    <xf numFmtId="0" fontId="37" fillId="6" borderId="7" xfId="0" applyFont="1" applyFill="1" applyBorder="1" applyAlignment="1">
      <alignment horizontal="center"/>
    </xf>
    <xf numFmtId="0" fontId="37" fillId="6" borderId="8" xfId="0" applyFont="1" applyFill="1" applyBorder="1" applyAlignment="1">
      <alignment horizontal="center"/>
    </xf>
    <xf numFmtId="0" fontId="37" fillId="6" borderId="9" xfId="0" applyFont="1" applyFill="1" applyBorder="1" applyAlignment="1">
      <alignment horizontal="center"/>
    </xf>
    <xf numFmtId="0" fontId="38" fillId="0" borderId="10" xfId="0" applyFont="1" applyBorder="1" applyAlignment="1">
      <alignment horizontal="left"/>
    </xf>
    <xf numFmtId="167" fontId="35" fillId="0" borderId="11" xfId="0" applyNumberFormat="1" applyFont="1" applyBorder="1" applyAlignment="1" applyProtection="1">
      <alignment horizontal="right"/>
      <protection locked="0"/>
    </xf>
    <xf numFmtId="168" fontId="35" fillId="0" borderId="12" xfId="0" applyNumberFormat="1" applyFont="1" applyBorder="1" applyAlignment="1">
      <alignment horizontal="justify"/>
    </xf>
    <xf numFmtId="4" fontId="37" fillId="0" borderId="12" xfId="0" applyNumberFormat="1" applyFont="1" applyBorder="1" applyAlignment="1">
      <alignment horizontal="left"/>
    </xf>
    <xf numFmtId="169" fontId="35" fillId="0" borderId="12" xfId="0" applyNumberFormat="1" applyFont="1" applyBorder="1"/>
    <xf numFmtId="0" fontId="35" fillId="0" borderId="12" xfId="0" applyNumberFormat="1" applyFont="1" applyBorder="1"/>
    <xf numFmtId="0" fontId="35" fillId="6" borderId="13" xfId="0" applyNumberFormat="1" applyFont="1" applyFill="1" applyBorder="1" applyAlignment="1"/>
    <xf numFmtId="11" fontId="35" fillId="0" borderId="14" xfId="0" applyNumberFormat="1" applyFont="1" applyBorder="1" applyAlignment="1" applyProtection="1">
      <alignment horizontal="right"/>
      <protection locked="0"/>
    </xf>
    <xf numFmtId="168" fontId="35" fillId="0" borderId="15" xfId="0" applyNumberFormat="1" applyFont="1" applyBorder="1" applyAlignment="1">
      <alignment horizontal="justify"/>
    </xf>
    <xf numFmtId="4" fontId="37" fillId="0" borderId="15" xfId="0" applyNumberFormat="1" applyFont="1" applyBorder="1" applyAlignment="1">
      <alignment horizontal="left"/>
    </xf>
    <xf numFmtId="169" fontId="35" fillId="0" borderId="15" xfId="0" applyNumberFormat="1" applyFont="1" applyBorder="1"/>
    <xf numFmtId="0" fontId="35" fillId="0" borderId="15" xfId="0" applyNumberFormat="1" applyFont="1" applyBorder="1"/>
    <xf numFmtId="0" fontId="35" fillId="6" borderId="16" xfId="0" applyNumberFormat="1" applyFont="1" applyFill="1" applyBorder="1" applyAlignment="1"/>
    <xf numFmtId="11" fontId="35" fillId="0" borderId="17" xfId="0" applyNumberFormat="1" applyFont="1" applyBorder="1" applyAlignment="1">
      <alignment horizontal="right"/>
    </xf>
    <xf numFmtId="168" fontId="35" fillId="0" borderId="18" xfId="0" applyNumberFormat="1" applyFont="1" applyBorder="1" applyAlignment="1">
      <alignment horizontal="justify"/>
    </xf>
    <xf numFmtId="4" fontId="37" fillId="0" borderId="18" xfId="0" applyNumberFormat="1" applyFont="1" applyBorder="1" applyAlignment="1">
      <alignment horizontal="left"/>
    </xf>
    <xf numFmtId="169" fontId="35" fillId="0" borderId="18" xfId="0" applyNumberFormat="1" applyFont="1" applyBorder="1"/>
    <xf numFmtId="0" fontId="35" fillId="0" borderId="18" xfId="0" applyNumberFormat="1" applyFont="1" applyBorder="1"/>
    <xf numFmtId="0" fontId="35" fillId="6" borderId="19" xfId="0" applyNumberFormat="1" applyFont="1" applyFill="1" applyBorder="1" applyAlignment="1"/>
    <xf numFmtId="0" fontId="11" fillId="0" borderId="0" xfId="0" applyFont="1" applyAlignment="1">
      <alignment horizontal="right"/>
    </xf>
    <xf numFmtId="0" fontId="39" fillId="7" borderId="20" xfId="0" applyFont="1" applyFill="1" applyBorder="1"/>
    <xf numFmtId="0" fontId="35" fillId="0" borderId="21" xfId="0" applyFont="1" applyBorder="1" applyAlignment="1">
      <alignment horizontal="center"/>
    </xf>
    <xf numFmtId="2" fontId="35" fillId="0" borderId="22" xfId="0" applyNumberFormat="1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0" fillId="0" borderId="0" xfId="0" applyBorder="1" applyAlignment="1"/>
    <xf numFmtId="165" fontId="0" fillId="0" borderId="0" xfId="0" applyNumberFormat="1" applyBorder="1" applyAlignment="1"/>
    <xf numFmtId="165" fontId="0" fillId="0" borderId="0" xfId="0" applyNumberFormat="1" applyBorder="1"/>
    <xf numFmtId="165" fontId="0" fillId="0" borderId="0" xfId="0" applyNumberFormat="1"/>
    <xf numFmtId="49" fontId="35" fillId="0" borderId="14" xfId="0" applyNumberFormat="1" applyFont="1" applyBorder="1" applyAlignment="1" applyProtection="1">
      <alignment horizontal="right"/>
      <protection locked="0"/>
    </xf>
    <xf numFmtId="164" fontId="35" fillId="0" borderId="15" xfId="2" applyFont="1" applyBorder="1" applyAlignment="1">
      <alignment horizontal="justify"/>
    </xf>
    <xf numFmtId="170" fontId="37" fillId="0" borderId="15" xfId="0" applyNumberFormat="1" applyFont="1" applyBorder="1"/>
    <xf numFmtId="9" fontId="35" fillId="0" borderId="15" xfId="6" applyNumberFormat="1" applyFont="1" applyBorder="1"/>
    <xf numFmtId="171" fontId="35" fillId="0" borderId="15" xfId="0" applyNumberFormat="1" applyFont="1" applyBorder="1" applyAlignment="1">
      <alignment horizontal="right"/>
    </xf>
    <xf numFmtId="165" fontId="35" fillId="6" borderId="16" xfId="0" applyNumberFormat="1" applyFont="1" applyFill="1" applyBorder="1" applyAlignment="1"/>
    <xf numFmtId="49" fontId="35" fillId="0" borderId="17" xfId="0" applyNumberFormat="1" applyFont="1" applyBorder="1" applyAlignment="1">
      <alignment horizontal="right"/>
    </xf>
    <xf numFmtId="164" fontId="35" fillId="0" borderId="18" xfId="2" applyFont="1" applyBorder="1" applyAlignment="1">
      <alignment horizontal="justify"/>
    </xf>
    <xf numFmtId="170" fontId="37" fillId="0" borderId="18" xfId="0" applyNumberFormat="1" applyFont="1" applyBorder="1"/>
    <xf numFmtId="9" fontId="35" fillId="0" borderId="18" xfId="6" applyNumberFormat="1" applyFont="1" applyBorder="1"/>
    <xf numFmtId="171" fontId="35" fillId="0" borderId="18" xfId="0" applyNumberFormat="1" applyFont="1" applyBorder="1" applyAlignment="1">
      <alignment horizontal="right"/>
    </xf>
    <xf numFmtId="165" fontId="35" fillId="6" borderId="19" xfId="0" applyNumberFormat="1" applyFont="1" applyFill="1" applyBorder="1" applyAlignment="1"/>
    <xf numFmtId="0" fontId="35" fillId="0" borderId="24" xfId="0" applyFont="1" applyBorder="1" applyAlignment="1">
      <alignment horizontal="center"/>
    </xf>
    <xf numFmtId="2" fontId="35" fillId="0" borderId="25" xfId="0" applyNumberFormat="1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12" fillId="0" borderId="0" xfId="0" applyFont="1"/>
    <xf numFmtId="0" fontId="41" fillId="0" borderId="0" xfId="0" applyFont="1"/>
    <xf numFmtId="0" fontId="0" fillId="3" borderId="0" xfId="0" applyFill="1"/>
    <xf numFmtId="0" fontId="42" fillId="3" borderId="0" xfId="0" applyFont="1" applyFill="1"/>
    <xf numFmtId="0" fontId="43" fillId="3" borderId="0" xfId="0" applyFont="1" applyFill="1"/>
    <xf numFmtId="0" fontId="26" fillId="3" borderId="0" xfId="0" applyFont="1" applyFill="1"/>
    <xf numFmtId="0" fontId="26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5" borderId="0" xfId="0" applyFont="1" applyFill="1"/>
    <xf numFmtId="0" fontId="44" fillId="0" borderId="0" xfId="0" applyFont="1"/>
    <xf numFmtId="0" fontId="14" fillId="0" borderId="0" xfId="0" applyFont="1" applyFill="1"/>
    <xf numFmtId="0" fontId="0" fillId="0" borderId="0" xfId="0" applyFont="1" applyFill="1"/>
    <xf numFmtId="0" fontId="14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3" borderId="0" xfId="0" applyFont="1" applyFill="1"/>
    <xf numFmtId="0" fontId="47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8" fillId="0" borderId="0" xfId="0" applyFont="1" applyAlignment="1">
      <alignment horizontal="center" vertical="center"/>
    </xf>
    <xf numFmtId="0" fontId="48" fillId="0" borderId="0" xfId="0" applyFont="1"/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49" fillId="9" borderId="33" xfId="0" applyFont="1" applyFill="1" applyBorder="1" applyAlignment="1">
      <alignment horizontal="center" vertical="center"/>
    </xf>
    <xf numFmtId="0" fontId="49" fillId="9" borderId="34" xfId="0" applyFont="1" applyFill="1" applyBorder="1" applyAlignment="1">
      <alignment horizontal="center" vertical="center"/>
    </xf>
    <xf numFmtId="0" fontId="49" fillId="9" borderId="35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7" xfId="0" applyFont="1" applyBorder="1"/>
    <xf numFmtId="0" fontId="7" fillId="0" borderId="37" xfId="0" applyFont="1" applyBorder="1" applyAlignment="1">
      <alignment horizontal="center"/>
    </xf>
    <xf numFmtId="171" fontId="7" fillId="0" borderId="37" xfId="0" applyNumberFormat="1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/>
    </xf>
    <xf numFmtId="165" fontId="7" fillId="0" borderId="38" xfId="0" applyNumberFormat="1" applyFont="1" applyFill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Border="1"/>
    <xf numFmtId="0" fontId="7" fillId="0" borderId="40" xfId="0" applyFont="1" applyBorder="1" applyAlignment="1">
      <alignment horizontal="center"/>
    </xf>
    <xf numFmtId="171" fontId="7" fillId="0" borderId="40" xfId="0" applyNumberFormat="1" applyFont="1" applyFill="1" applyBorder="1" applyAlignment="1">
      <alignment horizontal="center"/>
    </xf>
    <xf numFmtId="0" fontId="7" fillId="6" borderId="40" xfId="0" applyFont="1" applyFill="1" applyBorder="1" applyAlignment="1">
      <alignment horizontal="center" vertical="center"/>
    </xf>
    <xf numFmtId="165" fontId="7" fillId="0" borderId="40" xfId="0" applyNumberFormat="1" applyFont="1" applyFill="1" applyBorder="1" applyAlignment="1">
      <alignment horizontal="center"/>
    </xf>
    <xf numFmtId="165" fontId="7" fillId="0" borderId="41" xfId="0" applyNumberFormat="1" applyFont="1" applyFill="1" applyBorder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7" fillId="0" borderId="43" xfId="0" applyFont="1" applyBorder="1"/>
    <xf numFmtId="0" fontId="7" fillId="0" borderId="43" xfId="0" applyFont="1" applyBorder="1" applyAlignment="1">
      <alignment horizontal="center"/>
    </xf>
    <xf numFmtId="171" fontId="7" fillId="0" borderId="43" xfId="0" applyNumberFormat="1" applyFont="1" applyFill="1" applyBorder="1" applyAlignment="1">
      <alignment horizontal="center"/>
    </xf>
    <xf numFmtId="0" fontId="7" fillId="6" borderId="43" xfId="0" applyFont="1" applyFill="1" applyBorder="1" applyAlignment="1">
      <alignment horizontal="center" vertical="center"/>
    </xf>
    <xf numFmtId="165" fontId="7" fillId="0" borderId="43" xfId="0" applyNumberFormat="1" applyFont="1" applyFill="1" applyBorder="1" applyAlignment="1">
      <alignment horizontal="center"/>
    </xf>
    <xf numFmtId="165" fontId="7" fillId="0" borderId="44" xfId="0" applyNumberFormat="1" applyFont="1" applyFill="1" applyBorder="1" applyAlignment="1">
      <alignment horizontal="center"/>
    </xf>
    <xf numFmtId="0" fontId="50" fillId="0" borderId="0" xfId="0" applyFont="1"/>
    <xf numFmtId="0" fontId="51" fillId="0" borderId="0" xfId="0" applyFont="1" applyAlignment="1">
      <alignment horizontal="right"/>
    </xf>
    <xf numFmtId="0" fontId="9" fillId="2" borderId="0" xfId="0" applyFont="1" applyFill="1" applyBorder="1"/>
    <xf numFmtId="0" fontId="9" fillId="2" borderId="0" xfId="0" applyFont="1" applyFill="1"/>
    <xf numFmtId="0" fontId="52" fillId="0" borderId="0" xfId="0" applyFont="1" applyFill="1"/>
    <xf numFmtId="0" fontId="0" fillId="0" borderId="1" xfId="0" applyFont="1" applyBorder="1"/>
    <xf numFmtId="0" fontId="0" fillId="10" borderId="1" xfId="0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33" fillId="11" borderId="0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right"/>
    </xf>
    <xf numFmtId="0" fontId="53" fillId="0" borderId="49" xfId="0" applyFont="1" applyBorder="1" applyAlignment="1">
      <alignment horizontal="left"/>
    </xf>
    <xf numFmtId="0" fontId="57" fillId="0" borderId="49" xfId="0" applyFont="1" applyBorder="1"/>
    <xf numFmtId="0" fontId="58" fillId="0" borderId="49" xfId="0" applyFont="1" applyBorder="1" applyAlignment="1">
      <alignment horizontal="centerContinuous"/>
    </xf>
    <xf numFmtId="0" fontId="58" fillId="0" borderId="50" xfId="0" applyFont="1" applyBorder="1" applyAlignment="1">
      <alignment horizontal="centerContinuous"/>
    </xf>
    <xf numFmtId="0" fontId="57" fillId="0" borderId="0" xfId="0" applyFont="1"/>
    <xf numFmtId="0" fontId="0" fillId="0" borderId="51" xfId="0" applyFont="1" applyBorder="1" applyAlignment="1">
      <alignment horizontal="right"/>
    </xf>
    <xf numFmtId="0" fontId="0" fillId="0" borderId="0" xfId="0" applyFont="1" applyBorder="1"/>
    <xf numFmtId="0" fontId="0" fillId="0" borderId="52" xfId="0" applyFont="1" applyBorder="1"/>
    <xf numFmtId="0" fontId="15" fillId="0" borderId="0" xfId="0" applyFont="1" applyBorder="1"/>
    <xf numFmtId="0" fontId="0" fillId="0" borderId="0" xfId="0" applyFont="1" applyBorder="1" applyAlignment="1">
      <alignment horizontal="center"/>
    </xf>
    <xf numFmtId="0" fontId="59" fillId="0" borderId="0" xfId="0" applyFont="1" applyBorder="1" applyAlignment="1">
      <alignment vertical="center"/>
    </xf>
    <xf numFmtId="0" fontId="0" fillId="12" borderId="53" xfId="0" applyFont="1" applyFill="1" applyBorder="1" applyAlignment="1">
      <alignment horizontal="center" vertical="center"/>
    </xf>
    <xf numFmtId="0" fontId="60" fillId="0" borderId="51" xfId="0" applyFont="1" applyBorder="1" applyAlignment="1">
      <alignment horizontal="right"/>
    </xf>
    <xf numFmtId="0" fontId="61" fillId="0" borderId="0" xfId="0" applyFont="1" applyBorder="1" applyAlignment="1">
      <alignment vertical="center"/>
    </xf>
    <xf numFmtId="172" fontId="50" fillId="0" borderId="0" xfId="0" applyNumberFormat="1" applyFont="1" applyFill="1" applyBorder="1" applyAlignment="1" applyProtection="1">
      <alignment horizontal="left" vertical="center"/>
      <protection locked="0"/>
    </xf>
    <xf numFmtId="0" fontId="62" fillId="0" borderId="0" xfId="0" applyFont="1" applyBorder="1" applyAlignment="1">
      <alignment vertical="center"/>
    </xf>
    <xf numFmtId="0" fontId="63" fillId="0" borderId="52" xfId="0" applyFont="1" applyBorder="1" applyAlignment="1" applyProtection="1">
      <alignment vertical="center"/>
      <protection hidden="1"/>
    </xf>
    <xf numFmtId="0" fontId="0" fillId="12" borderId="0" xfId="0" applyFill="1"/>
    <xf numFmtId="0" fontId="0" fillId="0" borderId="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65" fillId="0" borderId="0" xfId="0" applyFont="1"/>
    <xf numFmtId="0" fontId="15" fillId="0" borderId="51" xfId="0" applyFont="1" applyBorder="1" applyAlignment="1">
      <alignment horizontal="right"/>
    </xf>
    <xf numFmtId="0" fontId="0" fillId="12" borderId="0" xfId="0" applyFont="1" applyFill="1"/>
    <xf numFmtId="0" fontId="0" fillId="0" borderId="51" xfId="0" applyFont="1" applyBorder="1" applyAlignment="1">
      <alignment horizontal="center"/>
    </xf>
    <xf numFmtId="0" fontId="50" fillId="0" borderId="51" xfId="0" applyFont="1" applyBorder="1"/>
    <xf numFmtId="0" fontId="50" fillId="0" borderId="0" xfId="0" applyFont="1" applyBorder="1"/>
    <xf numFmtId="0" fontId="50" fillId="12" borderId="0" xfId="0" applyFont="1" applyFill="1"/>
    <xf numFmtId="0" fontId="50" fillId="0" borderId="0" xfId="0" applyFont="1" applyAlignment="1">
      <alignment horizontal="right"/>
    </xf>
    <xf numFmtId="0" fontId="50" fillId="0" borderId="54" xfId="0" applyFont="1" applyBorder="1"/>
    <xf numFmtId="0" fontId="50" fillId="0" borderId="47" xfId="0" applyFont="1" applyBorder="1"/>
    <xf numFmtId="0" fontId="0" fillId="0" borderId="47" xfId="0" applyFont="1" applyBorder="1"/>
    <xf numFmtId="0" fontId="60" fillId="0" borderId="47" xfId="0" applyFont="1" applyBorder="1" applyAlignment="1"/>
    <xf numFmtId="0" fontId="60" fillId="0" borderId="55" xfId="0" applyFont="1" applyBorder="1" applyAlignment="1"/>
    <xf numFmtId="0" fontId="60" fillId="0" borderId="0" xfId="0" applyFont="1" applyBorder="1" applyAlignment="1"/>
    <xf numFmtId="0" fontId="0" fillId="0" borderId="48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/>
    </xf>
    <xf numFmtId="0" fontId="2" fillId="0" borderId="51" xfId="0" applyFont="1" applyBorder="1" applyAlignment="1">
      <alignment horizontal="left"/>
    </xf>
    <xf numFmtId="0" fontId="67" fillId="0" borderId="51" xfId="0" applyFont="1" applyBorder="1" applyAlignment="1">
      <alignment horizontal="left" vertical="center"/>
    </xf>
    <xf numFmtId="0" fontId="68" fillId="0" borderId="0" xfId="0" applyFont="1" applyBorder="1"/>
    <xf numFmtId="0" fontId="52" fillId="6" borderId="56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top"/>
    </xf>
    <xf numFmtId="0" fontId="18" fillId="0" borderId="51" xfId="0" applyFont="1" applyBorder="1" applyAlignment="1">
      <alignment horizontal="left"/>
    </xf>
    <xf numFmtId="0" fontId="46" fillId="0" borderId="51" xfId="0" applyFont="1" applyBorder="1" applyAlignment="1">
      <alignment horizontal="left"/>
    </xf>
    <xf numFmtId="0" fontId="70" fillId="0" borderId="0" xfId="0" applyFont="1" applyBorder="1" applyAlignment="1">
      <alignment horizontal="center" vertical="center"/>
    </xf>
    <xf numFmtId="0" fontId="18" fillId="0" borderId="51" xfId="0" applyFont="1" applyBorder="1"/>
    <xf numFmtId="0" fontId="9" fillId="0" borderId="0" xfId="0" applyFont="1" applyBorder="1" applyAlignment="1">
      <alignment horizontal="center"/>
    </xf>
    <xf numFmtId="0" fontId="0" fillId="0" borderId="54" xfId="0" applyBorder="1"/>
    <xf numFmtId="0" fontId="0" fillId="0" borderId="3" xfId="0" applyFont="1" applyBorder="1"/>
    <xf numFmtId="0" fontId="0" fillId="0" borderId="57" xfId="0" applyFont="1" applyBorder="1"/>
    <xf numFmtId="0" fontId="0" fillId="0" borderId="58" xfId="0" applyFont="1" applyBorder="1"/>
    <xf numFmtId="0" fontId="0" fillId="0" borderId="59" xfId="0" applyFont="1" applyBorder="1"/>
    <xf numFmtId="0" fontId="0" fillId="14" borderId="3" xfId="0" applyFont="1" applyFill="1" applyBorder="1"/>
    <xf numFmtId="0" fontId="0" fillId="14" borderId="58" xfId="0" applyFont="1" applyFill="1" applyBorder="1"/>
    <xf numFmtId="0" fontId="0" fillId="0" borderId="60" xfId="0" applyFont="1" applyBorder="1"/>
    <xf numFmtId="0" fontId="0" fillId="14" borderId="59" xfId="0" applyFont="1" applyFill="1" applyBorder="1"/>
    <xf numFmtId="0" fontId="0" fillId="14" borderId="60" xfId="0" applyFont="1" applyFill="1" applyBorder="1"/>
    <xf numFmtId="0" fontId="50" fillId="0" borderId="59" xfId="0" applyFont="1" applyBorder="1"/>
    <xf numFmtId="0" fontId="50" fillId="14" borderId="59" xfId="0" applyFont="1" applyFill="1" applyBorder="1"/>
    <xf numFmtId="0" fontId="50" fillId="14" borderId="60" xfId="0" applyFont="1" applyFill="1" applyBorder="1"/>
    <xf numFmtId="0" fontId="50" fillId="0" borderId="60" xfId="0" applyFont="1" applyBorder="1"/>
    <xf numFmtId="0" fontId="0" fillId="14" borderId="20" xfId="0" applyFont="1" applyFill="1" applyBorder="1"/>
    <xf numFmtId="0" fontId="0" fillId="14" borderId="61" xfId="0" applyFont="1" applyFill="1" applyBorder="1"/>
    <xf numFmtId="0" fontId="0" fillId="0" borderId="20" xfId="0" applyFont="1" applyBorder="1"/>
    <xf numFmtId="0" fontId="0" fillId="0" borderId="27" xfId="0" applyFont="1" applyBorder="1"/>
    <xf numFmtId="0" fontId="0" fillId="0" borderId="61" xfId="0" applyFont="1" applyBorder="1"/>
    <xf numFmtId="0" fontId="0" fillId="0" borderId="3" xfId="0" applyFont="1" applyFill="1" applyBorder="1"/>
    <xf numFmtId="0" fontId="0" fillId="0" borderId="58" xfId="0" applyFont="1" applyFill="1" applyBorder="1"/>
    <xf numFmtId="0" fontId="0" fillId="0" borderId="59" xfId="0" applyFont="1" applyFill="1" applyBorder="1"/>
    <xf numFmtId="0" fontId="0" fillId="0" borderId="60" xfId="0" applyFont="1" applyFill="1" applyBorder="1"/>
    <xf numFmtId="0" fontId="50" fillId="0" borderId="59" xfId="0" applyFont="1" applyFill="1" applyBorder="1"/>
    <xf numFmtId="0" fontId="50" fillId="0" borderId="60" xfId="0" applyFont="1" applyFill="1" applyBorder="1"/>
    <xf numFmtId="0" fontId="0" fillId="0" borderId="20" xfId="0" applyFont="1" applyFill="1" applyBorder="1"/>
    <xf numFmtId="0" fontId="0" fillId="0" borderId="61" xfId="0" applyFont="1" applyFill="1" applyBorder="1"/>
    <xf numFmtId="0" fontId="24" fillId="15" borderId="62" xfId="0" applyFont="1" applyFill="1" applyBorder="1"/>
    <xf numFmtId="0" fontId="8" fillId="15" borderId="62" xfId="0" applyFont="1" applyFill="1" applyBorder="1"/>
    <xf numFmtId="0" fontId="51" fillId="0" borderId="0" xfId="0" applyFont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 wrapText="1"/>
    </xf>
    <xf numFmtId="0" fontId="51" fillId="5" borderId="0" xfId="0" applyFont="1" applyFill="1" applyAlignment="1">
      <alignment horizontal="right" vertical="center"/>
    </xf>
    <xf numFmtId="0" fontId="60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60" fillId="5" borderId="0" xfId="0" applyFont="1" applyFill="1" applyAlignment="1">
      <alignment horizontal="left" vertical="center"/>
    </xf>
    <xf numFmtId="0" fontId="9" fillId="5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60" fillId="2" borderId="0" xfId="0" applyFont="1" applyFill="1" applyBorder="1" applyAlignment="1">
      <alignment horizontal="center" vertical="center"/>
    </xf>
    <xf numFmtId="0" fontId="60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1" fillId="0" borderId="63" xfId="0" applyFont="1" applyFill="1" applyBorder="1" applyAlignment="1">
      <alignment vertical="center"/>
    </xf>
    <xf numFmtId="0" fontId="75" fillId="0" borderId="64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vertical="center"/>
    </xf>
    <xf numFmtId="0" fontId="60" fillId="2" borderId="0" xfId="0" applyFont="1" applyFill="1" applyAlignment="1">
      <alignment vertical="center"/>
    </xf>
    <xf numFmtId="0" fontId="60" fillId="5" borderId="0" xfId="0" applyFont="1" applyFill="1" applyAlignment="1">
      <alignment horizontal="center" vertical="center"/>
    </xf>
    <xf numFmtId="0" fontId="76" fillId="5" borderId="0" xfId="0" applyFont="1" applyFill="1" applyAlignment="1">
      <alignment vertical="center"/>
    </xf>
    <xf numFmtId="0" fontId="60" fillId="2" borderId="0" xfId="0" applyFont="1" applyFill="1" applyBorder="1" applyAlignment="1">
      <alignment vertical="center"/>
    </xf>
    <xf numFmtId="0" fontId="9" fillId="2" borderId="65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77" fillId="3" borderId="0" xfId="0" applyFont="1" applyFill="1" applyAlignment="1">
      <alignment vertical="center"/>
    </xf>
    <xf numFmtId="0" fontId="52" fillId="3" borderId="0" xfId="0" applyFont="1" applyFill="1" applyAlignment="1">
      <alignment vertical="center"/>
    </xf>
    <xf numFmtId="0" fontId="15" fillId="0" borderId="0" xfId="0" applyFont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52" fillId="0" borderId="66" xfId="0" applyFont="1" applyFill="1" applyBorder="1"/>
    <xf numFmtId="0" fontId="52" fillId="0" borderId="67" xfId="0" applyFont="1" applyFill="1" applyBorder="1"/>
    <xf numFmtId="0" fontId="52" fillId="0" borderId="68" xfId="0" applyFont="1" applyFill="1" applyBorder="1"/>
    <xf numFmtId="0" fontId="52" fillId="0" borderId="69" xfId="0" applyFont="1" applyFill="1" applyBorder="1"/>
    <xf numFmtId="0" fontId="15" fillId="0" borderId="70" xfId="0" applyFont="1" applyBorder="1" applyAlignment="1">
      <alignment horizontal="center"/>
    </xf>
    <xf numFmtId="0" fontId="15" fillId="0" borderId="71" xfId="0" applyFont="1" applyBorder="1" applyAlignment="1">
      <alignment horizontal="center"/>
    </xf>
    <xf numFmtId="0" fontId="11" fillId="0" borderId="72" xfId="0" applyFont="1" applyBorder="1"/>
    <xf numFmtId="0" fontId="11" fillId="0" borderId="73" xfId="0" applyFont="1" applyBorder="1"/>
    <xf numFmtId="0" fontId="11" fillId="4" borderId="74" xfId="0" applyFont="1" applyFill="1" applyBorder="1"/>
    <xf numFmtId="0" fontId="11" fillId="4" borderId="75" xfId="0" applyFont="1" applyFill="1" applyBorder="1"/>
    <xf numFmtId="0" fontId="15" fillId="0" borderId="76" xfId="0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0" fontId="11" fillId="0" borderId="78" xfId="0" applyFont="1" applyBorder="1"/>
    <xf numFmtId="0" fontId="11" fillId="0" borderId="79" xfId="0" applyFont="1" applyBorder="1"/>
    <xf numFmtId="0" fontId="11" fillId="0" borderId="80" xfId="0" applyFont="1" applyBorder="1"/>
    <xf numFmtId="0" fontId="11" fillId="0" borderId="81" xfId="0" applyFont="1" applyBorder="1"/>
    <xf numFmtId="0" fontId="15" fillId="0" borderId="82" xfId="0" applyFont="1" applyBorder="1" applyAlignment="1">
      <alignment horizontal="center"/>
    </xf>
    <xf numFmtId="0" fontId="15" fillId="0" borderId="83" xfId="0" applyFont="1" applyBorder="1" applyAlignment="1">
      <alignment horizontal="center"/>
    </xf>
    <xf numFmtId="0" fontId="9" fillId="0" borderId="84" xfId="0" applyFont="1" applyBorder="1"/>
    <xf numFmtId="0" fontId="9" fillId="0" borderId="85" xfId="0" applyFont="1" applyBorder="1"/>
    <xf numFmtId="0" fontId="11" fillId="10" borderId="86" xfId="0" applyFont="1" applyFill="1" applyBorder="1"/>
    <xf numFmtId="0" fontId="11" fillId="10" borderId="87" xfId="0" applyFont="1" applyFill="1" applyBorder="1"/>
    <xf numFmtId="0" fontId="11" fillId="0" borderId="88" xfId="0" applyFont="1" applyBorder="1"/>
    <xf numFmtId="0" fontId="11" fillId="0" borderId="89" xfId="0" applyFont="1" applyBorder="1"/>
    <xf numFmtId="0" fontId="15" fillId="0" borderId="0" xfId="0" applyFont="1" applyBorder="1" applyAlignment="1">
      <alignment horizontal="center"/>
    </xf>
    <xf numFmtId="0" fontId="59" fillId="2" borderId="68" xfId="0" applyFont="1" applyFill="1" applyBorder="1"/>
    <xf numFmtId="0" fontId="59" fillId="2" borderId="91" xfId="0" applyFont="1" applyFill="1" applyBorder="1"/>
    <xf numFmtId="0" fontId="59" fillId="2" borderId="91" xfId="0" applyFont="1" applyFill="1" applyBorder="1" applyAlignment="1">
      <alignment horizontal="left"/>
    </xf>
    <xf numFmtId="0" fontId="59" fillId="2" borderId="57" xfId="0" applyFont="1" applyFill="1" applyBorder="1"/>
    <xf numFmtId="0" fontId="78" fillId="2" borderId="91" xfId="0" applyFont="1" applyFill="1" applyBorder="1" applyAlignment="1">
      <alignment horizontal="center"/>
    </xf>
    <xf numFmtId="0" fontId="59" fillId="2" borderId="92" xfId="0" applyFont="1" applyFill="1" applyBorder="1"/>
    <xf numFmtId="0" fontId="9" fillId="2" borderId="93" xfId="0" applyFont="1" applyFill="1" applyBorder="1"/>
    <xf numFmtId="0" fontId="9" fillId="2" borderId="34" xfId="0" applyFont="1" applyFill="1" applyBorder="1"/>
    <xf numFmtId="0" fontId="9" fillId="2" borderId="35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94" xfId="0" applyFont="1" applyFill="1" applyBorder="1"/>
    <xf numFmtId="0" fontId="60" fillId="2" borderId="95" xfId="0" applyFont="1" applyFill="1" applyBorder="1" applyAlignment="1">
      <alignment horizontal="center"/>
    </xf>
    <xf numFmtId="0" fontId="60" fillId="2" borderId="96" xfId="0" applyFont="1" applyFill="1" applyBorder="1" applyAlignment="1">
      <alignment horizontal="center"/>
    </xf>
    <xf numFmtId="0" fontId="0" fillId="2" borderId="96" xfId="0" applyFont="1" applyFill="1" applyBorder="1"/>
    <xf numFmtId="0" fontId="0" fillId="2" borderId="64" xfId="0" applyFont="1" applyFill="1" applyBorder="1" applyAlignment="1">
      <alignment horizontal="center"/>
    </xf>
    <xf numFmtId="0" fontId="0" fillId="2" borderId="64" xfId="0" applyFont="1" applyFill="1" applyBorder="1"/>
    <xf numFmtId="0" fontId="0" fillId="2" borderId="97" xfId="0" applyFont="1" applyFill="1" applyBorder="1"/>
    <xf numFmtId="0" fontId="60" fillId="2" borderId="98" xfId="0" applyFont="1" applyFill="1" applyBorder="1" applyAlignment="1">
      <alignment horizontal="center"/>
    </xf>
    <xf numFmtId="0" fontId="6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99" xfId="0" applyFont="1" applyFill="1" applyBorder="1"/>
    <xf numFmtId="0" fontId="0" fillId="0" borderId="99" xfId="0" applyFont="1" applyBorder="1"/>
    <xf numFmtId="0" fontId="0" fillId="2" borderId="100" xfId="0" applyFont="1" applyFill="1" applyBorder="1"/>
    <xf numFmtId="0" fontId="60" fillId="2" borderId="101" xfId="0" applyFont="1" applyFill="1" applyBorder="1" applyAlignment="1">
      <alignment horizontal="center"/>
    </xf>
    <xf numFmtId="0" fontId="60" fillId="2" borderId="37" xfId="0" applyFont="1" applyFill="1" applyBorder="1" applyAlignment="1">
      <alignment horizontal="center"/>
    </xf>
    <xf numFmtId="0" fontId="0" fillId="2" borderId="38" xfId="0" applyFont="1" applyFill="1" applyBorder="1"/>
    <xf numFmtId="0" fontId="60" fillId="2" borderId="40" xfId="0" applyFont="1" applyFill="1" applyBorder="1" applyAlignment="1">
      <alignment horizontal="center"/>
    </xf>
    <xf numFmtId="0" fontId="0" fillId="2" borderId="41" xfId="0" applyFont="1" applyFill="1" applyBorder="1"/>
    <xf numFmtId="0" fontId="60" fillId="2" borderId="102" xfId="0" applyFont="1" applyFill="1" applyBorder="1" applyAlignment="1">
      <alignment horizontal="center"/>
    </xf>
    <xf numFmtId="0" fontId="60" fillId="2" borderId="103" xfId="0" applyFont="1" applyFill="1" applyBorder="1" applyAlignment="1">
      <alignment horizontal="center"/>
    </xf>
    <xf numFmtId="0" fontId="0" fillId="2" borderId="103" xfId="0" applyFont="1" applyFill="1" applyBorder="1"/>
    <xf numFmtId="0" fontId="0" fillId="2" borderId="25" xfId="0" applyFont="1" applyFill="1" applyBorder="1" applyAlignment="1">
      <alignment horizontal="center"/>
    </xf>
    <xf numFmtId="0" fontId="0" fillId="2" borderId="25" xfId="0" applyFont="1" applyFill="1" applyBorder="1"/>
    <xf numFmtId="0" fontId="60" fillId="2" borderId="25" xfId="0" applyFont="1" applyFill="1" applyBorder="1" applyAlignment="1">
      <alignment horizontal="center"/>
    </xf>
    <xf numFmtId="0" fontId="0" fillId="0" borderId="26" xfId="0" applyFont="1" applyBorder="1"/>
    <xf numFmtId="0" fontId="80" fillId="0" borderId="107" xfId="0" applyFont="1" applyFill="1" applyBorder="1"/>
    <xf numFmtId="0" fontId="80" fillId="0" borderId="108" xfId="0" applyFont="1" applyFill="1" applyBorder="1"/>
    <xf numFmtId="0" fontId="80" fillId="0" borderId="56" xfId="0" applyFont="1" applyFill="1" applyBorder="1"/>
    <xf numFmtId="0" fontId="33" fillId="0" borderId="56" xfId="0" applyFont="1" applyFill="1" applyBorder="1" applyAlignment="1">
      <alignment horizontal="center"/>
    </xf>
    <xf numFmtId="0" fontId="80" fillId="0" borderId="56" xfId="0" applyFont="1" applyFill="1" applyBorder="1" applyAlignment="1">
      <alignment horizontal="center"/>
    </xf>
    <xf numFmtId="0" fontId="80" fillId="0" borderId="109" xfId="0" applyFont="1" applyFill="1" applyBorder="1"/>
    <xf numFmtId="0" fontId="80" fillId="0" borderId="110" xfId="0" applyFont="1" applyFill="1" applyBorder="1"/>
    <xf numFmtId="0" fontId="9" fillId="12" borderId="111" xfId="0" applyFont="1" applyFill="1" applyBorder="1"/>
    <xf numFmtId="0" fontId="9" fillId="12" borderId="64" xfId="0" applyFont="1" applyFill="1" applyBorder="1"/>
    <xf numFmtId="0" fontId="9" fillId="12" borderId="45" xfId="0" applyFont="1" applyFill="1" applyBorder="1"/>
    <xf numFmtId="0" fontId="9" fillId="12" borderId="0" xfId="0" applyFont="1" applyFill="1" applyBorder="1" applyAlignment="1">
      <alignment horizontal="center"/>
    </xf>
    <xf numFmtId="0" fontId="9" fillId="12" borderId="0" xfId="0" applyFont="1" applyFill="1" applyBorder="1"/>
    <xf numFmtId="0" fontId="9" fillId="12" borderId="46" xfId="0" applyFont="1" applyFill="1" applyBorder="1" applyAlignment="1">
      <alignment horizontal="center"/>
    </xf>
    <xf numFmtId="0" fontId="9" fillId="12" borderId="112" xfId="0" applyFont="1" applyFill="1" applyBorder="1"/>
    <xf numFmtId="0" fontId="35" fillId="2" borderId="113" xfId="0" applyFont="1" applyFill="1" applyBorder="1" applyAlignment="1">
      <alignment horizontal="center"/>
    </xf>
    <xf numFmtId="0" fontId="35" fillId="2" borderId="114" xfId="0" applyFont="1" applyFill="1" applyBorder="1" applyAlignment="1">
      <alignment horizontal="center"/>
    </xf>
    <xf numFmtId="0" fontId="0" fillId="2" borderId="114" xfId="0" applyFill="1" applyBorder="1"/>
    <xf numFmtId="0" fontId="0" fillId="2" borderId="114" xfId="0" applyFill="1" applyBorder="1" applyAlignment="1">
      <alignment horizontal="center"/>
    </xf>
    <xf numFmtId="0" fontId="0" fillId="0" borderId="115" xfId="0" applyBorder="1"/>
    <xf numFmtId="0" fontId="35" fillId="2" borderId="101" xfId="0" applyFont="1" applyFill="1" applyBorder="1" applyAlignment="1">
      <alignment horizontal="center"/>
    </xf>
    <xf numFmtId="0" fontId="35" fillId="2" borderId="40" xfId="0" applyFont="1" applyFill="1" applyBorder="1" applyAlignment="1">
      <alignment horizontal="center"/>
    </xf>
    <xf numFmtId="0" fontId="0" fillId="2" borderId="40" xfId="0" applyFill="1" applyBorder="1"/>
    <xf numFmtId="0" fontId="0" fillId="2" borderId="40" xfId="0" applyFill="1" applyBorder="1" applyAlignment="1">
      <alignment horizontal="center"/>
    </xf>
    <xf numFmtId="0" fontId="0" fillId="0" borderId="116" xfId="0" applyBorder="1"/>
    <xf numFmtId="0" fontId="35" fillId="2" borderId="102" xfId="0" applyFont="1" applyFill="1" applyBorder="1" applyAlignment="1">
      <alignment horizontal="center"/>
    </xf>
    <xf numFmtId="0" fontId="35" fillId="2" borderId="103" xfId="0" applyFont="1" applyFill="1" applyBorder="1" applyAlignment="1">
      <alignment horizontal="center"/>
    </xf>
    <xf numFmtId="0" fontId="0" fillId="2" borderId="103" xfId="0" applyFill="1" applyBorder="1"/>
    <xf numFmtId="0" fontId="0" fillId="2" borderId="103" xfId="0" applyFill="1" applyBorder="1" applyAlignment="1">
      <alignment horizontal="center"/>
    </xf>
    <xf numFmtId="0" fontId="0" fillId="0" borderId="117" xfId="0" applyBorder="1"/>
    <xf numFmtId="0" fontId="0" fillId="6" borderId="118" xfId="0" applyFill="1" applyBorder="1"/>
    <xf numFmtId="0" fontId="0" fillId="6" borderId="119" xfId="0" applyFill="1" applyBorder="1"/>
    <xf numFmtId="0" fontId="0" fillId="6" borderId="119" xfId="0" applyFill="1" applyBorder="1" applyAlignment="1">
      <alignment horizontal="center"/>
    </xf>
    <xf numFmtId="0" fontId="35" fillId="6" borderId="119" xfId="0" applyFont="1" applyFill="1" applyBorder="1" applyAlignment="1">
      <alignment horizontal="center"/>
    </xf>
    <xf numFmtId="0" fontId="0" fillId="6" borderId="120" xfId="0" applyFill="1" applyBorder="1"/>
    <xf numFmtId="0" fontId="35" fillId="2" borderId="121" xfId="0" applyFont="1" applyFill="1" applyBorder="1" applyAlignment="1">
      <alignment horizontal="center"/>
    </xf>
    <xf numFmtId="0" fontId="35" fillId="2" borderId="37" xfId="0" applyFont="1" applyFill="1" applyBorder="1" applyAlignment="1">
      <alignment horizontal="center"/>
    </xf>
    <xf numFmtId="0" fontId="0" fillId="2" borderId="37" xfId="0" applyFill="1" applyBorder="1"/>
    <xf numFmtId="0" fontId="0" fillId="2" borderId="37" xfId="0" applyFill="1" applyBorder="1" applyAlignment="1">
      <alignment horizontal="center"/>
    </xf>
    <xf numFmtId="0" fontId="0" fillId="0" borderId="122" xfId="0" applyBorder="1"/>
    <xf numFmtId="0" fontId="24" fillId="3" borderId="0" xfId="0" applyFont="1" applyFill="1" applyAlignment="1">
      <alignment horizontal="left"/>
    </xf>
    <xf numFmtId="0" fontId="81" fillId="3" borderId="0" xfId="0" applyFont="1" applyFill="1"/>
    <xf numFmtId="0" fontId="81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8" fillId="0" borderId="0" xfId="0" applyFont="1" applyFill="1"/>
    <xf numFmtId="164" fontId="0" fillId="0" borderId="0" xfId="2" applyFont="1"/>
    <xf numFmtId="0" fontId="32" fillId="0" borderId="0" xfId="0" applyFont="1" applyBorder="1"/>
    <xf numFmtId="0" fontId="44" fillId="0" borderId="0" xfId="0" applyFont="1" applyAlignment="1">
      <alignment horizontal="left" vertical="center"/>
    </xf>
    <xf numFmtId="0" fontId="9" fillId="0" borderId="0" xfId="0" applyFont="1" applyFill="1" applyBorder="1"/>
    <xf numFmtId="0" fontId="17" fillId="0" borderId="0" xfId="0" applyFont="1" applyAlignment="1">
      <alignment horizontal="right" vertical="center"/>
    </xf>
    <xf numFmtId="0" fontId="83" fillId="17" borderId="123" xfId="0" applyFont="1" applyFill="1" applyBorder="1" applyAlignment="1">
      <alignment horizontal="left"/>
    </xf>
    <xf numFmtId="0" fontId="83" fillId="17" borderId="124" xfId="0" applyFont="1" applyFill="1" applyBorder="1" applyAlignment="1">
      <alignment horizontal="left"/>
    </xf>
    <xf numFmtId="0" fontId="83" fillId="17" borderId="124" xfId="0" applyFont="1" applyFill="1" applyBorder="1" applyAlignment="1">
      <alignment horizontal="center"/>
    </xf>
    <xf numFmtId="0" fontId="83" fillId="17" borderId="124" xfId="0" applyFont="1" applyFill="1" applyBorder="1" applyAlignment="1">
      <alignment horizontal="right"/>
    </xf>
    <xf numFmtId="0" fontId="83" fillId="0" borderId="0" xfId="0" applyFont="1" applyFill="1" applyBorder="1"/>
    <xf numFmtId="0" fontId="83" fillId="0" borderId="0" xfId="0" applyFont="1" applyFill="1" applyBorder="1" applyAlignment="1">
      <alignment horizontal="center" vertical="center"/>
    </xf>
    <xf numFmtId="164" fontId="83" fillId="0" borderId="0" xfId="2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23" xfId="0" applyFont="1" applyBorder="1" applyAlignment="1">
      <alignment horizontal="left"/>
    </xf>
    <xf numFmtId="0" fontId="0" fillId="0" borderId="124" xfId="0" applyFont="1" applyBorder="1" applyAlignment="1">
      <alignment horizontal="left"/>
    </xf>
    <xf numFmtId="0" fontId="0" fillId="0" borderId="124" xfId="0" applyFont="1" applyBorder="1" applyAlignment="1">
      <alignment horizontal="center"/>
    </xf>
    <xf numFmtId="164" fontId="0" fillId="0" borderId="124" xfId="2" applyNumberFormat="1" applyFont="1" applyBorder="1"/>
    <xf numFmtId="164" fontId="0" fillId="0" borderId="124" xfId="0" applyNumberFormat="1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164" fontId="0" fillId="0" borderId="0" xfId="2" applyNumberFormat="1" applyFont="1" applyFill="1" applyBorder="1"/>
    <xf numFmtId="0" fontId="0" fillId="0" borderId="0" xfId="0" applyFont="1" applyFill="1" applyBorder="1"/>
    <xf numFmtId="0" fontId="0" fillId="0" borderId="0" xfId="0" applyFont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/>
    </xf>
    <xf numFmtId="0" fontId="2" fillId="0" borderId="125" xfId="0" applyFont="1" applyBorder="1" applyAlignment="1">
      <alignment horizontal="left"/>
    </xf>
    <xf numFmtId="0" fontId="2" fillId="0" borderId="126" xfId="0" applyFont="1" applyBorder="1" applyAlignment="1">
      <alignment horizontal="left"/>
    </xf>
    <xf numFmtId="0" fontId="2" fillId="0" borderId="126" xfId="0" applyFont="1" applyBorder="1" applyAlignment="1">
      <alignment horizontal="center"/>
    </xf>
    <xf numFmtId="0" fontId="2" fillId="0" borderId="126" xfId="0" applyNumberFormat="1" applyFont="1" applyBorder="1"/>
    <xf numFmtId="164" fontId="2" fillId="0" borderId="126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/>
    <xf numFmtId="164" fontId="2" fillId="0" borderId="0" xfId="0" applyNumberFormat="1" applyFont="1" applyBorder="1"/>
    <xf numFmtId="0" fontId="8" fillId="3" borderId="0" xfId="0" applyFont="1" applyFill="1" applyAlignment="1">
      <alignment horizontal="left"/>
    </xf>
    <xf numFmtId="0" fontId="84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/>
    <xf numFmtId="0" fontId="50" fillId="0" borderId="0" xfId="0" applyFont="1" applyFill="1" applyAlignment="1">
      <alignment horizontal="center"/>
    </xf>
    <xf numFmtId="0" fontId="50" fillId="12" borderId="0" xfId="0" applyFont="1" applyFill="1" applyAlignment="1">
      <alignment horizontal="center"/>
    </xf>
    <xf numFmtId="0" fontId="50" fillId="5" borderId="0" xfId="0" applyFont="1" applyFill="1"/>
    <xf numFmtId="0" fontId="9" fillId="2" borderId="83" xfId="0" applyFont="1" applyFill="1" applyBorder="1" applyAlignment="1"/>
    <xf numFmtId="0" fontId="9" fillId="2" borderId="127" xfId="0" applyFont="1" applyFill="1" applyBorder="1" applyAlignment="1"/>
    <xf numFmtId="0" fontId="9" fillId="2" borderId="82" xfId="0" applyFont="1" applyFill="1" applyBorder="1" applyAlignment="1"/>
    <xf numFmtId="0" fontId="9" fillId="2" borderId="128" xfId="0" applyFont="1" applyFill="1" applyBorder="1" applyAlignment="1"/>
    <xf numFmtId="0" fontId="9" fillId="2" borderId="129" xfId="0" applyFont="1" applyFill="1" applyBorder="1" applyAlignment="1"/>
    <xf numFmtId="0" fontId="9" fillId="2" borderId="130" xfId="0" applyFont="1" applyFill="1" applyBorder="1" applyAlignment="1"/>
    <xf numFmtId="0" fontId="9" fillId="5" borderId="131" xfId="0" applyFont="1" applyFill="1" applyBorder="1" applyAlignment="1">
      <alignment horizontal="right"/>
    </xf>
    <xf numFmtId="0" fontId="14" fillId="18" borderId="0" xfId="0" applyFont="1" applyFill="1"/>
    <xf numFmtId="0" fontId="0" fillId="18" borderId="0" xfId="0" applyFont="1" applyFill="1"/>
    <xf numFmtId="0" fontId="50" fillId="0" borderId="0" xfId="0" applyFont="1" applyFill="1" applyAlignment="1">
      <alignment horizontal="left"/>
    </xf>
    <xf numFmtId="0" fontId="14" fillId="5" borderId="0" xfId="0" applyFont="1" applyFill="1"/>
    <xf numFmtId="0" fontId="9" fillId="5" borderId="131" xfId="0" applyFont="1" applyFill="1" applyBorder="1" applyAlignment="1"/>
    <xf numFmtId="0" fontId="9" fillId="5" borderId="132" xfId="0" applyFont="1" applyFill="1" applyBorder="1" applyAlignment="1"/>
    <xf numFmtId="0" fontId="9" fillId="18" borderId="0" xfId="0" applyFont="1" applyFill="1" applyBorder="1" applyAlignment="1">
      <alignment horizontal="left"/>
    </xf>
    <xf numFmtId="0" fontId="50" fillId="2" borderId="0" xfId="0" applyFont="1" applyFill="1" applyBorder="1"/>
    <xf numFmtId="0" fontId="86" fillId="2" borderId="133" xfId="0" applyFont="1" applyFill="1" applyBorder="1" applyAlignment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50" fillId="6" borderId="0" xfId="0" quotePrefix="1" applyFont="1" applyFill="1" applyAlignment="1">
      <alignment horizontal="left"/>
    </xf>
    <xf numFmtId="0" fontId="9" fillId="2" borderId="134" xfId="0" applyFont="1" applyFill="1" applyBorder="1" applyAlignment="1">
      <alignment horizontal="right"/>
    </xf>
    <xf numFmtId="0" fontId="9" fillId="2" borderId="135" xfId="0" applyFont="1" applyFill="1" applyBorder="1" applyAlignment="1">
      <alignment horizontal="right"/>
    </xf>
    <xf numFmtId="0" fontId="9" fillId="2" borderId="136" xfId="0" applyFont="1" applyFill="1" applyBorder="1" applyAlignment="1">
      <alignment horizontal="right"/>
    </xf>
    <xf numFmtId="0" fontId="50" fillId="6" borderId="0" xfId="0" applyFont="1" applyFill="1" applyAlignment="1">
      <alignment horizontal="left"/>
    </xf>
    <xf numFmtId="0" fontId="9" fillId="2" borderId="137" xfId="0" applyFont="1" applyFill="1" applyBorder="1" applyAlignment="1">
      <alignment horizontal="right"/>
    </xf>
    <xf numFmtId="0" fontId="9" fillId="2" borderId="129" xfId="0" applyFont="1" applyFill="1" applyBorder="1" applyAlignment="1">
      <alignment horizontal="right"/>
    </xf>
    <xf numFmtId="0" fontId="9" fillId="2" borderId="138" xfId="0" applyFont="1" applyFill="1" applyBorder="1" applyAlignment="1">
      <alignment horizontal="right"/>
    </xf>
    <xf numFmtId="0" fontId="9" fillId="2" borderId="139" xfId="0" applyFont="1" applyFill="1" applyBorder="1" applyAlignment="1">
      <alignment horizontal="right"/>
    </xf>
    <xf numFmtId="0" fontId="9" fillId="2" borderId="140" xfId="0" applyFont="1" applyFill="1" applyBorder="1" applyAlignment="1">
      <alignment horizontal="right"/>
    </xf>
    <xf numFmtId="0" fontId="9" fillId="2" borderId="141" xfId="0" applyFont="1" applyFill="1" applyBorder="1" applyAlignment="1">
      <alignment horizontal="right"/>
    </xf>
    <xf numFmtId="0" fontId="86" fillId="2" borderId="0" xfId="0" applyFont="1" applyFill="1"/>
    <xf numFmtId="0" fontId="86" fillId="2" borderId="0" xfId="0" applyFont="1" applyFill="1" applyBorder="1" applyAlignment="1"/>
    <xf numFmtId="0" fontId="15" fillId="2" borderId="0" xfId="0" applyFont="1" applyFill="1"/>
    <xf numFmtId="0" fontId="50" fillId="2" borderId="0" xfId="0" applyFont="1" applyFill="1"/>
    <xf numFmtId="0" fontId="50" fillId="2" borderId="0" xfId="0" applyFont="1" applyFill="1" applyAlignment="1">
      <alignment horizontal="left"/>
    </xf>
    <xf numFmtId="0" fontId="15" fillId="4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50" fillId="0" borderId="0" xfId="0" applyFont="1" applyAlignment="1">
      <alignment horizontal="left"/>
    </xf>
    <xf numFmtId="0" fontId="50" fillId="2" borderId="0" xfId="0" applyFont="1" applyFill="1" applyAlignment="1">
      <alignment horizontal="right"/>
    </xf>
    <xf numFmtId="0" fontId="15" fillId="2" borderId="0" xfId="0" applyFont="1" applyFill="1" applyAlignment="1">
      <alignment horizontal="left"/>
    </xf>
    <xf numFmtId="44" fontId="9" fillId="2" borderId="134" xfId="0" applyNumberFormat="1" applyFont="1" applyFill="1" applyBorder="1" applyAlignment="1">
      <alignment horizontal="left"/>
    </xf>
    <xf numFmtId="44" fontId="9" fillId="2" borderId="135" xfId="0" applyNumberFormat="1" applyFont="1" applyFill="1" applyBorder="1" applyAlignment="1">
      <alignment horizontal="left"/>
    </xf>
    <xf numFmtId="44" fontId="9" fillId="2" borderId="136" xfId="0" applyNumberFormat="1" applyFont="1" applyFill="1" applyBorder="1" applyAlignment="1">
      <alignment horizontal="left"/>
    </xf>
    <xf numFmtId="44" fontId="9" fillId="2" borderId="0" xfId="0" applyNumberFormat="1" applyFont="1" applyFill="1"/>
    <xf numFmtId="44" fontId="9" fillId="2" borderId="0" xfId="0" applyNumberFormat="1" applyFont="1" applyFill="1" applyAlignment="1">
      <alignment horizontal="left"/>
    </xf>
    <xf numFmtId="44" fontId="50" fillId="2" borderId="0" xfId="0" applyNumberFormat="1" applyFont="1" applyFill="1"/>
    <xf numFmtId="44" fontId="9" fillId="2" borderId="137" xfId="0" applyNumberFormat="1" applyFont="1" applyFill="1" applyBorder="1" applyAlignment="1">
      <alignment horizontal="left"/>
    </xf>
    <xf numFmtId="44" fontId="9" fillId="2" borderId="129" xfId="0" applyNumberFormat="1" applyFont="1" applyFill="1" applyBorder="1" applyAlignment="1">
      <alignment horizontal="left"/>
    </xf>
    <xf numFmtId="44" fontId="9" fillId="2" borderId="138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44" fontId="10" fillId="2" borderId="0" xfId="0" applyNumberFormat="1" applyFont="1" applyFill="1" applyAlignment="1">
      <alignment horizontal="center"/>
    </xf>
    <xf numFmtId="44" fontId="50" fillId="5" borderId="142" xfId="0" applyNumberFormat="1" applyFont="1" applyFill="1" applyBorder="1" applyAlignment="1">
      <alignment horizontal="left"/>
    </xf>
    <xf numFmtId="44" fontId="50" fillId="5" borderId="142" xfId="0" applyNumberFormat="1" applyFont="1" applyFill="1" applyBorder="1"/>
    <xf numFmtId="44" fontId="50" fillId="5" borderId="0" xfId="0" applyNumberFormat="1" applyFont="1" applyFill="1"/>
    <xf numFmtId="44" fontId="50" fillId="4" borderId="0" xfId="0" applyNumberFormat="1" applyFont="1" applyFill="1"/>
    <xf numFmtId="44" fontId="86" fillId="2" borderId="0" xfId="0" applyNumberFormat="1" applyFont="1" applyFill="1" applyAlignment="1">
      <alignment horizontal="left"/>
    </xf>
    <xf numFmtId="44" fontId="86" fillId="2" borderId="0" xfId="0" applyNumberFormat="1" applyFont="1" applyFill="1"/>
    <xf numFmtId="44" fontId="87" fillId="2" borderId="0" xfId="0" applyNumberFormat="1" applyFont="1" applyFill="1" applyAlignment="1">
      <alignment horizontal="left"/>
    </xf>
    <xf numFmtId="44" fontId="9" fillId="2" borderId="0" xfId="0" applyNumberFormat="1" applyFont="1" applyFill="1" applyAlignment="1">
      <alignment horizontal="center"/>
    </xf>
    <xf numFmtId="44" fontId="50" fillId="2" borderId="0" xfId="0" applyNumberFormat="1" applyFont="1" applyFill="1" applyAlignment="1">
      <alignment horizontal="left"/>
    </xf>
    <xf numFmtId="44" fontId="50" fillId="2" borderId="0" xfId="0" applyNumberFormat="1" applyFont="1" applyFill="1" applyAlignment="1">
      <alignment horizontal="center"/>
    </xf>
    <xf numFmtId="0" fontId="50" fillId="0" borderId="0" xfId="0" applyFont="1" applyAlignment="1">
      <alignment horizontal="center"/>
    </xf>
    <xf numFmtId="44" fontId="50" fillId="4" borderId="0" xfId="0" applyNumberFormat="1" applyFont="1" applyFill="1" applyAlignment="1">
      <alignment horizontal="left"/>
    </xf>
    <xf numFmtId="44" fontId="50" fillId="5" borderId="0" xfId="0" applyNumberFormat="1" applyFont="1" applyFill="1" applyAlignment="1">
      <alignment horizontal="left"/>
    </xf>
    <xf numFmtId="0" fontId="0" fillId="2" borderId="143" xfId="0" applyFont="1" applyFill="1" applyBorder="1"/>
    <xf numFmtId="0" fontId="88" fillId="2" borderId="143" xfId="0" applyFont="1" applyFill="1" applyBorder="1" applyAlignment="1">
      <alignment horizontal="center"/>
    </xf>
    <xf numFmtId="0" fontId="0" fillId="2" borderId="143" xfId="0" applyFont="1" applyFill="1" applyBorder="1" applyAlignment="1">
      <alignment horizontal="left"/>
    </xf>
    <xf numFmtId="0" fontId="89" fillId="0" borderId="0" xfId="0" applyFont="1" applyAlignment="1">
      <alignment vertical="center"/>
    </xf>
    <xf numFmtId="0" fontId="50" fillId="2" borderId="0" xfId="0" applyFont="1" applyFill="1" applyAlignment="1">
      <alignment horizontal="center"/>
    </xf>
    <xf numFmtId="44" fontId="50" fillId="2" borderId="142" xfId="0" applyNumberFormat="1" applyFont="1" applyFill="1" applyBorder="1" applyAlignment="1">
      <alignment horizontal="left"/>
    </xf>
    <xf numFmtId="43" fontId="50" fillId="5" borderId="0" xfId="0" applyNumberFormat="1" applyFont="1" applyFill="1"/>
    <xf numFmtId="43" fontId="50" fillId="4" borderId="0" xfId="0" applyNumberFormat="1" applyFont="1" applyFill="1"/>
    <xf numFmtId="0" fontId="86" fillId="2" borderId="0" xfId="0" applyFont="1" applyFill="1" applyAlignment="1">
      <alignment horizontal="right"/>
    </xf>
    <xf numFmtId="44" fontId="50" fillId="4" borderId="131" xfId="0" applyNumberFormat="1" applyFont="1" applyFill="1" applyBorder="1" applyAlignment="1">
      <alignment horizontal="left"/>
    </xf>
    <xf numFmtId="44" fontId="65" fillId="0" borderId="0" xfId="0" applyNumberFormat="1" applyFont="1"/>
    <xf numFmtId="0" fontId="24" fillId="19" borderId="0" xfId="0" applyFont="1" applyFill="1"/>
    <xf numFmtId="0" fontId="77" fillId="19" borderId="0" xfId="0" applyFont="1" applyFill="1"/>
    <xf numFmtId="0" fontId="90" fillId="0" borderId="60" xfId="0" applyFont="1" applyFill="1" applyBorder="1"/>
    <xf numFmtId="0" fontId="91" fillId="6" borderId="69" xfId="0" applyFont="1" applyFill="1" applyBorder="1"/>
    <xf numFmtId="0" fontId="90" fillId="6" borderId="144" xfId="0" applyFont="1" applyFill="1" applyBorder="1"/>
    <xf numFmtId="0" fontId="91" fillId="6" borderId="144" xfId="0" applyFont="1" applyFill="1" applyBorder="1"/>
    <xf numFmtId="0" fontId="90" fillId="6" borderId="145" xfId="0" applyFont="1" applyFill="1" applyBorder="1"/>
    <xf numFmtId="0" fontId="90" fillId="0" borderId="0" xfId="0" applyFont="1"/>
    <xf numFmtId="0" fontId="9" fillId="0" borderId="60" xfId="0" applyFont="1" applyFill="1" applyBorder="1"/>
    <xf numFmtId="0" fontId="92" fillId="0" borderId="146" xfId="0" applyFont="1" applyBorder="1"/>
    <xf numFmtId="0" fontId="10" fillId="0" borderId="147" xfId="0" applyFont="1" applyBorder="1" applyAlignment="1"/>
    <xf numFmtId="0" fontId="10" fillId="0" borderId="148" xfId="0" applyFont="1" applyBorder="1" applyAlignment="1"/>
    <xf numFmtId="0" fontId="9" fillId="0" borderId="146" xfId="0" applyFont="1" applyBorder="1"/>
    <xf numFmtId="0" fontId="9" fillId="0" borderId="147" xfId="0" applyFont="1" applyBorder="1"/>
    <xf numFmtId="0" fontId="9" fillId="0" borderId="148" xfId="7" applyNumberFormat="1" applyFont="1" applyBorder="1"/>
    <xf numFmtId="0" fontId="92" fillId="0" borderId="149" xfId="0" applyFont="1" applyBorder="1"/>
    <xf numFmtId="0" fontId="10" fillId="0" borderId="150" xfId="0" applyFont="1" applyBorder="1"/>
    <xf numFmtId="0" fontId="9" fillId="4" borderId="151" xfId="0" applyNumberFormat="1" applyFont="1" applyFill="1" applyBorder="1"/>
    <xf numFmtId="0" fontId="11" fillId="0" borderId="0" xfId="0" applyFont="1" applyFill="1" applyAlignment="1">
      <alignment horizontal="center" vertical="center"/>
    </xf>
    <xf numFmtId="0" fontId="61" fillId="0" borderId="0" xfId="0" applyFont="1"/>
    <xf numFmtId="44" fontId="9" fillId="20" borderId="0" xfId="5" applyFont="1" applyFill="1"/>
    <xf numFmtId="0" fontId="76" fillId="0" borderId="0" xfId="0" applyFont="1" applyFill="1"/>
    <xf numFmtId="0" fontId="93" fillId="0" borderId="0" xfId="0" applyFont="1" applyFill="1" applyBorder="1"/>
    <xf numFmtId="0" fontId="91" fillId="6" borderId="152" xfId="0" applyFont="1" applyFill="1" applyBorder="1"/>
    <xf numFmtId="0" fontId="15" fillId="0" borderId="153" xfId="0" applyFont="1" applyBorder="1"/>
    <xf numFmtId="0" fontId="15" fillId="0" borderId="147" xfId="0" applyFont="1" applyBorder="1"/>
    <xf numFmtId="0" fontId="15" fillId="0" borderId="148" xfId="0" applyFont="1" applyBorder="1"/>
    <xf numFmtId="0" fontId="92" fillId="0" borderId="153" xfId="0" applyFont="1" applyBorder="1"/>
    <xf numFmtId="0" fontId="9" fillId="0" borderId="153" xfId="0" applyFont="1" applyBorder="1"/>
    <xf numFmtId="0" fontId="92" fillId="0" borderId="154" xfId="0" applyFont="1" applyBorder="1"/>
    <xf numFmtId="0" fontId="94" fillId="0" borderId="0" xfId="0" applyFont="1"/>
    <xf numFmtId="173" fontId="94" fillId="0" borderId="0" xfId="0" applyNumberFormat="1" applyFont="1"/>
    <xf numFmtId="0" fontId="9" fillId="20" borderId="0" xfId="0" quotePrefix="1" applyFont="1" applyFill="1"/>
    <xf numFmtId="9" fontId="0" fillId="0" borderId="0" xfId="0" applyNumberFormat="1" applyFont="1" applyAlignment="1">
      <alignment horizontal="right"/>
    </xf>
    <xf numFmtId="170" fontId="60" fillId="0" borderId="0" xfId="0" applyNumberFormat="1" applyFont="1"/>
    <xf numFmtId="0" fontId="95" fillId="0" borderId="0" xfId="0" applyFont="1"/>
    <xf numFmtId="0" fontId="24" fillId="3" borderId="62" xfId="0" applyFont="1" applyFill="1" applyBorder="1"/>
    <xf numFmtId="0" fontId="14" fillId="3" borderId="62" xfId="0" applyFont="1" applyFill="1" applyBorder="1"/>
    <xf numFmtId="0" fontId="0" fillId="3" borderId="62" xfId="0" applyFill="1" applyBorder="1"/>
    <xf numFmtId="0" fontId="76" fillId="0" borderId="0" xfId="0" applyFont="1" applyAlignment="1">
      <alignment horizontal="left"/>
    </xf>
    <xf numFmtId="0" fontId="11" fillId="0" borderId="59" xfId="0" applyFont="1" applyBorder="1"/>
    <xf numFmtId="0" fontId="96" fillId="21" borderId="155" xfId="0" applyFont="1" applyFill="1" applyBorder="1" applyAlignment="1"/>
    <xf numFmtId="49" fontId="97" fillId="21" borderId="156" xfId="0" applyNumberFormat="1" applyFont="1" applyFill="1" applyBorder="1" applyAlignment="1">
      <alignment horizontal="left"/>
    </xf>
    <xf numFmtId="0" fontId="98" fillId="21" borderId="156" xfId="0" applyFont="1" applyFill="1" applyBorder="1" applyAlignment="1">
      <alignment horizontal="left"/>
    </xf>
    <xf numFmtId="0" fontId="98" fillId="21" borderId="156" xfId="0" applyFont="1" applyFill="1" applyBorder="1" applyAlignment="1">
      <alignment horizontal="centerContinuous"/>
    </xf>
    <xf numFmtId="0" fontId="98" fillId="21" borderId="156" xfId="0" applyFont="1" applyFill="1" applyBorder="1" applyAlignment="1">
      <alignment horizontal="center"/>
    </xf>
    <xf numFmtId="0" fontId="98" fillId="3" borderId="157" xfId="0" applyFont="1" applyFill="1" applyBorder="1" applyAlignment="1">
      <alignment horizontal="centerContinuous"/>
    </xf>
    <xf numFmtId="0" fontId="11" fillId="0" borderId="59" xfId="0" applyFont="1" applyBorder="1" applyAlignment="1">
      <alignment horizontal="left"/>
    </xf>
    <xf numFmtId="0" fontId="94" fillId="10" borderId="158" xfId="0" applyFont="1" applyFill="1" applyBorder="1"/>
    <xf numFmtId="0" fontId="94" fillId="10" borderId="159" xfId="0" applyFont="1" applyFill="1" applyBorder="1" applyAlignment="1">
      <alignment horizontal="left"/>
    </xf>
    <xf numFmtId="0" fontId="94" fillId="10" borderId="160" xfId="0" applyFont="1" applyFill="1" applyBorder="1" applyAlignment="1">
      <alignment horizontal="centerContinuous"/>
    </xf>
    <xf numFmtId="0" fontId="94" fillId="10" borderId="159" xfId="0" applyFont="1" applyFill="1" applyBorder="1" applyAlignment="1">
      <alignment horizontal="center"/>
    </xf>
    <xf numFmtId="0" fontId="94" fillId="10" borderId="107" xfId="0" applyFont="1" applyFill="1" applyBorder="1" applyAlignment="1">
      <alignment horizontal="left"/>
    </xf>
    <xf numFmtId="0" fontId="94" fillId="10" borderId="109" xfId="0" applyFont="1" applyFill="1" applyBorder="1" applyAlignment="1">
      <alignment horizontal="left"/>
    </xf>
    <xf numFmtId="0" fontId="94" fillId="10" borderId="162" xfId="0" applyFont="1" applyFill="1" applyBorder="1" applyAlignment="1">
      <alignment horizontal="center"/>
    </xf>
    <xf numFmtId="0" fontId="94" fillId="10" borderId="146" xfId="0" applyFont="1" applyFill="1" applyBorder="1" applyAlignment="1">
      <alignment horizontal="center"/>
    </xf>
    <xf numFmtId="0" fontId="94" fillId="10" borderId="109" xfId="0" applyFont="1" applyFill="1" applyBorder="1" applyAlignment="1">
      <alignment horizontal="center"/>
    </xf>
    <xf numFmtId="16" fontId="100" fillId="0" borderId="111" xfId="0" applyNumberFormat="1" applyFont="1" applyBorder="1"/>
    <xf numFmtId="0" fontId="101" fillId="0" borderId="39" xfId="0" applyFont="1" applyBorder="1"/>
    <xf numFmtId="4" fontId="102" fillId="10" borderId="46" xfId="0" applyNumberFormat="1" applyFont="1" applyFill="1" applyBorder="1"/>
    <xf numFmtId="4" fontId="103" fillId="11" borderId="46" xfId="0" applyNumberFormat="1" applyFont="1" applyFill="1" applyBorder="1"/>
    <xf numFmtId="0" fontId="103" fillId="11" borderId="46" xfId="0" applyFont="1" applyFill="1" applyBorder="1" applyAlignment="1">
      <alignment horizontal="center"/>
    </xf>
    <xf numFmtId="4" fontId="103" fillId="10" borderId="112" xfId="0" applyNumberFormat="1" applyFont="1" applyFill="1" applyBorder="1"/>
    <xf numFmtId="4" fontId="103" fillId="0" borderId="59" xfId="0" applyNumberFormat="1" applyFont="1" applyFill="1" applyBorder="1" applyAlignment="1">
      <alignment horizontal="left"/>
    </xf>
    <xf numFmtId="0" fontId="103" fillId="0" borderId="39" xfId="0" applyFont="1" applyBorder="1"/>
    <xf numFmtId="164" fontId="103" fillId="0" borderId="39" xfId="2" applyFont="1" applyBorder="1"/>
    <xf numFmtId="0" fontId="103" fillId="0" borderId="39" xfId="0" applyFont="1" applyBorder="1" applyAlignment="1">
      <alignment horizontal="center"/>
    </xf>
    <xf numFmtId="4" fontId="103" fillId="0" borderId="116" xfId="0" applyNumberFormat="1" applyFont="1" applyBorder="1"/>
    <xf numFmtId="0" fontId="7" fillId="0" borderId="59" xfId="0" applyFont="1" applyBorder="1"/>
    <xf numFmtId="0" fontId="101" fillId="2" borderId="149" xfId="0" applyFont="1" applyFill="1" applyBorder="1" applyAlignment="1">
      <alignment horizontal="right"/>
    </xf>
    <xf numFmtId="4" fontId="104" fillId="12" borderId="163" xfId="0" applyNumberFormat="1" applyFont="1" applyFill="1" applyBorder="1"/>
    <xf numFmtId="4" fontId="101" fillId="12" borderId="164" xfId="0" applyNumberFormat="1" applyFont="1" applyFill="1" applyBorder="1"/>
    <xf numFmtId="0" fontId="101" fillId="0" borderId="149" xfId="0" applyFont="1" applyBorder="1" applyAlignment="1">
      <alignment horizontal="center"/>
    </xf>
    <xf numFmtId="0" fontId="103" fillId="18" borderId="26" xfId="0" applyFont="1" applyFill="1" applyBorder="1"/>
    <xf numFmtId="16" fontId="100" fillId="0" borderId="165" xfId="0" applyNumberFormat="1" applyFont="1" applyBorder="1"/>
    <xf numFmtId="0" fontId="101" fillId="2" borderId="27" xfId="0" applyFont="1" applyFill="1" applyBorder="1" applyAlignment="1">
      <alignment horizontal="right"/>
    </xf>
    <xf numFmtId="4" fontId="104" fillId="2" borderId="29" xfId="0" applyNumberFormat="1" applyFont="1" applyFill="1" applyBorder="1"/>
    <xf numFmtId="4" fontId="101" fillId="2" borderId="29" xfId="0" applyNumberFormat="1" applyFont="1" applyFill="1" applyBorder="1"/>
    <xf numFmtId="0" fontId="101" fillId="2" borderId="27" xfId="0" applyFont="1" applyFill="1" applyBorder="1" applyAlignment="1">
      <alignment horizontal="center"/>
    </xf>
    <xf numFmtId="0" fontId="103" fillId="2" borderId="61" xfId="0" applyFont="1" applyFill="1" applyBorder="1"/>
    <xf numFmtId="164" fontId="102" fillId="10" borderId="46" xfId="2" applyFont="1" applyFill="1" applyBorder="1"/>
    <xf numFmtId="164" fontId="103" fillId="10" borderId="46" xfId="2" applyFont="1" applyFill="1" applyBorder="1"/>
    <xf numFmtId="164" fontId="103" fillId="10" borderId="46" xfId="2" applyFont="1" applyFill="1" applyBorder="1" applyAlignment="1">
      <alignment horizontal="center"/>
    </xf>
    <xf numFmtId="164" fontId="103" fillId="10" borderId="112" xfId="2" applyFont="1" applyFill="1" applyBorder="1"/>
    <xf numFmtId="164" fontId="103" fillId="0" borderId="39" xfId="2" applyFont="1" applyBorder="1" applyAlignment="1">
      <alignment horizontal="center"/>
    </xf>
    <xf numFmtId="164" fontId="103" fillId="0" borderId="116" xfId="2" applyFont="1" applyBorder="1"/>
    <xf numFmtId="164" fontId="101" fillId="12" borderId="163" xfId="2" applyFont="1" applyFill="1" applyBorder="1"/>
    <xf numFmtId="164" fontId="101" fillId="0" borderId="166" xfId="2" applyFont="1" applyBorder="1" applyAlignment="1">
      <alignment horizontal="center"/>
    </xf>
    <xf numFmtId="164" fontId="102" fillId="18" borderId="167" xfId="2" applyFont="1" applyFill="1" applyBorder="1"/>
    <xf numFmtId="0" fontId="24" fillId="3" borderId="0" xfId="0" applyFont="1" applyFill="1" applyBorder="1"/>
    <xf numFmtId="0" fontId="47" fillId="3" borderId="0" xfId="0" applyFont="1" applyFill="1" applyBorder="1"/>
    <xf numFmtId="0" fontId="14" fillId="3" borderId="0" xfId="0" applyFont="1" applyFill="1" applyBorder="1"/>
    <xf numFmtId="0" fontId="15" fillId="3" borderId="0" xfId="0" applyFont="1" applyFill="1" applyBorder="1"/>
    <xf numFmtId="0" fontId="16" fillId="0" borderId="0" xfId="0" applyFont="1" applyFill="1" applyBorder="1"/>
    <xf numFmtId="0" fontId="87" fillId="0" borderId="0" xfId="0" applyFont="1" applyFill="1"/>
    <xf numFmtId="0" fontId="105" fillId="0" borderId="0" xfId="0" applyFont="1" applyFill="1" applyBorder="1"/>
    <xf numFmtId="0" fontId="15" fillId="0" borderId="0" xfId="0" applyFont="1" applyFill="1" applyAlignment="1">
      <alignment horizontal="right"/>
    </xf>
    <xf numFmtId="0" fontId="15" fillId="0" borderId="0" xfId="0" applyFont="1" applyFill="1" applyBorder="1"/>
    <xf numFmtId="0" fontId="7" fillId="0" borderId="0" xfId="0" applyFont="1" applyBorder="1"/>
    <xf numFmtId="0" fontId="60" fillId="0" borderId="0" xfId="0" applyFont="1" applyBorder="1" applyAlignment="1">
      <alignment horizontal="right"/>
    </xf>
    <xf numFmtId="174" fontId="60" fillId="10" borderId="0" xfId="3" applyNumberFormat="1" applyFont="1" applyFill="1" applyBorder="1" applyProtection="1">
      <protection locked="0"/>
    </xf>
    <xf numFmtId="9" fontId="67" fillId="22" borderId="0" xfId="6" applyFont="1" applyFill="1" applyBorder="1"/>
    <xf numFmtId="175" fontId="60" fillId="12" borderId="0" xfId="0" applyNumberFormat="1" applyFont="1" applyFill="1" applyBorder="1" applyProtection="1">
      <protection locked="0"/>
    </xf>
    <xf numFmtId="0" fontId="20" fillId="0" borderId="0" xfId="0" applyFont="1" applyBorder="1"/>
    <xf numFmtId="2" fontId="76" fillId="0" borderId="56" xfId="0" applyNumberFormat="1" applyFont="1" applyFill="1" applyBorder="1" applyAlignment="1">
      <alignment horizontal="center"/>
    </xf>
    <xf numFmtId="0" fontId="60" fillId="0" borderId="168" xfId="0" applyFont="1" applyFill="1" applyBorder="1"/>
    <xf numFmtId="0" fontId="60" fillId="0" borderId="169" xfId="0" applyFont="1" applyFill="1" applyBorder="1" applyAlignment="1">
      <alignment horizontal="center"/>
    </xf>
    <xf numFmtId="0" fontId="60" fillId="10" borderId="169" xfId="0" applyFont="1" applyFill="1" applyBorder="1" applyAlignment="1">
      <alignment horizontal="center"/>
    </xf>
    <xf numFmtId="0" fontId="60" fillId="12" borderId="169" xfId="0" applyFont="1" applyFill="1" applyBorder="1" applyAlignment="1">
      <alignment horizontal="center"/>
    </xf>
    <xf numFmtId="0" fontId="60" fillId="23" borderId="169" xfId="0" applyFont="1" applyFill="1" applyBorder="1" applyAlignment="1">
      <alignment horizontal="center"/>
    </xf>
    <xf numFmtId="0" fontId="60" fillId="2" borderId="170" xfId="0" applyFont="1" applyFill="1" applyBorder="1" applyAlignment="1">
      <alignment horizontal="center"/>
    </xf>
    <xf numFmtId="0" fontId="60" fillId="22" borderId="171" xfId="0" applyFont="1" applyFill="1" applyBorder="1" applyAlignment="1">
      <alignment horizontal="center"/>
    </xf>
    <xf numFmtId="0" fontId="60" fillId="22" borderId="169" xfId="0" applyFont="1" applyFill="1" applyBorder="1" applyAlignment="1">
      <alignment horizontal="center"/>
    </xf>
    <xf numFmtId="0" fontId="60" fillId="0" borderId="172" xfId="0" applyFont="1" applyFill="1" applyBorder="1"/>
    <xf numFmtId="0" fontId="60" fillId="0" borderId="173" xfId="0" applyFont="1" applyFill="1" applyBorder="1" applyAlignment="1">
      <alignment horizontal="center"/>
    </xf>
    <xf numFmtId="0" fontId="60" fillId="10" borderId="173" xfId="0" applyFont="1" applyFill="1" applyBorder="1" applyAlignment="1">
      <alignment horizontal="center"/>
    </xf>
    <xf numFmtId="9" fontId="60" fillId="12" borderId="173" xfId="0" applyNumberFormat="1" applyFont="1" applyFill="1" applyBorder="1" applyAlignment="1">
      <alignment horizontal="center"/>
    </xf>
    <xf numFmtId="0" fontId="60" fillId="23" borderId="173" xfId="0" applyFont="1" applyFill="1" applyBorder="1" applyAlignment="1">
      <alignment horizontal="center"/>
    </xf>
    <xf numFmtId="0" fontId="60" fillId="2" borderId="174" xfId="0" applyFont="1" applyFill="1" applyBorder="1" applyAlignment="1">
      <alignment horizontal="center"/>
    </xf>
    <xf numFmtId="0" fontId="60" fillId="22" borderId="175" xfId="0" applyFont="1" applyFill="1" applyBorder="1" applyAlignment="1">
      <alignment horizontal="center"/>
    </xf>
    <xf numFmtId="0" fontId="60" fillId="22" borderId="173" xfId="0" applyFont="1" applyFill="1" applyBorder="1" applyAlignment="1">
      <alignment horizontal="center"/>
    </xf>
    <xf numFmtId="0" fontId="60" fillId="0" borderId="176" xfId="0" applyFont="1" applyFill="1" applyBorder="1"/>
    <xf numFmtId="1" fontId="15" fillId="0" borderId="177" xfId="0" applyNumberFormat="1" applyFont="1" applyFill="1" applyBorder="1" applyAlignment="1" applyProtection="1">
      <alignment horizontal="center"/>
      <protection locked="0"/>
    </xf>
    <xf numFmtId="2" fontId="15" fillId="0" borderId="177" xfId="0" applyNumberFormat="1" applyFont="1" applyBorder="1" applyAlignment="1">
      <alignment horizontal="center"/>
    </xf>
    <xf numFmtId="2" fontId="15" fillId="10" borderId="178" xfId="0" applyNumberFormat="1" applyFont="1" applyFill="1" applyBorder="1" applyAlignment="1">
      <alignment horizontal="center"/>
    </xf>
    <xf numFmtId="1" fontId="15" fillId="0" borderId="40" xfId="0" applyNumberFormat="1" applyFont="1" applyFill="1" applyBorder="1" applyAlignment="1" applyProtection="1">
      <alignment horizontal="center"/>
      <protection locked="0"/>
    </xf>
    <xf numFmtId="2" fontId="15" fillId="0" borderId="40" xfId="0" applyNumberFormat="1" applyFont="1" applyBorder="1" applyAlignment="1">
      <alignment horizontal="center"/>
    </xf>
    <xf numFmtId="2" fontId="15" fillId="10" borderId="179" xfId="0" applyNumberFormat="1" applyFont="1" applyFill="1" applyBorder="1" applyAlignment="1">
      <alignment horizontal="center"/>
    </xf>
    <xf numFmtId="1" fontId="15" fillId="0" borderId="40" xfId="0" applyNumberFormat="1" applyFont="1" applyFill="1" applyBorder="1" applyAlignment="1">
      <alignment horizontal="center"/>
    </xf>
    <xf numFmtId="0" fontId="107" fillId="0" borderId="31" xfId="0" applyFont="1" applyFill="1" applyBorder="1"/>
    <xf numFmtId="4" fontId="18" fillId="24" borderId="180" xfId="3" applyNumberFormat="1" applyFont="1" applyFill="1" applyBorder="1" applyAlignment="1">
      <alignment horizontal="center"/>
    </xf>
    <xf numFmtId="0" fontId="16" fillId="0" borderId="0" xfId="0" applyFont="1" applyBorder="1"/>
    <xf numFmtId="0" fontId="18" fillId="0" borderId="0" xfId="0" applyFont="1" applyBorder="1"/>
    <xf numFmtId="174" fontId="15" fillId="10" borderId="0" xfId="3" applyNumberFormat="1" applyFont="1" applyFill="1" applyBorder="1" applyProtection="1">
      <protection locked="0"/>
    </xf>
    <xf numFmtId="175" fontId="15" fillId="4" borderId="0" xfId="0" applyNumberFormat="1" applyFont="1" applyFill="1" applyBorder="1" applyProtection="1">
      <protection locked="0"/>
    </xf>
    <xf numFmtId="0" fontId="92" fillId="0" borderId="0" xfId="0" applyFont="1" applyBorder="1"/>
    <xf numFmtId="0" fontId="15" fillId="0" borderId="181" xfId="0" applyFont="1" applyBorder="1"/>
    <xf numFmtId="166" fontId="15" fillId="0" borderId="181" xfId="0" applyNumberFormat="1" applyFont="1" applyBorder="1"/>
    <xf numFmtId="0" fontId="101" fillId="0" borderId="0" xfId="0" applyFont="1"/>
    <xf numFmtId="0" fontId="101" fillId="0" borderId="0" xfId="0" applyFont="1" applyAlignment="1"/>
    <xf numFmtId="0" fontId="18" fillId="0" borderId="0" xfId="0" applyFont="1" applyAlignment="1"/>
    <xf numFmtId="0" fontId="7" fillId="0" borderId="0" xfId="9" applyFont="1" applyAlignment="1">
      <alignment vertical="center"/>
    </xf>
    <xf numFmtId="0" fontId="24" fillId="19" borderId="0" xfId="9" applyFont="1" applyFill="1" applyAlignment="1">
      <alignment vertical="center"/>
    </xf>
    <xf numFmtId="0" fontId="77" fillId="19" borderId="0" xfId="9" applyFont="1" applyFill="1" applyAlignment="1">
      <alignment vertical="center"/>
    </xf>
    <xf numFmtId="0" fontId="35" fillId="0" borderId="0" xfId="10" applyAlignment="1">
      <alignment vertical="center"/>
    </xf>
    <xf numFmtId="0" fontId="45" fillId="0" borderId="0" xfId="0" applyFont="1"/>
    <xf numFmtId="0" fontId="35" fillId="0" borderId="0" xfId="10" applyFont="1" applyFill="1" applyAlignment="1">
      <alignment vertical="center"/>
    </xf>
    <xf numFmtId="0" fontId="109" fillId="0" borderId="0" xfId="10" applyFont="1" applyFill="1" applyAlignment="1">
      <alignment vertical="center"/>
    </xf>
    <xf numFmtId="0" fontId="90" fillId="0" borderId="0" xfId="9" applyFont="1" applyFill="1" applyAlignment="1">
      <alignment horizontal="center" vertical="center"/>
    </xf>
    <xf numFmtId="0" fontId="82" fillId="0" borderId="0" xfId="0" applyFont="1"/>
    <xf numFmtId="0" fontId="50" fillId="0" borderId="0" xfId="9" applyFont="1" applyFill="1" applyAlignment="1">
      <alignment vertical="center"/>
    </xf>
    <xf numFmtId="0" fontId="77" fillId="0" borderId="0" xfId="9" applyFont="1" applyFill="1" applyAlignment="1">
      <alignment vertical="center"/>
    </xf>
    <xf numFmtId="0" fontId="90" fillId="0" borderId="0" xfId="9" applyFont="1" applyFill="1" applyAlignment="1">
      <alignment vertical="center"/>
    </xf>
    <xf numFmtId="0" fontId="35" fillId="0" borderId="0" xfId="10" applyFill="1" applyAlignment="1">
      <alignment vertical="center"/>
    </xf>
    <xf numFmtId="0" fontId="110" fillId="0" borderId="0" xfId="9" applyFont="1" applyFill="1" applyAlignment="1">
      <alignment vertical="center"/>
    </xf>
    <xf numFmtId="0" fontId="2" fillId="10" borderId="147" xfId="0" applyFont="1" applyFill="1" applyBorder="1" applyAlignment="1">
      <alignment horizontal="right"/>
    </xf>
    <xf numFmtId="0" fontId="109" fillId="0" borderId="0" xfId="10" applyFont="1" applyBorder="1" applyAlignment="1">
      <alignment vertical="center"/>
    </xf>
    <xf numFmtId="0" fontId="2" fillId="25" borderId="147" xfId="0" applyFont="1" applyFill="1" applyBorder="1" applyAlignment="1">
      <alignment horizontal="right"/>
    </xf>
    <xf numFmtId="0" fontId="109" fillId="0" borderId="0" xfId="10" applyFont="1" applyAlignment="1">
      <alignment vertical="center"/>
    </xf>
    <xf numFmtId="0" fontId="2" fillId="5" borderId="147" xfId="0" applyFont="1" applyFill="1" applyBorder="1"/>
    <xf numFmtId="0" fontId="0" fillId="5" borderId="147" xfId="0" applyFont="1" applyFill="1" applyBorder="1"/>
    <xf numFmtId="0" fontId="2" fillId="25" borderId="147" xfId="0" applyFont="1" applyFill="1" applyBorder="1"/>
    <xf numFmtId="0" fontId="2" fillId="0" borderId="147" xfId="0" applyFont="1" applyBorder="1"/>
    <xf numFmtId="0" fontId="0" fillId="0" borderId="147" xfId="0" applyFont="1" applyBorder="1"/>
    <xf numFmtId="0" fontId="111" fillId="0" borderId="0" xfId="0" applyFont="1" applyAlignment="1"/>
    <xf numFmtId="0" fontId="0" fillId="0" borderId="0" xfId="0" applyFont="1" applyAlignment="1"/>
    <xf numFmtId="0" fontId="78" fillId="2" borderId="0" xfId="0" applyFont="1" applyFill="1" applyAlignment="1"/>
    <xf numFmtId="0" fontId="78" fillId="2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112" fillId="0" borderId="0" xfId="0" applyFont="1" applyAlignment="1"/>
    <xf numFmtId="176" fontId="0" fillId="0" borderId="183" xfId="0" applyNumberFormat="1" applyFont="1" applyBorder="1"/>
    <xf numFmtId="176" fontId="0" fillId="0" borderId="184" xfId="0" applyNumberFormat="1" applyFont="1" applyBorder="1"/>
    <xf numFmtId="176" fontId="0" fillId="0" borderId="185" xfId="0" applyNumberFormat="1" applyFont="1" applyBorder="1"/>
    <xf numFmtId="176" fontId="0" fillId="0" borderId="41" xfId="0" applyNumberFormat="1" applyFont="1" applyBorder="1"/>
    <xf numFmtId="176" fontId="0" fillId="0" borderId="186" xfId="0" applyNumberFormat="1" applyFont="1" applyBorder="1"/>
    <xf numFmtId="176" fontId="0" fillId="0" borderId="39" xfId="0" applyNumberFormat="1" applyFont="1" applyBorder="1"/>
    <xf numFmtId="176" fontId="0" fillId="0" borderId="187" xfId="0" applyNumberFormat="1" applyFont="1" applyBorder="1"/>
    <xf numFmtId="176" fontId="0" fillId="0" borderId="188" xfId="0" applyNumberFormat="1" applyFont="1" applyBorder="1"/>
    <xf numFmtId="176" fontId="0" fillId="0" borderId="189" xfId="0" applyNumberFormat="1" applyFont="1" applyBorder="1"/>
    <xf numFmtId="0" fontId="0" fillId="0" borderId="0" xfId="0" applyFont="1" applyAlignment="1">
      <alignment horizontal="right"/>
    </xf>
    <xf numFmtId="176" fontId="60" fillId="10" borderId="0" xfId="0" applyNumberFormat="1" applyFont="1" applyFill="1"/>
    <xf numFmtId="176" fontId="60" fillId="4" borderId="0" xfId="0" applyNumberFormat="1" applyFont="1" applyFill="1"/>
    <xf numFmtId="176" fontId="0" fillId="0" borderId="0" xfId="0" applyNumberFormat="1" applyFont="1"/>
    <xf numFmtId="0" fontId="67" fillId="0" borderId="0" xfId="0" applyFont="1" applyFill="1"/>
    <xf numFmtId="0" fontId="67" fillId="0" borderId="0" xfId="0" applyFont="1"/>
    <xf numFmtId="164" fontId="60" fillId="10" borderId="0" xfId="2" applyFont="1" applyFill="1"/>
    <xf numFmtId="176" fontId="60" fillId="0" borderId="0" xfId="0" applyNumberFormat="1" applyFont="1" applyFill="1"/>
    <xf numFmtId="176" fontId="113" fillId="0" borderId="0" xfId="0" applyNumberFormat="1" applyFont="1" applyFill="1"/>
    <xf numFmtId="164" fontId="67" fillId="0" borderId="0" xfId="2" applyFont="1" applyAlignment="1">
      <alignment horizontal="center"/>
    </xf>
    <xf numFmtId="0" fontId="78" fillId="2" borderId="0" xfId="0" applyFont="1" applyFill="1" applyAlignment="1">
      <alignment horizontal="left"/>
    </xf>
    <xf numFmtId="0" fontId="78" fillId="2" borderId="191" xfId="0" applyFont="1" applyFill="1" applyBorder="1" applyAlignment="1">
      <alignment horizontal="center"/>
    </xf>
    <xf numFmtId="0" fontId="0" fillId="0" borderId="192" xfId="0" applyFont="1" applyBorder="1" applyAlignment="1">
      <alignment horizontal="center" textRotation="45"/>
    </xf>
    <xf numFmtId="0" fontId="0" fillId="0" borderId="193" xfId="0" applyFont="1" applyBorder="1" applyAlignment="1">
      <alignment horizontal="center" textRotation="45"/>
    </xf>
    <xf numFmtId="0" fontId="62" fillId="0" borderId="193" xfId="0" applyFont="1" applyBorder="1" applyAlignment="1">
      <alignment horizontal="center" textRotation="45"/>
    </xf>
    <xf numFmtId="0" fontId="62" fillId="0" borderId="194" xfId="0" applyFont="1" applyBorder="1" applyAlignment="1">
      <alignment horizontal="center" textRotation="45"/>
    </xf>
    <xf numFmtId="176" fontId="0" fillId="0" borderId="195" xfId="0" applyNumberFormat="1" applyFont="1" applyBorder="1"/>
    <xf numFmtId="176" fontId="0" fillId="0" borderId="196" xfId="0" applyNumberFormat="1" applyFont="1" applyBorder="1"/>
    <xf numFmtId="176" fontId="62" fillId="0" borderId="196" xfId="0" applyNumberFormat="1" applyFont="1" applyBorder="1"/>
    <xf numFmtId="176" fontId="62" fillId="0" borderId="197" xfId="0" applyNumberFormat="1" applyFont="1" applyBorder="1"/>
    <xf numFmtId="176" fontId="0" fillId="0" borderId="198" xfId="0" applyNumberFormat="1" applyFont="1" applyBorder="1"/>
    <xf numFmtId="176" fontId="0" fillId="0" borderId="199" xfId="0" applyNumberFormat="1" applyFont="1" applyBorder="1"/>
    <xf numFmtId="176" fontId="62" fillId="0" borderId="199" xfId="0" applyNumberFormat="1" applyFont="1" applyBorder="1"/>
    <xf numFmtId="176" fontId="62" fillId="0" borderId="200" xfId="0" applyNumberFormat="1" applyFont="1" applyBorder="1"/>
    <xf numFmtId="176" fontId="0" fillId="0" borderId="201" xfId="0" applyNumberFormat="1" applyFont="1" applyBorder="1"/>
    <xf numFmtId="176" fontId="0" fillId="0" borderId="202" xfId="0" applyNumberFormat="1" applyFont="1" applyBorder="1"/>
    <xf numFmtId="176" fontId="62" fillId="0" borderId="202" xfId="0" applyNumberFormat="1" applyFont="1" applyBorder="1"/>
    <xf numFmtId="176" fontId="62" fillId="0" borderId="203" xfId="0" applyNumberFormat="1" applyFont="1" applyBorder="1"/>
    <xf numFmtId="176" fontId="0" fillId="4" borderId="0" xfId="0" applyNumberFormat="1" applyFont="1" applyFill="1"/>
    <xf numFmtId="176" fontId="67" fillId="0" borderId="0" xfId="0" applyNumberFormat="1" applyFont="1"/>
    <xf numFmtId="0" fontId="67" fillId="0" borderId="0" xfId="0" applyFont="1" applyAlignment="1">
      <alignment horizontal="center" vertical="center"/>
    </xf>
    <xf numFmtId="164" fontId="67" fillId="0" borderId="0" xfId="2" applyFont="1"/>
    <xf numFmtId="164" fontId="60" fillId="10" borderId="0" xfId="2" applyFont="1" applyFill="1" applyAlignment="1"/>
    <xf numFmtId="176" fontId="60" fillId="0" borderId="0" xfId="0" applyNumberFormat="1" applyFont="1" applyFill="1" applyAlignment="1"/>
    <xf numFmtId="0" fontId="8" fillId="0" borderId="0" xfId="0" applyFont="1"/>
    <xf numFmtId="0" fontId="15" fillId="0" borderId="0" xfId="0" applyFont="1" applyBorder="1" applyAlignment="1">
      <alignment horizontal="right"/>
    </xf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6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1" xfId="0" applyFont="1" applyBorder="1"/>
    <xf numFmtId="0" fontId="15" fillId="2" borderId="147" xfId="0" applyFont="1" applyFill="1" applyBorder="1" applyAlignment="1">
      <alignment wrapText="1"/>
    </xf>
    <xf numFmtId="0" fontId="15" fillId="0" borderId="31" xfId="0" applyFont="1" applyBorder="1" applyAlignment="1">
      <alignment horizontal="center"/>
    </xf>
    <xf numFmtId="0" fontId="15" fillId="2" borderId="204" xfId="0" applyFont="1" applyFill="1" applyBorder="1"/>
    <xf numFmtId="0" fontId="15" fillId="6" borderId="184" xfId="0" applyFont="1" applyFill="1" applyBorder="1" applyAlignment="1">
      <alignment horizontal="center"/>
    </xf>
    <xf numFmtId="0" fontId="15" fillId="2" borderId="185" xfId="0" applyFont="1" applyFill="1" applyBorder="1" applyAlignment="1">
      <alignment horizontal="center"/>
    </xf>
    <xf numFmtId="0" fontId="15" fillId="2" borderId="40" xfId="0" applyFont="1" applyFill="1" applyBorder="1"/>
    <xf numFmtId="0" fontId="15" fillId="6" borderId="186" xfId="0" applyFont="1" applyFill="1" applyBorder="1" applyAlignment="1">
      <alignment horizontal="center"/>
    </xf>
    <xf numFmtId="0" fontId="15" fillId="2" borderId="39" xfId="0" applyFont="1" applyFill="1" applyBorder="1" applyAlignment="1">
      <alignment horizontal="center"/>
    </xf>
    <xf numFmtId="0" fontId="15" fillId="2" borderId="31" xfId="0" applyFont="1" applyFill="1" applyBorder="1"/>
    <xf numFmtId="0" fontId="15" fillId="6" borderId="205" xfId="0" applyFont="1" applyFill="1" applyBorder="1" applyAlignment="1">
      <alignment horizontal="center"/>
    </xf>
    <xf numFmtId="0" fontId="15" fillId="2" borderId="206" xfId="0" applyFont="1" applyFill="1" applyBorder="1" applyAlignment="1">
      <alignment horizontal="center"/>
    </xf>
    <xf numFmtId="0" fontId="103" fillId="0" borderId="0" xfId="0" applyFont="1" applyAlignment="1">
      <alignment horizontal="center"/>
    </xf>
    <xf numFmtId="0" fontId="15" fillId="2" borderId="147" xfId="0" applyFont="1" applyFill="1" applyBorder="1"/>
    <xf numFmtId="0" fontId="15" fillId="2" borderId="147" xfId="0" applyFont="1" applyFill="1" applyBorder="1" applyAlignment="1">
      <alignment horizontal="center"/>
    </xf>
    <xf numFmtId="0" fontId="15" fillId="6" borderId="40" xfId="0" applyFont="1" applyFill="1" applyBorder="1" applyAlignment="1">
      <alignment horizontal="center"/>
    </xf>
    <xf numFmtId="0" fontId="15" fillId="2" borderId="204" xfId="0" applyFont="1" applyFill="1" applyBorder="1" applyAlignment="1">
      <alignment horizontal="center"/>
    </xf>
    <xf numFmtId="0" fontId="15" fillId="6" borderId="31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5" fillId="0" borderId="0" xfId="0" applyFont="1" applyAlignment="1">
      <alignment vertical="center"/>
    </xf>
    <xf numFmtId="0" fontId="116" fillId="3" borderId="0" xfId="0" applyFont="1" applyFill="1"/>
    <xf numFmtId="0" fontId="117" fillId="3" borderId="0" xfId="0" applyFont="1" applyFill="1"/>
    <xf numFmtId="0" fontId="118" fillId="3" borderId="0" xfId="0" applyFont="1" applyFill="1"/>
    <xf numFmtId="0" fontId="119" fillId="0" borderId="0" xfId="0" applyFont="1"/>
    <xf numFmtId="0" fontId="120" fillId="0" borderId="0" xfId="0" applyFont="1" applyAlignment="1">
      <alignment horizontal="right"/>
    </xf>
    <xf numFmtId="0" fontId="120" fillId="0" borderId="0" xfId="0" applyFont="1" applyBorder="1"/>
    <xf numFmtId="0" fontId="17" fillId="0" borderId="0" xfId="0" applyFont="1" applyFill="1" applyBorder="1"/>
    <xf numFmtId="0" fontId="122" fillId="0" borderId="0" xfId="0" applyFont="1" applyBorder="1"/>
    <xf numFmtId="0" fontId="123" fillId="0" borderId="0" xfId="0" applyFont="1"/>
    <xf numFmtId="170" fontId="0" fillId="0" borderId="0" xfId="0" applyNumberFormat="1" applyFont="1" applyAlignment="1">
      <alignment horizontal="center"/>
    </xf>
    <xf numFmtId="0" fontId="125" fillId="6" borderId="208" xfId="0" applyFont="1" applyFill="1" applyBorder="1"/>
    <xf numFmtId="0" fontId="125" fillId="6" borderId="209" xfId="0" applyFont="1" applyFill="1" applyBorder="1"/>
    <xf numFmtId="0" fontId="125" fillId="6" borderId="209" xfId="0" applyFont="1" applyFill="1" applyBorder="1" applyAlignment="1">
      <alignment horizontal="left"/>
    </xf>
    <xf numFmtId="0" fontId="125" fillId="6" borderId="209" xfId="0" applyFont="1" applyFill="1" applyBorder="1" applyAlignment="1">
      <alignment horizontal="center"/>
    </xf>
    <xf numFmtId="0" fontId="125" fillId="6" borderId="209" xfId="0" applyFont="1" applyFill="1" applyBorder="1" applyAlignment="1">
      <alignment horizontal="right"/>
    </xf>
    <xf numFmtId="0" fontId="125" fillId="6" borderId="210" xfId="0" applyFont="1" applyFill="1" applyBorder="1" applyAlignment="1">
      <alignment horizontal="center"/>
    </xf>
    <xf numFmtId="0" fontId="0" fillId="2" borderId="211" xfId="0" applyFont="1" applyFill="1" applyBorder="1"/>
    <xf numFmtId="0" fontId="0" fillId="2" borderId="212" xfId="0" applyFont="1" applyFill="1" applyBorder="1"/>
    <xf numFmtId="0" fontId="0" fillId="2" borderId="212" xfId="0" applyFont="1" applyFill="1" applyBorder="1" applyAlignment="1">
      <alignment horizontal="center"/>
    </xf>
    <xf numFmtId="170" fontId="0" fillId="2" borderId="212" xfId="0" applyNumberFormat="1" applyFont="1" applyFill="1" applyBorder="1" applyAlignment="1">
      <alignment horizontal="center"/>
    </xf>
    <xf numFmtId="0" fontId="0" fillId="2" borderId="213" xfId="0" applyFont="1" applyFill="1" applyBorder="1" applyAlignment="1">
      <alignment horizontal="center"/>
    </xf>
    <xf numFmtId="0" fontId="0" fillId="6" borderId="214" xfId="0" applyFont="1" applyFill="1" applyBorder="1"/>
    <xf numFmtId="0" fontId="0" fillId="6" borderId="215" xfId="0" applyFont="1" applyFill="1" applyBorder="1" applyAlignment="1">
      <alignment horizontal="right"/>
    </xf>
    <xf numFmtId="0" fontId="0" fillId="6" borderId="215" xfId="0" applyFont="1" applyFill="1" applyBorder="1" applyAlignment="1">
      <alignment horizontal="center"/>
    </xf>
    <xf numFmtId="170" fontId="0" fillId="6" borderId="215" xfId="0" applyNumberFormat="1" applyFont="1" applyFill="1" applyBorder="1" applyAlignment="1">
      <alignment horizontal="center"/>
    </xf>
    <xf numFmtId="0" fontId="0" fillId="6" borderId="215" xfId="0" applyFont="1" applyFill="1" applyBorder="1"/>
    <xf numFmtId="0" fontId="0" fillId="6" borderId="216" xfId="0" applyFont="1" applyFill="1" applyBorder="1" applyAlignment="1">
      <alignment horizontal="center"/>
    </xf>
    <xf numFmtId="0" fontId="0" fillId="0" borderId="217" xfId="0" applyFont="1" applyBorder="1"/>
    <xf numFmtId="0" fontId="0" fillId="0" borderId="218" xfId="0" applyFont="1" applyBorder="1"/>
    <xf numFmtId="0" fontId="126" fillId="0" borderId="218" xfId="0" applyFont="1" applyBorder="1" applyAlignment="1">
      <alignment horizontal="center"/>
    </xf>
    <xf numFmtId="170" fontId="127" fillId="0" borderId="218" xfId="0" applyNumberFormat="1" applyFont="1" applyFill="1" applyBorder="1" applyAlignment="1">
      <alignment horizontal="center"/>
    </xf>
    <xf numFmtId="0" fontId="0" fillId="0" borderId="218" xfId="0" applyFont="1" applyBorder="1" applyAlignment="1">
      <alignment horizontal="center"/>
    </xf>
    <xf numFmtId="170" fontId="128" fillId="26" borderId="218" xfId="0" applyNumberFormat="1" applyFont="1" applyFill="1" applyBorder="1" applyAlignment="1">
      <alignment horizontal="center"/>
    </xf>
    <xf numFmtId="0" fontId="0" fillId="4" borderId="219" xfId="0" applyFont="1" applyFill="1" applyBorder="1" applyAlignment="1">
      <alignment horizontal="center"/>
    </xf>
    <xf numFmtId="0" fontId="0" fillId="0" borderId="220" xfId="0" applyFont="1" applyBorder="1"/>
    <xf numFmtId="0" fontId="0" fillId="0" borderId="221" xfId="0" applyFont="1" applyBorder="1"/>
    <xf numFmtId="0" fontId="126" fillId="0" borderId="221" xfId="0" applyFont="1" applyBorder="1" applyAlignment="1">
      <alignment horizontal="center"/>
    </xf>
    <xf numFmtId="0" fontId="0" fillId="0" borderId="221" xfId="0" applyFont="1" applyBorder="1" applyAlignment="1">
      <alignment horizontal="center"/>
    </xf>
    <xf numFmtId="0" fontId="0" fillId="4" borderId="22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0" fillId="0" borderId="223" xfId="0" applyFont="1" applyBorder="1"/>
    <xf numFmtId="0" fontId="0" fillId="0" borderId="224" xfId="0" applyFont="1" applyBorder="1"/>
    <xf numFmtId="0" fontId="126" fillId="0" borderId="224" xfId="0" applyFont="1" applyBorder="1" applyAlignment="1">
      <alignment horizontal="center"/>
    </xf>
    <xf numFmtId="0" fontId="0" fillId="0" borderId="224" xfId="0" applyFont="1" applyBorder="1" applyAlignment="1">
      <alignment horizontal="center"/>
    </xf>
    <xf numFmtId="0" fontId="0" fillId="4" borderId="225" xfId="0" applyFont="1" applyFill="1" applyBorder="1" applyAlignment="1">
      <alignment horizontal="center"/>
    </xf>
    <xf numFmtId="0" fontId="125" fillId="0" borderId="0" xfId="0" applyFont="1" applyFill="1" applyBorder="1" applyAlignment="1">
      <alignment horizontal="center" vertical="center"/>
    </xf>
    <xf numFmtId="0" fontId="118" fillId="0" borderId="0" xfId="0" applyFont="1" applyBorder="1" applyAlignment="1">
      <alignment horizontal="center"/>
    </xf>
    <xf numFmtId="0" fontId="125" fillId="0" borderId="0" xfId="0" applyFont="1"/>
    <xf numFmtId="0" fontId="0" fillId="0" borderId="227" xfId="0" applyFont="1" applyBorder="1"/>
    <xf numFmtId="0" fontId="0" fillId="0" borderId="228" xfId="0" applyFont="1" applyBorder="1"/>
    <xf numFmtId="0" fontId="126" fillId="0" borderId="228" xfId="0" applyFont="1" applyBorder="1" applyAlignment="1">
      <alignment horizontal="center"/>
    </xf>
    <xf numFmtId="170" fontId="129" fillId="6" borderId="228" xfId="0" applyNumberFormat="1" applyFont="1" applyFill="1" applyBorder="1" applyAlignment="1">
      <alignment horizontal="center"/>
    </xf>
    <xf numFmtId="0" fontId="0" fillId="0" borderId="228" xfId="0" applyFont="1" applyBorder="1" applyAlignment="1">
      <alignment horizontal="center"/>
    </xf>
    <xf numFmtId="170" fontId="128" fillId="27" borderId="229" xfId="0" applyNumberFormat="1" applyFont="1" applyFill="1" applyBorder="1"/>
    <xf numFmtId="0" fontId="0" fillId="23" borderId="222" xfId="0" applyFont="1" applyFill="1" applyBorder="1" applyAlignment="1">
      <alignment horizontal="center"/>
    </xf>
    <xf numFmtId="0" fontId="0" fillId="0" borderId="230" xfId="0" applyFont="1" applyBorder="1"/>
    <xf numFmtId="0" fontId="0" fillId="0" borderId="231" xfId="0" applyFont="1" applyBorder="1"/>
    <xf numFmtId="0" fontId="126" fillId="0" borderId="231" xfId="0" applyFont="1" applyBorder="1" applyAlignment="1">
      <alignment horizontal="center"/>
    </xf>
    <xf numFmtId="170" fontId="129" fillId="6" borderId="231" xfId="0" applyNumberFormat="1" applyFont="1" applyFill="1" applyBorder="1" applyAlignment="1">
      <alignment horizontal="center"/>
    </xf>
    <xf numFmtId="0" fontId="0" fillId="0" borderId="231" xfId="0" applyFont="1" applyBorder="1" applyAlignment="1">
      <alignment horizontal="center"/>
    </xf>
    <xf numFmtId="170" fontId="128" fillId="28" borderId="232" xfId="0" applyNumberFormat="1" applyFont="1" applyFill="1" applyBorder="1"/>
    <xf numFmtId="170" fontId="128" fillId="29" borderId="233" xfId="0" applyNumberFormat="1" applyFont="1" applyFill="1" applyBorder="1"/>
    <xf numFmtId="170" fontId="128" fillId="0" borderId="229" xfId="0" applyNumberFormat="1" applyFont="1" applyBorder="1"/>
    <xf numFmtId="170" fontId="128" fillId="0" borderId="232" xfId="0" applyNumberFormat="1" applyFont="1" applyBorder="1"/>
    <xf numFmtId="0" fontId="0" fillId="0" borderId="234" xfId="0" applyFont="1" applyBorder="1"/>
    <xf numFmtId="0" fontId="0" fillId="0" borderId="235" xfId="0" applyFont="1" applyBorder="1"/>
    <xf numFmtId="0" fontId="126" fillId="0" borderId="235" xfId="0" applyFont="1" applyBorder="1" applyAlignment="1">
      <alignment horizontal="center"/>
    </xf>
    <xf numFmtId="170" fontId="129" fillId="6" borderId="235" xfId="0" applyNumberFormat="1" applyFont="1" applyFill="1" applyBorder="1" applyAlignment="1">
      <alignment horizontal="center"/>
    </xf>
    <xf numFmtId="0" fontId="0" fillId="0" borderId="235" xfId="0" applyFont="1" applyBorder="1" applyAlignment="1">
      <alignment horizontal="center"/>
    </xf>
    <xf numFmtId="170" fontId="128" fillId="0" borderId="236" xfId="0" applyNumberFormat="1" applyFont="1" applyBorder="1"/>
    <xf numFmtId="0" fontId="130" fillId="0" borderId="0" xfId="0" applyFont="1"/>
    <xf numFmtId="0" fontId="83" fillId="0" borderId="0" xfId="0" applyFont="1"/>
    <xf numFmtId="0" fontId="60" fillId="0" borderId="0" xfId="0" applyFont="1"/>
    <xf numFmtId="0" fontId="131" fillId="2" borderId="237" xfId="0" applyFont="1" applyFill="1" applyBorder="1"/>
    <xf numFmtId="0" fontId="0" fillId="2" borderId="238" xfId="0" applyFill="1" applyBorder="1"/>
    <xf numFmtId="0" fontId="0" fillId="0" borderId="57" xfId="0" applyBorder="1"/>
    <xf numFmtId="0" fontId="131" fillId="2" borderId="238" xfId="0" applyFont="1" applyFill="1" applyBorder="1"/>
    <xf numFmtId="0" fontId="131" fillId="2" borderId="238" xfId="0" applyFont="1" applyFill="1" applyBorder="1" applyAlignment="1">
      <alignment horizontal="center"/>
    </xf>
    <xf numFmtId="0" fontId="131" fillId="2" borderId="239" xfId="0" applyFont="1" applyFill="1" applyBorder="1" applyAlignment="1">
      <alignment horizontal="right"/>
    </xf>
    <xf numFmtId="0" fontId="0" fillId="2" borderId="240" xfId="0" applyFill="1" applyBorder="1"/>
    <xf numFmtId="0" fontId="0" fillId="2" borderId="142" xfId="0" applyFill="1" applyBorder="1"/>
    <xf numFmtId="0" fontId="132" fillId="2" borderId="241" xfId="0" applyFont="1" applyFill="1" applyBorder="1"/>
    <xf numFmtId="1" fontId="0" fillId="2" borderId="142" xfId="0" applyNumberFormat="1" applyFill="1" applyBorder="1"/>
    <xf numFmtId="0" fontId="0" fillId="2" borderId="242" xfId="0" applyFill="1" applyBorder="1"/>
    <xf numFmtId="0" fontId="35" fillId="2" borderId="241" xfId="0" applyFont="1" applyFill="1" applyBorder="1" applyAlignment="1">
      <alignment horizontal="center"/>
    </xf>
    <xf numFmtId="9" fontId="0" fillId="2" borderId="142" xfId="0" applyNumberFormat="1" applyFill="1" applyBorder="1"/>
    <xf numFmtId="175" fontId="35" fillId="2" borderId="241" xfId="0" applyNumberFormat="1" applyFont="1" applyFill="1" applyBorder="1" applyAlignment="1">
      <alignment horizontal="center"/>
    </xf>
    <xf numFmtId="0" fontId="0" fillId="6" borderId="142" xfId="0" applyFill="1" applyBorder="1" applyAlignment="1">
      <alignment horizontal="center"/>
    </xf>
    <xf numFmtId="0" fontId="0" fillId="0" borderId="142" xfId="0" applyFill="1" applyBorder="1" applyAlignment="1">
      <alignment horizontal="center"/>
    </xf>
    <xf numFmtId="0" fontId="35" fillId="6" borderId="241" xfId="0" applyFont="1" applyFill="1" applyBorder="1" applyAlignment="1">
      <alignment horizontal="center"/>
    </xf>
    <xf numFmtId="0" fontId="35" fillId="0" borderId="241" xfId="0" applyFont="1" applyFill="1" applyBorder="1" applyAlignment="1">
      <alignment horizontal="center"/>
    </xf>
    <xf numFmtId="0" fontId="0" fillId="2" borderId="243" xfId="0" applyFill="1" applyBorder="1"/>
    <xf numFmtId="0" fontId="0" fillId="2" borderId="244" xfId="0" applyFill="1" applyBorder="1"/>
    <xf numFmtId="177" fontId="0" fillId="29" borderId="244" xfId="0" applyNumberFormat="1" applyFill="1" applyBorder="1" applyAlignment="1">
      <alignment horizontal="center"/>
    </xf>
    <xf numFmtId="0" fontId="0" fillId="0" borderId="244" xfId="0" applyFill="1" applyBorder="1" applyAlignment="1">
      <alignment horizontal="center"/>
    </xf>
    <xf numFmtId="0" fontId="0" fillId="2" borderId="245" xfId="0" applyFill="1" applyBorder="1"/>
    <xf numFmtId="177" fontId="35" fillId="29" borderId="246" xfId="0" applyNumberFormat="1" applyFont="1" applyFill="1" applyBorder="1" applyAlignment="1">
      <alignment horizontal="center"/>
    </xf>
    <xf numFmtId="0" fontId="15" fillId="0" borderId="207" xfId="0" applyFont="1" applyBorder="1"/>
    <xf numFmtId="0" fontId="0" fillId="2" borderId="98" xfId="0" applyFill="1" applyBorder="1"/>
    <xf numFmtId="0" fontId="0" fillId="2" borderId="186" xfId="0" applyFill="1" applyBorder="1" applyAlignment="1">
      <alignment wrapText="1"/>
    </xf>
    <xf numFmtId="0" fontId="0" fillId="2" borderId="186" xfId="0" applyFill="1" applyBorder="1"/>
    <xf numFmtId="0" fontId="132" fillId="2" borderId="99" xfId="0" applyFont="1" applyFill="1" applyBorder="1"/>
    <xf numFmtId="1" fontId="0" fillId="2" borderId="40" xfId="0" applyNumberFormat="1" applyFill="1" applyBorder="1"/>
    <xf numFmtId="0" fontId="35" fillId="2" borderId="116" xfId="0" applyFont="1" applyFill="1" applyBorder="1" applyAlignment="1">
      <alignment horizontal="center"/>
    </xf>
    <xf numFmtId="9" fontId="0" fillId="2" borderId="40" xfId="0" applyNumberFormat="1" applyFill="1" applyBorder="1"/>
    <xf numFmtId="175" fontId="35" fillId="2" borderId="116" xfId="0" applyNumberFormat="1" applyFont="1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0" borderId="186" xfId="0" applyFill="1" applyBorder="1" applyAlignment="1">
      <alignment horizontal="center"/>
    </xf>
    <xf numFmtId="0" fontId="35" fillId="6" borderId="116" xfId="0" applyFont="1" applyFill="1" applyBorder="1" applyAlignment="1">
      <alignment horizontal="center"/>
    </xf>
    <xf numFmtId="0" fontId="0" fillId="0" borderId="40" xfId="0" applyBorder="1"/>
    <xf numFmtId="0" fontId="35" fillId="0" borderId="116" xfId="0" applyFont="1" applyFill="1" applyBorder="1" applyAlignment="1">
      <alignment horizontal="center"/>
    </xf>
    <xf numFmtId="0" fontId="0" fillId="2" borderId="247" xfId="0" applyFill="1" applyBorder="1"/>
    <xf numFmtId="0" fontId="0" fillId="2" borderId="248" xfId="0" applyFill="1" applyBorder="1"/>
    <xf numFmtId="178" fontId="0" fillId="29" borderId="103" xfId="0" applyNumberFormat="1" applyFill="1" applyBorder="1" applyAlignment="1">
      <alignment horizontal="center"/>
    </xf>
    <xf numFmtId="0" fontId="0" fillId="0" borderId="248" xfId="0" applyFill="1" applyBorder="1" applyAlignment="1">
      <alignment horizontal="center"/>
    </xf>
    <xf numFmtId="177" fontId="35" fillId="29" borderId="117" xfId="0" applyNumberFormat="1" applyFont="1" applyFill="1" applyBorder="1" applyAlignment="1">
      <alignment horizontal="center"/>
    </xf>
    <xf numFmtId="0" fontId="29" fillId="0" borderId="0" xfId="0" applyFont="1" applyFill="1"/>
    <xf numFmtId="0" fontId="9" fillId="0" borderId="0" xfId="0" applyFont="1" applyFill="1" applyAlignment="1">
      <alignment horizontal="right"/>
    </xf>
    <xf numFmtId="0" fontId="32" fillId="0" borderId="0" xfId="0" applyFont="1" applyFill="1"/>
    <xf numFmtId="0" fontId="134" fillId="0" borderId="0" xfId="0" applyFont="1" applyBorder="1" applyAlignment="1">
      <alignment horizontal="center"/>
    </xf>
    <xf numFmtId="0" fontId="10" fillId="6" borderId="147" xfId="0" applyFont="1" applyFill="1" applyBorder="1" applyAlignment="1">
      <alignment horizontal="center"/>
    </xf>
    <xf numFmtId="173" fontId="10" fillId="6" borderId="156" xfId="0" applyNumberFormat="1" applyFont="1" applyFill="1" applyBorder="1" applyAlignment="1">
      <alignment horizontal="center"/>
    </xf>
    <xf numFmtId="173" fontId="10" fillId="6" borderId="147" xfId="0" applyNumberFormat="1" applyFont="1" applyFill="1" applyBorder="1" applyAlignment="1">
      <alignment horizontal="center"/>
    </xf>
    <xf numFmtId="173" fontId="10" fillId="6" borderId="146" xfId="0" applyNumberFormat="1" applyFont="1" applyFill="1" applyBorder="1" applyAlignment="1">
      <alignment horizontal="center"/>
    </xf>
    <xf numFmtId="0" fontId="0" fillId="0" borderId="0" xfId="0" applyFont="1" applyBorder="1" applyAlignment="1"/>
    <xf numFmtId="0" fontId="15" fillId="0" borderId="249" xfId="0" applyFont="1" applyBorder="1" applyAlignment="1">
      <alignment horizontal="center"/>
    </xf>
    <xf numFmtId="179" fontId="60" fillId="0" borderId="250" xfId="11" applyNumberFormat="1" applyFont="1" applyBorder="1"/>
    <xf numFmtId="179" fontId="60" fillId="0" borderId="251" xfId="11" applyNumberFormat="1" applyFont="1" applyBorder="1" applyAlignment="1">
      <alignment horizontal="left"/>
    </xf>
    <xf numFmtId="173" fontId="9" fillId="0" borderId="46" xfId="0" applyNumberFormat="1" applyFont="1" applyFill="1" applyBorder="1" applyAlignment="1">
      <alignment horizontal="left"/>
    </xf>
    <xf numFmtId="0" fontId="15" fillId="0" borderId="252" xfId="0" applyFont="1" applyBorder="1" applyAlignment="1">
      <alignment horizontal="center"/>
    </xf>
    <xf numFmtId="179" fontId="60" fillId="0" borderId="251" xfId="11" applyNumberFormat="1" applyFont="1" applyBorder="1"/>
    <xf numFmtId="0" fontId="15" fillId="0" borderId="253" xfId="0" applyFont="1" applyBorder="1" applyAlignment="1">
      <alignment horizontal="center"/>
    </xf>
    <xf numFmtId="179" fontId="60" fillId="0" borderId="129" xfId="11" applyNumberFormat="1" applyFont="1" applyBorder="1"/>
    <xf numFmtId="0" fontId="15" fillId="0" borderId="254" xfId="0" applyFont="1" applyBorder="1" applyAlignment="1">
      <alignment horizontal="center"/>
    </xf>
    <xf numFmtId="179" fontId="60" fillId="0" borderId="255" xfId="11" applyNumberFormat="1" applyFont="1" applyBorder="1"/>
    <xf numFmtId="0" fontId="10" fillId="6" borderId="31" xfId="0" applyFont="1" applyFill="1" applyBorder="1" applyAlignment="1">
      <alignment horizontal="center"/>
    </xf>
    <xf numFmtId="7" fontId="10" fillId="6" borderId="56" xfId="0" applyNumberFormat="1" applyFont="1" applyFill="1" applyBorder="1"/>
    <xf numFmtId="0" fontId="0" fillId="0" borderId="168" xfId="0" applyFont="1" applyBorder="1" applyAlignment="1">
      <alignment horizontal="right" vertical="center"/>
    </xf>
    <xf numFmtId="0" fontId="0" fillId="0" borderId="160" xfId="0" applyFont="1" applyBorder="1"/>
    <xf numFmtId="0" fontId="0" fillId="0" borderId="159" xfId="0" applyFont="1" applyBorder="1"/>
    <xf numFmtId="0" fontId="0" fillId="0" borderId="45" xfId="0" applyFont="1" applyBorder="1" applyAlignment="1">
      <alignment horizontal="right" vertical="center"/>
    </xf>
    <xf numFmtId="0" fontId="0" fillId="0" borderId="46" xfId="0" applyFont="1" applyBorder="1"/>
    <xf numFmtId="0" fontId="0" fillId="0" borderId="108" xfId="0" applyFont="1" applyBorder="1" applyAlignment="1">
      <alignment horizontal="right" vertical="center"/>
    </xf>
    <xf numFmtId="0" fontId="0" fillId="0" borderId="56" xfId="0" applyFont="1" applyBorder="1"/>
    <xf numFmtId="0" fontId="0" fillId="0" borderId="109" xfId="0" applyFont="1" applyBorder="1"/>
    <xf numFmtId="0" fontId="15" fillId="0" borderId="0" xfId="0" applyFont="1" applyAlignment="1"/>
    <xf numFmtId="2" fontId="135" fillId="0" borderId="0" xfId="12" applyNumberFormat="1" applyFont="1" applyAlignment="1">
      <alignment vertical="center"/>
    </xf>
    <xf numFmtId="2" fontId="136" fillId="15" borderId="0" xfId="12" applyNumberFormat="1" applyFont="1" applyFill="1" applyBorder="1" applyAlignment="1">
      <alignment vertical="center"/>
    </xf>
    <xf numFmtId="2" fontId="26" fillId="15" borderId="0" xfId="12" applyNumberFormat="1" applyFont="1" applyFill="1" applyBorder="1" applyAlignment="1">
      <alignment vertical="center"/>
    </xf>
    <xf numFmtId="2" fontId="137" fillId="0" borderId="0" xfId="12" applyNumberFormat="1" applyFont="1" applyAlignment="1">
      <alignment vertical="center"/>
    </xf>
    <xf numFmtId="0" fontId="138" fillId="0" borderId="0" xfId="8" applyFont="1" applyAlignment="1">
      <alignment vertical="center"/>
    </xf>
    <xf numFmtId="165" fontId="118" fillId="0" borderId="0" xfId="13" applyNumberFormat="1" applyFont="1" applyFill="1" applyBorder="1" applyAlignment="1">
      <alignment horizontal="left"/>
    </xf>
    <xf numFmtId="0" fontId="125" fillId="0" borderId="0" xfId="8" applyFont="1" applyAlignment="1">
      <alignment vertical="center"/>
    </xf>
    <xf numFmtId="0" fontId="139" fillId="0" borderId="0" xfId="8" applyFont="1" applyAlignment="1">
      <alignment vertical="center"/>
    </xf>
    <xf numFmtId="165" fontId="140" fillId="0" borderId="0" xfId="13" applyNumberFormat="1" applyFont="1" applyFill="1" applyBorder="1" applyAlignment="1">
      <alignment horizontal="left"/>
    </xf>
    <xf numFmtId="0" fontId="121" fillId="0" borderId="0" xfId="8" applyFont="1" applyAlignment="1">
      <alignment vertical="center"/>
    </xf>
    <xf numFmtId="165" fontId="123" fillId="0" borderId="0" xfId="13" applyNumberFormat="1" applyFont="1" applyFill="1" applyBorder="1" applyAlignment="1">
      <alignment horizontal="left"/>
    </xf>
    <xf numFmtId="0" fontId="120" fillId="0" borderId="0" xfId="8" applyFont="1" applyAlignment="1">
      <alignment vertical="center"/>
    </xf>
    <xf numFmtId="0" fontId="141" fillId="0" borderId="0" xfId="8" applyFont="1" applyAlignment="1">
      <alignment vertical="center"/>
    </xf>
    <xf numFmtId="0" fontId="17" fillId="0" borderId="0" xfId="8" applyFont="1" applyAlignment="1">
      <alignment vertical="center"/>
    </xf>
    <xf numFmtId="0" fontId="17" fillId="0" borderId="0" xfId="8" applyFont="1" applyAlignment="1">
      <alignment horizontal="center" vertical="center"/>
    </xf>
    <xf numFmtId="0" fontId="142" fillId="0" borderId="256" xfId="8" applyFont="1" applyBorder="1" applyAlignment="1">
      <alignment vertical="center"/>
    </xf>
    <xf numFmtId="0" fontId="142" fillId="0" borderId="257" xfId="8" applyFont="1" applyBorder="1" applyAlignment="1">
      <alignment horizontal="center" vertical="center"/>
    </xf>
    <xf numFmtId="0" fontId="142" fillId="0" borderId="258" xfId="8" applyFont="1" applyBorder="1" applyAlignment="1">
      <alignment horizontal="center" vertical="center"/>
    </xf>
    <xf numFmtId="0" fontId="142" fillId="5" borderId="154" xfId="8" applyFont="1" applyFill="1" applyBorder="1" applyAlignment="1">
      <alignment horizontal="left" vertical="center"/>
    </xf>
    <xf numFmtId="0" fontId="143" fillId="5" borderId="150" xfId="8" applyFont="1" applyFill="1" applyBorder="1" applyAlignment="1">
      <alignment horizontal="center" vertical="center"/>
    </xf>
    <xf numFmtId="165" fontId="143" fillId="5" borderId="150" xfId="8" applyNumberFormat="1" applyFont="1" applyFill="1" applyBorder="1" applyAlignment="1">
      <alignment horizontal="center" vertical="center"/>
    </xf>
    <xf numFmtId="0" fontId="143" fillId="5" borderId="151" xfId="8" applyFont="1" applyFill="1" applyBorder="1" applyAlignment="1">
      <alignment horizontal="center" vertical="center"/>
    </xf>
    <xf numFmtId="0" fontId="144" fillId="0" borderId="0" xfId="8" applyFont="1" applyAlignment="1">
      <alignment vertical="center"/>
    </xf>
    <xf numFmtId="0" fontId="142" fillId="25" borderId="154" xfId="8" applyFont="1" applyFill="1" applyBorder="1" applyAlignment="1">
      <alignment horizontal="center" vertical="center"/>
    </xf>
    <xf numFmtId="0" fontId="143" fillId="25" borderId="150" xfId="8" applyFont="1" applyFill="1" applyBorder="1" applyAlignment="1">
      <alignment horizontal="center" vertical="center"/>
    </xf>
    <xf numFmtId="0" fontId="143" fillId="25" borderId="151" xfId="8" applyFont="1" applyFill="1" applyBorder="1" applyAlignment="1">
      <alignment horizontal="center" vertical="center"/>
    </xf>
    <xf numFmtId="0" fontId="83" fillId="0" borderId="0" xfId="8" applyFont="1" applyAlignment="1">
      <alignment vertical="center"/>
    </xf>
    <xf numFmtId="0" fontId="145" fillId="5" borderId="0" xfId="8" applyFont="1" applyFill="1" applyAlignment="1">
      <alignment vertical="center"/>
    </xf>
    <xf numFmtId="0" fontId="145" fillId="5" borderId="0" xfId="8" applyFont="1" applyFill="1" applyAlignment="1">
      <alignment horizontal="center" vertical="center"/>
    </xf>
    <xf numFmtId="0" fontId="145" fillId="0" borderId="0" xfId="8" applyFont="1" applyAlignment="1">
      <alignment vertical="center"/>
    </xf>
    <xf numFmtId="0" fontId="140" fillId="0" borderId="259" xfId="13" applyFont="1" applyFill="1" applyBorder="1" applyAlignment="1">
      <alignment horizontal="left" vertical="center"/>
    </xf>
    <xf numFmtId="0" fontId="140" fillId="0" borderId="259" xfId="13" applyFont="1" applyFill="1" applyBorder="1" applyAlignment="1">
      <alignment horizontal="left"/>
    </xf>
    <xf numFmtId="0" fontId="140" fillId="0" borderId="259" xfId="13" applyFont="1" applyFill="1" applyBorder="1" applyAlignment="1">
      <alignment horizontal="center"/>
    </xf>
    <xf numFmtId="14" fontId="140" fillId="0" borderId="259" xfId="13" applyNumberFormat="1" applyFont="1" applyFill="1" applyBorder="1" applyAlignment="1">
      <alignment horizontal="left"/>
    </xf>
    <xf numFmtId="1" fontId="140" fillId="0" borderId="259" xfId="13" applyNumberFormat="1" applyFont="1" applyFill="1" applyBorder="1" applyAlignment="1">
      <alignment horizontal="center" vertical="center"/>
    </xf>
    <xf numFmtId="165" fontId="140" fillId="0" borderId="259" xfId="13" applyNumberFormat="1" applyFont="1" applyFill="1" applyBorder="1" applyAlignment="1">
      <alignment horizontal="left"/>
    </xf>
    <xf numFmtId="0" fontId="146" fillId="0" borderId="0" xfId="8" applyFont="1" applyAlignment="1">
      <alignment vertical="center"/>
    </xf>
    <xf numFmtId="0" fontId="139" fillId="0" borderId="0" xfId="8" applyFont="1" applyAlignment="1">
      <alignment horizontal="center" vertical="center"/>
    </xf>
    <xf numFmtId="2" fontId="136" fillId="15" borderId="59" xfId="12" applyNumberFormat="1" applyFont="1" applyFill="1" applyBorder="1" applyAlignment="1">
      <alignment vertical="center"/>
    </xf>
    <xf numFmtId="0" fontId="148" fillId="5" borderId="260" xfId="13" applyFont="1" applyFill="1" applyBorder="1" applyAlignment="1">
      <alignment horizontal="left" vertical="center"/>
    </xf>
    <xf numFmtId="0" fontId="140" fillId="0" borderId="260" xfId="13" applyFont="1" applyFill="1" applyBorder="1" applyAlignment="1">
      <alignment horizontal="right"/>
    </xf>
    <xf numFmtId="14" fontId="140" fillId="0" borderId="260" xfId="13" applyNumberFormat="1" applyFont="1" applyFill="1" applyBorder="1" applyAlignment="1">
      <alignment horizontal="right"/>
    </xf>
    <xf numFmtId="1" fontId="140" fillId="0" borderId="260" xfId="13" applyNumberFormat="1" applyFont="1" applyFill="1" applyBorder="1" applyAlignment="1">
      <alignment horizontal="right" vertical="center"/>
    </xf>
    <xf numFmtId="165" fontId="140" fillId="0" borderId="260" xfId="13" applyNumberFormat="1" applyFont="1" applyFill="1" applyBorder="1" applyAlignment="1">
      <alignment horizontal="right"/>
    </xf>
    <xf numFmtId="0" fontId="117" fillId="3" borderId="0" xfId="0" applyFont="1" applyFill="1" applyAlignment="1">
      <alignment horizontal="center" vertical="center"/>
    </xf>
    <xf numFmtId="0" fontId="118" fillId="3" borderId="0" xfId="0" applyFont="1" applyFill="1" applyAlignment="1">
      <alignment horizontal="center" vertical="center"/>
    </xf>
    <xf numFmtId="0" fontId="149" fillId="0" borderId="0" xfId="0" applyFont="1"/>
    <xf numFmtId="0" fontId="150" fillId="0" borderId="0" xfId="0" applyFont="1"/>
    <xf numFmtId="0" fontId="121" fillId="0" borderId="0" xfId="0" applyFont="1"/>
    <xf numFmtId="0" fontId="120" fillId="0" borderId="0" xfId="0" applyFont="1" applyAlignment="1">
      <alignment horizontal="center" vertical="center"/>
    </xf>
    <xf numFmtId="0" fontId="120" fillId="0" borderId="0" xfId="0" applyFont="1"/>
    <xf numFmtId="0" fontId="120" fillId="0" borderId="0" xfId="0" applyFont="1" applyAlignment="1">
      <alignment horizontal="center"/>
    </xf>
    <xf numFmtId="0" fontId="120" fillId="0" borderId="0" xfId="0" applyFont="1" applyAlignment="1">
      <alignment horizontal="left"/>
    </xf>
    <xf numFmtId="0" fontId="153" fillId="0" borderId="0" xfId="0" applyFont="1" applyAlignment="1">
      <alignment horizontal="center" vertical="center"/>
    </xf>
    <xf numFmtId="0" fontId="153" fillId="0" borderId="0" xfId="0" applyFont="1"/>
    <xf numFmtId="0" fontId="153" fillId="0" borderId="0" xfId="0" applyFont="1" applyAlignment="1">
      <alignment horizontal="center"/>
    </xf>
    <xf numFmtId="0" fontId="153" fillId="0" borderId="0" xfId="0" applyFont="1" applyAlignment="1">
      <alignment horizontal="left"/>
    </xf>
    <xf numFmtId="0" fontId="123" fillId="0" borderId="0" xfId="0" applyFont="1" applyAlignment="1">
      <alignment vertical="center"/>
    </xf>
    <xf numFmtId="0" fontId="154" fillId="9" borderId="33" xfId="0" applyFont="1" applyFill="1" applyBorder="1" applyAlignment="1">
      <alignment horizontal="center" vertical="center"/>
    </xf>
    <xf numFmtId="0" fontId="154" fillId="9" borderId="34" xfId="0" applyFont="1" applyFill="1" applyBorder="1" applyAlignment="1">
      <alignment horizontal="center" vertical="center"/>
    </xf>
    <xf numFmtId="0" fontId="154" fillId="9" borderId="35" xfId="0" applyFont="1" applyFill="1" applyBorder="1" applyAlignment="1">
      <alignment horizontal="center" vertical="center"/>
    </xf>
    <xf numFmtId="0" fontId="155" fillId="0" borderId="0" xfId="0" applyFont="1"/>
    <xf numFmtId="0" fontId="155" fillId="6" borderId="36" xfId="0" applyFont="1" applyFill="1" applyBorder="1" applyAlignment="1"/>
    <xf numFmtId="0" fontId="155" fillId="0" borderId="37" xfId="0" applyFont="1" applyBorder="1" applyAlignment="1">
      <alignment horizontal="center" vertical="center"/>
    </xf>
    <xf numFmtId="0" fontId="155" fillId="0" borderId="37" xfId="0" applyFont="1" applyBorder="1"/>
    <xf numFmtId="0" fontId="155" fillId="0" borderId="37" xfId="0" applyFont="1" applyBorder="1" applyAlignment="1">
      <alignment horizontal="center"/>
    </xf>
    <xf numFmtId="171" fontId="155" fillId="0" borderId="37" xfId="0" applyNumberFormat="1" applyFont="1" applyFill="1" applyBorder="1" applyAlignment="1">
      <alignment horizontal="center"/>
    </xf>
    <xf numFmtId="0" fontId="155" fillId="6" borderId="37" xfId="0" applyFont="1" applyFill="1" applyBorder="1" applyAlignment="1">
      <alignment horizontal="center" vertical="center"/>
    </xf>
    <xf numFmtId="165" fontId="155" fillId="0" borderId="37" xfId="0" applyNumberFormat="1" applyFont="1" applyFill="1" applyBorder="1" applyAlignment="1">
      <alignment horizontal="center"/>
    </xf>
    <xf numFmtId="165" fontId="155" fillId="0" borderId="38" xfId="0" applyNumberFormat="1" applyFont="1" applyFill="1" applyBorder="1" applyAlignment="1">
      <alignment horizontal="center"/>
    </xf>
    <xf numFmtId="0" fontId="155" fillId="6" borderId="39" xfId="0" applyFont="1" applyFill="1" applyBorder="1" applyAlignment="1"/>
    <xf numFmtId="0" fontId="155" fillId="0" borderId="40" xfId="0" applyFont="1" applyBorder="1" applyAlignment="1">
      <alignment horizontal="center" vertical="center"/>
    </xf>
    <xf numFmtId="0" fontId="155" fillId="0" borderId="40" xfId="0" applyFont="1" applyBorder="1"/>
    <xf numFmtId="0" fontId="155" fillId="0" borderId="40" xfId="0" applyFont="1" applyBorder="1" applyAlignment="1">
      <alignment horizontal="center"/>
    </xf>
    <xf numFmtId="171" fontId="155" fillId="0" borderId="40" xfId="0" applyNumberFormat="1" applyFont="1" applyFill="1" applyBorder="1" applyAlignment="1">
      <alignment horizontal="center"/>
    </xf>
    <xf numFmtId="0" fontId="155" fillId="6" borderId="40" xfId="0" applyFont="1" applyFill="1" applyBorder="1" applyAlignment="1">
      <alignment horizontal="center" vertical="center"/>
    </xf>
    <xf numFmtId="165" fontId="155" fillId="0" borderId="40" xfId="0" applyNumberFormat="1" applyFont="1" applyFill="1" applyBorder="1" applyAlignment="1">
      <alignment horizontal="center"/>
    </xf>
    <xf numFmtId="165" fontId="155" fillId="0" borderId="41" xfId="0" applyNumberFormat="1" applyFont="1" applyFill="1" applyBorder="1" applyAlignment="1">
      <alignment horizontal="center"/>
    </xf>
    <xf numFmtId="22" fontId="155" fillId="0" borderId="0" xfId="0" applyNumberFormat="1" applyFont="1"/>
    <xf numFmtId="14" fontId="155" fillId="0" borderId="0" xfId="0" applyNumberFormat="1" applyFont="1"/>
    <xf numFmtId="0" fontId="155" fillId="6" borderId="42" xfId="0" applyFont="1" applyFill="1" applyBorder="1" applyAlignment="1"/>
    <xf numFmtId="0" fontId="155" fillId="0" borderId="43" xfId="0" applyFont="1" applyBorder="1" applyAlignment="1">
      <alignment horizontal="center" vertical="center"/>
    </xf>
    <xf numFmtId="0" fontId="155" fillId="0" borderId="43" xfId="0" applyFont="1" applyBorder="1"/>
    <xf numFmtId="0" fontId="155" fillId="0" borderId="43" xfId="0" applyFont="1" applyBorder="1" applyAlignment="1">
      <alignment horizontal="center"/>
    </xf>
    <xf numFmtId="171" fontId="155" fillId="0" borderId="43" xfId="0" applyNumberFormat="1" applyFont="1" applyFill="1" applyBorder="1" applyAlignment="1">
      <alignment horizontal="center"/>
    </xf>
    <xf numFmtId="0" fontId="155" fillId="6" borderId="43" xfId="0" applyFont="1" applyFill="1" applyBorder="1" applyAlignment="1">
      <alignment horizontal="center" vertical="center"/>
    </xf>
    <xf numFmtId="165" fontId="155" fillId="0" borderId="43" xfId="0" applyNumberFormat="1" applyFont="1" applyFill="1" applyBorder="1" applyAlignment="1">
      <alignment horizontal="center"/>
    </xf>
    <xf numFmtId="165" fontId="155" fillId="0" borderId="44" xfId="0" applyNumberFormat="1" applyFont="1" applyFill="1" applyBorder="1" applyAlignment="1">
      <alignment horizontal="center"/>
    </xf>
    <xf numFmtId="0" fontId="155" fillId="6" borderId="40" xfId="0" applyNumberFormat="1" applyFont="1" applyFill="1" applyBorder="1" applyAlignment="1">
      <alignment horizontal="center" vertical="center"/>
    </xf>
    <xf numFmtId="0" fontId="155" fillId="0" borderId="0" xfId="0" applyFont="1" applyAlignment="1">
      <alignment horizontal="center" vertical="center"/>
    </xf>
    <xf numFmtId="0" fontId="155" fillId="6" borderId="43" xfId="0" applyNumberFormat="1" applyFont="1" applyFill="1" applyBorder="1" applyAlignment="1">
      <alignment horizontal="center" vertical="center"/>
    </xf>
    <xf numFmtId="0" fontId="159" fillId="2" borderId="0" xfId="0" applyFont="1" applyFill="1" applyAlignment="1"/>
    <xf numFmtId="0" fontId="160" fillId="0" borderId="0" xfId="0" applyFont="1" applyAlignment="1">
      <alignment horizontal="center"/>
    </xf>
    <xf numFmtId="0" fontId="160" fillId="0" borderId="0" xfId="0" applyFont="1" applyAlignment="1"/>
    <xf numFmtId="0" fontId="161" fillId="0" borderId="0" xfId="0" applyFont="1" applyFill="1"/>
    <xf numFmtId="0" fontId="162" fillId="0" borderId="0" xfId="0" applyFont="1" applyAlignment="1"/>
    <xf numFmtId="0" fontId="163" fillId="8" borderId="204" xfId="14" applyFont="1" applyFill="1" applyBorder="1" applyAlignment="1" applyProtection="1">
      <alignment horizontal="center" vertical="top" wrapText="1"/>
    </xf>
    <xf numFmtId="0" fontId="146" fillId="0" borderId="0" xfId="14" applyFont="1" applyAlignment="1" applyProtection="1">
      <alignment vertical="top"/>
    </xf>
    <xf numFmtId="0" fontId="163" fillId="30" borderId="204" xfId="14" applyFont="1" applyFill="1" applyBorder="1" applyAlignment="1" applyProtection="1">
      <alignment horizontal="center" vertical="top" wrapText="1"/>
    </xf>
    <xf numFmtId="0" fontId="163" fillId="31" borderId="204" xfId="14" applyFont="1" applyFill="1" applyBorder="1" applyAlignment="1" applyProtection="1">
      <alignment horizontal="center" vertical="top" wrapText="1"/>
    </xf>
    <xf numFmtId="0" fontId="146" fillId="29" borderId="167" xfId="14" applyFont="1" applyFill="1" applyBorder="1" applyAlignment="1" applyProtection="1">
      <alignment vertical="top"/>
      <protection locked="0"/>
    </xf>
    <xf numFmtId="0" fontId="146" fillId="9" borderId="167" xfId="14" applyFont="1" applyFill="1" applyBorder="1" applyAlignment="1" applyProtection="1">
      <alignment vertical="top"/>
      <protection locked="0"/>
    </xf>
    <xf numFmtId="0" fontId="146" fillId="23" borderId="167" xfId="14" applyFont="1" applyFill="1" applyBorder="1" applyAlignment="1" applyProtection="1">
      <alignment vertical="top"/>
      <protection locked="0"/>
    </xf>
    <xf numFmtId="0" fontId="17" fillId="0" borderId="0" xfId="14" applyFont="1" applyAlignment="1" applyProtection="1">
      <alignment vertical="top"/>
    </xf>
    <xf numFmtId="0" fontId="164" fillId="0" borderId="0" xfId="14" applyFont="1" applyAlignment="1" applyProtection="1">
      <alignment vertical="top"/>
    </xf>
    <xf numFmtId="0" fontId="120" fillId="0" borderId="0" xfId="14" applyFont="1" applyAlignment="1" applyProtection="1">
      <alignment vertical="top"/>
    </xf>
    <xf numFmtId="0" fontId="121" fillId="0" borderId="0" xfId="14" applyFont="1" applyAlignment="1" applyProtection="1">
      <alignment vertical="top"/>
    </xf>
    <xf numFmtId="0" fontId="146" fillId="0" borderId="0" xfId="14" applyFont="1" applyAlignment="1" applyProtection="1">
      <alignment vertical="center"/>
    </xf>
    <xf numFmtId="0" fontId="120" fillId="0" borderId="0" xfId="14" applyFont="1" applyAlignment="1" applyProtection="1">
      <alignment horizontal="left" vertical="top"/>
    </xf>
    <xf numFmtId="0" fontId="163" fillId="8" borderId="204" xfId="14" applyFont="1" applyFill="1" applyBorder="1" applyAlignment="1" applyProtection="1">
      <alignment horizontal="center" vertical="center" wrapText="1"/>
    </xf>
    <xf numFmtId="0" fontId="163" fillId="30" borderId="204" xfId="14" applyFont="1" applyFill="1" applyBorder="1" applyAlignment="1" applyProtection="1">
      <alignment horizontal="center" vertical="center" wrapText="1"/>
    </xf>
    <xf numFmtId="0" fontId="163" fillId="31" borderId="204" xfId="14" applyFont="1" applyFill="1" applyBorder="1" applyAlignment="1" applyProtection="1">
      <alignment horizontal="center" vertical="center" wrapText="1"/>
    </xf>
    <xf numFmtId="0" fontId="9" fillId="0" borderId="0" xfId="9" applyFont="1" applyFill="1" applyAlignment="1">
      <alignment horizontal="left" vertical="center"/>
    </xf>
    <xf numFmtId="0" fontId="28" fillId="0" borderId="0" xfId="9" applyFont="1" applyFill="1" applyAlignment="1">
      <alignment vertical="center"/>
    </xf>
    <xf numFmtId="0" fontId="28" fillId="0" borderId="0" xfId="9" applyFont="1" applyFill="1" applyAlignment="1">
      <alignment horizontal="center" vertical="center"/>
    </xf>
    <xf numFmtId="0" fontId="29" fillId="0" borderId="0" xfId="9" applyFont="1" applyAlignment="1">
      <alignment vertical="center"/>
    </xf>
    <xf numFmtId="0" fontId="35" fillId="0" borderId="0" xfId="10" applyFont="1" applyAlignment="1">
      <alignment vertical="center"/>
    </xf>
    <xf numFmtId="0" fontId="9" fillId="0" borderId="0" xfId="9" applyFont="1" applyFill="1" applyAlignment="1">
      <alignment vertical="center"/>
    </xf>
    <xf numFmtId="0" fontId="29" fillId="0" borderId="0" xfId="9" applyFont="1" applyFill="1" applyAlignment="1">
      <alignment vertical="center"/>
    </xf>
    <xf numFmtId="0" fontId="120" fillId="0" borderId="0" xfId="10" applyFont="1" applyFill="1" applyAlignment="1">
      <alignment vertical="center"/>
    </xf>
    <xf numFmtId="0" fontId="25" fillId="32" borderId="0" xfId="0" applyFont="1" applyFill="1" applyBorder="1"/>
    <xf numFmtId="0" fontId="25" fillId="32" borderId="261" xfId="0" applyFont="1" applyFill="1" applyBorder="1"/>
    <xf numFmtId="44" fontId="25" fillId="32" borderId="261" xfId="15" applyNumberFormat="1" applyFont="1" applyFill="1" applyBorder="1"/>
    <xf numFmtId="0" fontId="0" fillId="0" borderId="0" xfId="0" applyAlignment="1"/>
    <xf numFmtId="0" fontId="0" fillId="33" borderId="262" xfId="0" applyFont="1" applyFill="1" applyBorder="1"/>
    <xf numFmtId="0" fontId="0" fillId="33" borderId="263" xfId="0" applyFont="1" applyFill="1" applyBorder="1"/>
    <xf numFmtId="171" fontId="0" fillId="33" borderId="263" xfId="0" applyNumberFormat="1" applyFont="1" applyFill="1" applyBorder="1"/>
    <xf numFmtId="44" fontId="0" fillId="33" borderId="263" xfId="15" applyNumberFormat="1" applyFont="1" applyFill="1" applyBorder="1"/>
    <xf numFmtId="0" fontId="0" fillId="0" borderId="0" xfId="0" applyAlignment="1">
      <alignment horizontal="left"/>
    </xf>
    <xf numFmtId="0" fontId="0" fillId="0" borderId="264" xfId="0" applyFont="1" applyBorder="1"/>
    <xf numFmtId="0" fontId="0" fillId="0" borderId="265" xfId="0" applyFont="1" applyBorder="1"/>
    <xf numFmtId="171" fontId="0" fillId="0" borderId="265" xfId="0" applyNumberFormat="1" applyFont="1" applyBorder="1"/>
    <xf numFmtId="44" fontId="0" fillId="0" borderId="265" xfId="15" applyNumberFormat="1" applyFont="1" applyBorder="1"/>
    <xf numFmtId="0" fontId="0" fillId="33" borderId="264" xfId="0" applyFont="1" applyFill="1" applyBorder="1"/>
    <xf numFmtId="0" fontId="0" fillId="33" borderId="265" xfId="0" applyFont="1" applyFill="1" applyBorder="1"/>
    <xf numFmtId="171" fontId="0" fillId="33" borderId="265" xfId="0" applyNumberFormat="1" applyFont="1" applyFill="1" applyBorder="1"/>
    <xf numFmtId="44" fontId="0" fillId="33" borderId="265" xfId="15" applyNumberFormat="1" applyFont="1" applyFill="1" applyBorder="1"/>
    <xf numFmtId="0" fontId="0" fillId="0" borderId="0" xfId="0" applyNumberFormat="1"/>
    <xf numFmtId="0" fontId="71" fillId="0" borderId="0" xfId="0" applyFont="1" applyAlignment="1">
      <alignment horizontal="left" vertical="center"/>
    </xf>
    <xf numFmtId="44" fontId="0" fillId="0" borderId="0" xfId="0" applyNumberFormat="1"/>
    <xf numFmtId="44" fontId="0" fillId="0" borderId="0" xfId="15" applyFont="1"/>
    <xf numFmtId="0" fontId="35" fillId="0" borderId="0" xfId="8" applyFill="1" applyAlignment="1" applyProtection="1">
      <alignment vertical="center"/>
      <protection locked="0"/>
    </xf>
    <xf numFmtId="0" fontId="24" fillId="3" borderId="0" xfId="0" applyFont="1" applyFill="1" applyAlignment="1" applyProtection="1">
      <alignment vertical="center"/>
      <protection locked="0"/>
    </xf>
    <xf numFmtId="0" fontId="77" fillId="3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70" fontId="15" fillId="0" borderId="0" xfId="0" applyNumberFormat="1" applyFont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94" fillId="0" borderId="0" xfId="0" applyFont="1" applyAlignment="1" applyProtection="1">
      <alignment vertical="center"/>
      <protection locked="0"/>
    </xf>
    <xf numFmtId="0" fontId="67" fillId="0" borderId="0" xfId="0" applyFont="1" applyAlignment="1" applyProtection="1">
      <alignment vertical="center"/>
      <protection locked="0"/>
    </xf>
    <xf numFmtId="0" fontId="67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67" fillId="0" borderId="147" xfId="0" applyFont="1" applyBorder="1" applyAlignment="1" applyProtection="1">
      <alignment vertical="center"/>
      <protection locked="0"/>
    </xf>
    <xf numFmtId="0" fontId="67" fillId="0" borderId="266" xfId="0" applyFont="1" applyBorder="1" applyAlignment="1" applyProtection="1">
      <alignment horizontal="center" vertical="center"/>
      <protection locked="0"/>
    </xf>
    <xf numFmtId="0" fontId="67" fillId="0" borderId="26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25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268" xfId="0" applyFont="1" applyBorder="1" applyAlignment="1" applyProtection="1">
      <alignment horizontal="left" vertical="center"/>
      <protection locked="0"/>
    </xf>
    <xf numFmtId="0" fontId="0" fillId="0" borderId="268" xfId="0" applyFont="1" applyBorder="1" applyAlignment="1" applyProtection="1">
      <alignment horizontal="center" vertical="center"/>
      <protection locked="0"/>
    </xf>
    <xf numFmtId="0" fontId="0" fillId="0" borderId="268" xfId="0" applyFont="1" applyBorder="1" applyAlignment="1" applyProtection="1">
      <alignment vertical="center"/>
      <protection locked="0"/>
    </xf>
    <xf numFmtId="0" fontId="167" fillId="0" borderId="0" xfId="1" applyFont="1" applyAlignment="1">
      <alignment horizontal="left" vertical="center"/>
    </xf>
    <xf numFmtId="0" fontId="11" fillId="0" borderId="269" xfId="0" applyFont="1" applyBorder="1"/>
    <xf numFmtId="0" fontId="11" fillId="0" borderId="39" xfId="0" applyFont="1" applyBorder="1"/>
    <xf numFmtId="0" fontId="168" fillId="2" borderId="0" xfId="0" applyFont="1" applyFill="1" applyAlignment="1">
      <alignment vertical="center"/>
    </xf>
    <xf numFmtId="0" fontId="47" fillId="19" borderId="0" xfId="9" applyFont="1" applyFill="1" applyAlignment="1">
      <alignment vertical="center"/>
    </xf>
    <xf numFmtId="0" fontId="77" fillId="19" borderId="0" xfId="9" applyFont="1" applyFill="1" applyAlignment="1">
      <alignment horizontal="center" vertical="center"/>
    </xf>
    <xf numFmtId="0" fontId="32" fillId="0" borderId="0" xfId="10" applyFont="1" applyBorder="1" applyAlignment="1">
      <alignment vertical="center"/>
    </xf>
    <xf numFmtId="0" fontId="35" fillId="0" borderId="0" xfId="10" applyBorder="1" applyAlignment="1">
      <alignment vertical="center"/>
    </xf>
    <xf numFmtId="0" fontId="9" fillId="0" borderId="0" xfId="10" applyFont="1" applyBorder="1" applyAlignment="1">
      <alignment vertical="center"/>
    </xf>
    <xf numFmtId="0" fontId="32" fillId="0" borderId="0" xfId="10" applyFont="1" applyAlignment="1">
      <alignment vertical="center"/>
    </xf>
    <xf numFmtId="0" fontId="38" fillId="0" borderId="0" xfId="10" applyFont="1" applyBorder="1" applyAlignment="1">
      <alignment vertical="center"/>
    </xf>
    <xf numFmtId="0" fontId="169" fillId="0" borderId="0" xfId="10" applyFont="1" applyBorder="1" applyAlignment="1">
      <alignment vertical="center"/>
    </xf>
    <xf numFmtId="0" fontId="35" fillId="0" borderId="0" xfId="10" applyFont="1" applyBorder="1" applyAlignment="1">
      <alignment vertical="center"/>
    </xf>
    <xf numFmtId="0" fontId="170" fillId="0" borderId="0" xfId="0" applyFont="1" applyAlignment="1">
      <alignment vertical="center"/>
    </xf>
    <xf numFmtId="0" fontId="0" fillId="35" borderId="0" xfId="0" applyFill="1"/>
    <xf numFmtId="0" fontId="0" fillId="0" borderId="0" xfId="0" applyAlignment="1">
      <alignment horizontal="left" indent="1"/>
    </xf>
    <xf numFmtId="180" fontId="0" fillId="0" borderId="0" xfId="0" applyNumberFormat="1"/>
    <xf numFmtId="181" fontId="0" fillId="0" borderId="0" xfId="0" applyNumberFormat="1" applyAlignment="1">
      <alignment vertical="center"/>
    </xf>
    <xf numFmtId="0" fontId="57" fillId="0" borderId="0" xfId="9" applyFont="1" applyAlignment="1">
      <alignment vertical="center"/>
    </xf>
    <xf numFmtId="0" fontId="71" fillId="0" borderId="0" xfId="0" applyFont="1"/>
    <xf numFmtId="0" fontId="171" fillId="0" borderId="0" xfId="0" applyFont="1"/>
    <xf numFmtId="0" fontId="2" fillId="0" borderId="0" xfId="0" applyFont="1" applyAlignment="1">
      <alignment horizontal="left"/>
    </xf>
    <xf numFmtId="0" fontId="172" fillId="0" borderId="0" xfId="0" applyFont="1"/>
    <xf numFmtId="0" fontId="0" fillId="18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0" xfId="16" applyNumberFormat="1" applyFont="1"/>
    <xf numFmtId="170" fontId="173" fillId="4" borderId="0" xfId="16" applyNumberFormat="1" applyFont="1" applyFill="1" applyAlignment="1">
      <alignment horizontal="center" vertical="center"/>
    </xf>
    <xf numFmtId="4" fontId="0" fillId="0" borderId="0" xfId="0" applyNumberFormat="1"/>
    <xf numFmtId="183" fontId="174" fillId="0" borderId="0" xfId="17" applyNumberFormat="1" applyFont="1"/>
    <xf numFmtId="0" fontId="174" fillId="0" borderId="0" xfId="18" applyFont="1"/>
    <xf numFmtId="0" fontId="35" fillId="0" borderId="0" xfId="18"/>
    <xf numFmtId="182" fontId="0" fillId="0" borderId="0" xfId="0" applyNumberFormat="1"/>
    <xf numFmtId="183" fontId="35" fillId="0" borderId="0" xfId="17" applyNumberFormat="1"/>
    <xf numFmtId="0" fontId="9" fillId="0" borderId="270" xfId="0" applyFont="1" applyBorder="1"/>
    <xf numFmtId="0" fontId="11" fillId="0" borderId="46" xfId="0" applyFont="1" applyBorder="1"/>
    <xf numFmtId="0" fontId="11" fillId="0" borderId="33" xfId="0" applyFont="1" applyBorder="1"/>
    <xf numFmtId="0" fontId="9" fillId="0" borderId="96" xfId="0" applyFont="1" applyBorder="1"/>
    <xf numFmtId="0" fontId="11" fillId="0" borderId="64" xfId="0" applyFont="1" applyBorder="1"/>
    <xf numFmtId="0" fontId="11" fillId="0" borderId="34" xfId="0" applyFont="1" applyBorder="1"/>
    <xf numFmtId="0" fontId="22" fillId="2" borderId="2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33" fillId="4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9" fillId="5" borderId="27" xfId="0" applyFont="1" applyFill="1" applyBorder="1" applyAlignment="1">
      <alignment horizontal="center"/>
    </xf>
    <xf numFmtId="0" fontId="45" fillId="8" borderId="28" xfId="0" applyFont="1" applyFill="1" applyBorder="1" applyAlignment="1">
      <alignment horizontal="center" vertical="center"/>
    </xf>
    <xf numFmtId="0" fontId="45" fillId="8" borderId="29" xfId="0" applyFont="1" applyFill="1" applyBorder="1" applyAlignment="1">
      <alignment horizontal="center" vertical="center"/>
    </xf>
    <xf numFmtId="0" fontId="45" fillId="8" borderId="3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33" fillId="4" borderId="47" xfId="0" applyFont="1" applyFill="1" applyBorder="1" applyAlignment="1">
      <alignment horizontal="center" vertical="center"/>
    </xf>
    <xf numFmtId="0" fontId="64" fillId="13" borderId="0" xfId="0" applyFont="1" applyFill="1" applyBorder="1" applyAlignment="1">
      <alignment horizontal="center" vertical="center"/>
    </xf>
    <xf numFmtId="0" fontId="33" fillId="5" borderId="47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71" fillId="5" borderId="3" xfId="0" applyFont="1" applyFill="1" applyBorder="1" applyAlignment="1">
      <alignment horizontal="center" vertical="center"/>
    </xf>
    <xf numFmtId="0" fontId="71" fillId="5" borderId="57" xfId="0" applyFont="1" applyFill="1" applyBorder="1" applyAlignment="1">
      <alignment horizontal="center" vertical="center"/>
    </xf>
    <xf numFmtId="0" fontId="71" fillId="5" borderId="58" xfId="0" applyFont="1" applyFill="1" applyBorder="1" applyAlignment="1">
      <alignment horizontal="center" vertical="center"/>
    </xf>
    <xf numFmtId="0" fontId="71" fillId="5" borderId="20" xfId="0" applyFont="1" applyFill="1" applyBorder="1" applyAlignment="1">
      <alignment horizontal="center" vertical="center"/>
    </xf>
    <xf numFmtId="0" fontId="71" fillId="5" borderId="27" xfId="0" applyFont="1" applyFill="1" applyBorder="1" applyAlignment="1">
      <alignment horizontal="center" vertical="center"/>
    </xf>
    <xf numFmtId="0" fontId="71" fillId="5" borderId="6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 wrapText="1"/>
    </xf>
    <xf numFmtId="0" fontId="72" fillId="4" borderId="0" xfId="0" applyFont="1" applyFill="1" applyBorder="1" applyAlignment="1">
      <alignment horizontal="center" vertical="center"/>
    </xf>
    <xf numFmtId="0" fontId="72" fillId="10" borderId="0" xfId="0" applyFont="1" applyFill="1" applyAlignment="1">
      <alignment horizontal="center" vertical="center"/>
    </xf>
    <xf numFmtId="0" fontId="75" fillId="16" borderId="0" xfId="0" applyFont="1" applyFill="1" applyBorder="1" applyAlignment="1">
      <alignment horizontal="center" vertical="top" textRotation="23"/>
    </xf>
    <xf numFmtId="0" fontId="79" fillId="3" borderId="104" xfId="0" applyFont="1" applyFill="1" applyBorder="1" applyAlignment="1">
      <alignment horizontal="center"/>
    </xf>
    <xf numFmtId="0" fontId="79" fillId="3" borderId="105" xfId="0" applyFont="1" applyFill="1" applyBorder="1" applyAlignment="1">
      <alignment horizontal="center"/>
    </xf>
    <xf numFmtId="0" fontId="79" fillId="3" borderId="106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33" fillId="4" borderId="90" xfId="0" applyFont="1" applyFill="1" applyBorder="1" applyAlignment="1">
      <alignment horizontal="center" vertical="center"/>
    </xf>
    <xf numFmtId="0" fontId="59" fillId="2" borderId="28" xfId="0" applyFont="1" applyFill="1" applyBorder="1" applyAlignment="1">
      <alignment horizontal="center"/>
    </xf>
    <xf numFmtId="0" fontId="59" fillId="2" borderId="29" xfId="0" applyFont="1" applyFill="1" applyBorder="1" applyAlignment="1">
      <alignment horizontal="center"/>
    </xf>
    <xf numFmtId="0" fontId="59" fillId="2" borderId="30" xfId="0" applyFont="1" applyFill="1" applyBorder="1" applyAlignment="1">
      <alignment horizontal="center"/>
    </xf>
    <xf numFmtId="0" fontId="85" fillId="0" borderId="0" xfId="0" applyFont="1" applyFill="1" applyAlignment="1">
      <alignment horizontal="center"/>
    </xf>
    <xf numFmtId="0" fontId="87" fillId="2" borderId="133" xfId="0" applyFont="1" applyFill="1" applyBorder="1" applyAlignment="1">
      <alignment horizontal="left"/>
    </xf>
    <xf numFmtId="0" fontId="78" fillId="2" borderId="0" xfId="0" applyFont="1" applyFill="1" applyAlignment="1">
      <alignment horizontal="center"/>
    </xf>
    <xf numFmtId="0" fontId="68" fillId="0" borderId="27" xfId="0" applyFont="1" applyBorder="1" applyAlignment="1">
      <alignment horizontal="center"/>
    </xf>
    <xf numFmtId="164" fontId="10" fillId="4" borderId="161" xfId="2" applyFont="1" applyFill="1" applyBorder="1" applyAlignment="1">
      <alignment horizontal="center" vertical="center"/>
    </xf>
    <xf numFmtId="164" fontId="10" fillId="4" borderId="110" xfId="2" applyFont="1" applyFill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0" borderId="57" xfId="0" applyFont="1" applyFill="1" applyBorder="1" applyAlignment="1">
      <alignment horizontal="center" vertical="center"/>
    </xf>
    <xf numFmtId="0" fontId="10" fillId="10" borderId="58" xfId="0" applyFont="1" applyFill="1" applyBorder="1" applyAlignment="1">
      <alignment horizontal="center" vertical="center"/>
    </xf>
    <xf numFmtId="4" fontId="10" fillId="4" borderId="161" xfId="0" applyNumberFormat="1" applyFont="1" applyFill="1" applyBorder="1" applyAlignment="1">
      <alignment horizontal="center" vertical="center"/>
    </xf>
    <xf numFmtId="4" fontId="10" fillId="4" borderId="110" xfId="0" applyNumberFormat="1" applyFont="1" applyFill="1" applyBorder="1" applyAlignment="1">
      <alignment horizontal="center" vertical="center"/>
    </xf>
    <xf numFmtId="4" fontId="99" fillId="0" borderId="59" xfId="0" applyNumberFormat="1" applyFont="1" applyFill="1" applyBorder="1" applyAlignment="1">
      <alignment horizontal="left" vertical="center"/>
    </xf>
    <xf numFmtId="0" fontId="10" fillId="10" borderId="68" xfId="0" applyFont="1" applyFill="1" applyBorder="1" applyAlignment="1">
      <alignment horizontal="center" vertical="center"/>
    </xf>
    <xf numFmtId="0" fontId="10" fillId="10" borderId="91" xfId="0" applyFont="1" applyFill="1" applyBorder="1" applyAlignment="1">
      <alignment horizontal="center" vertical="center"/>
    </xf>
    <xf numFmtId="0" fontId="10" fillId="10" borderId="92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108" fillId="0" borderId="182" xfId="8" applyFont="1" applyFill="1" applyBorder="1" applyAlignment="1">
      <alignment horizontal="center" vertical="center"/>
    </xf>
    <xf numFmtId="0" fontId="90" fillId="0" borderId="0" xfId="9" applyFont="1" applyFill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176" fontId="60" fillId="0" borderId="0" xfId="0" applyNumberFormat="1" applyFont="1" applyFill="1" applyAlignment="1">
      <alignment horizontal="center"/>
    </xf>
    <xf numFmtId="0" fontId="78" fillId="2" borderId="190" xfId="0" applyFont="1" applyFill="1" applyBorder="1" applyAlignment="1">
      <alignment horizontal="center"/>
    </xf>
    <xf numFmtId="0" fontId="68" fillId="6" borderId="28" xfId="0" applyFont="1" applyFill="1" applyBorder="1" applyAlignment="1">
      <alignment horizontal="center"/>
    </xf>
    <xf numFmtId="0" fontId="68" fillId="6" borderId="29" xfId="0" applyFont="1" applyFill="1" applyBorder="1" applyAlignment="1">
      <alignment horizontal="center"/>
    </xf>
    <xf numFmtId="0" fontId="68" fillId="6" borderId="30" xfId="0" applyFont="1" applyFill="1" applyBorder="1" applyAlignment="1">
      <alignment horizontal="center"/>
    </xf>
    <xf numFmtId="0" fontId="89" fillId="0" borderId="56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14" fillId="2" borderId="2" xfId="0" applyFont="1" applyFill="1" applyBorder="1" applyAlignment="1">
      <alignment horizontal="center" vertical="center"/>
    </xf>
    <xf numFmtId="0" fontId="124" fillId="0" borderId="207" xfId="0" applyFont="1" applyBorder="1" applyAlignment="1">
      <alignment horizontal="center"/>
    </xf>
    <xf numFmtId="0" fontId="125" fillId="6" borderId="209" xfId="0" applyFont="1" applyFill="1" applyBorder="1" applyAlignment="1">
      <alignment horizontal="right"/>
    </xf>
    <xf numFmtId="0" fontId="0" fillId="0" borderId="226" xfId="0" applyFont="1" applyBorder="1" applyAlignment="1">
      <alignment horizontal="center"/>
    </xf>
    <xf numFmtId="0" fontId="125" fillId="6" borderId="209" xfId="0" applyFont="1" applyFill="1" applyBorder="1" applyAlignment="1">
      <alignment horizontal="center"/>
    </xf>
    <xf numFmtId="0" fontId="133" fillId="0" borderId="57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0" fillId="0" borderId="0" xfId="0" applyAlignment="1">
      <alignment horizontal="center"/>
    </xf>
    <xf numFmtId="0" fontId="134" fillId="0" borderId="56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4" fillId="2" borderId="0" xfId="0" applyFont="1" applyFill="1" applyBorder="1" applyAlignment="1">
      <alignment horizontal="center" vertical="center"/>
    </xf>
    <xf numFmtId="0" fontId="114" fillId="2" borderId="182" xfId="0" applyFont="1" applyFill="1" applyBorder="1" applyAlignment="1">
      <alignment horizontal="center" vertical="center"/>
    </xf>
    <xf numFmtId="0" fontId="138" fillId="0" borderId="0" xfId="14" applyFont="1" applyAlignment="1" applyProtection="1">
      <alignment horizontal="center" vertical="center"/>
    </xf>
    <xf numFmtId="0" fontId="120" fillId="4" borderId="0" xfId="14" applyFont="1" applyFill="1" applyAlignment="1" applyProtection="1">
      <alignment horizontal="center" vertical="top"/>
    </xf>
    <xf numFmtId="0" fontId="57" fillId="0" borderId="182" xfId="9" applyFont="1" applyBorder="1" applyAlignment="1">
      <alignment horizontal="center" vertical="center"/>
    </xf>
    <xf numFmtId="0" fontId="57" fillId="0" borderId="0" xfId="9" applyFont="1" applyAlignment="1" applyProtection="1">
      <alignment horizontal="left" vertical="center"/>
      <protection locked="0"/>
    </xf>
    <xf numFmtId="0" fontId="31" fillId="34" borderId="0" xfId="0" applyFont="1" applyFill="1" applyAlignment="1" applyProtection="1">
      <alignment horizontal="center" vertical="center"/>
      <protection locked="0"/>
    </xf>
    <xf numFmtId="0" fontId="166" fillId="0" borderId="0" xfId="0" applyFont="1" applyAlignment="1" applyProtection="1">
      <alignment horizontal="center" vertical="center"/>
      <protection locked="0"/>
    </xf>
  </cellXfs>
  <cellStyles count="19">
    <cellStyle name="Hyperlink" xfId="1" builtinId="8"/>
    <cellStyle name="Komma" xfId="16" builtinId="3"/>
    <cellStyle name="Komma 3" xfId="3" xr:uid="{00000000-0005-0000-0000-000002000000}"/>
    <cellStyle name="Normaal 2" xfId="13" xr:uid="{00000000-0005-0000-0000-000003000000}"/>
    <cellStyle name="Normal_Boekwerk excel 2003 gevorderden nieuw_Frank" xfId="9" xr:uid="{00000000-0005-0000-0000-000004000000}"/>
    <cellStyle name="Procent" xfId="6" builtinId="5"/>
    <cellStyle name="Standaard" xfId="0" builtinId="0"/>
    <cellStyle name="Standaard 2" xfId="8" xr:uid="{00000000-0005-0000-0000-000007000000}"/>
    <cellStyle name="Standaard_Opdr. 2 Draaitabellen 2" xfId="18" xr:uid="{00000000-0005-0000-0000-000008000000}"/>
    <cellStyle name="Standaard_Opdr. 2 Urenoptelling 2" xfId="10" xr:uid="{00000000-0005-0000-0000-000009000000}"/>
    <cellStyle name="Standaard_Opdr. 3 uitgebreide urenberekening" xfId="12" xr:uid="{00000000-0005-0000-0000-00000A000000}"/>
    <cellStyle name="Standaard_Valideren" xfId="14" xr:uid="{00000000-0005-0000-0000-00000B000000}"/>
    <cellStyle name="Valuta" xfId="5" builtinId="4"/>
    <cellStyle name="Valuta 2" xfId="2" xr:uid="{00000000-0005-0000-0000-00000D000000}"/>
    <cellStyle name="Valuta 2 2" xfId="4" xr:uid="{00000000-0005-0000-0000-00000E000000}"/>
    <cellStyle name="Valuta 2 2 2" xfId="11" xr:uid="{00000000-0005-0000-0000-00000F000000}"/>
    <cellStyle name="Valuta 2 3" xfId="7" xr:uid="{00000000-0005-0000-0000-000010000000}"/>
    <cellStyle name="Valuta 4" xfId="15" xr:uid="{00000000-0005-0000-0000-000011000000}"/>
    <cellStyle name="Valuta_Opdr. 2 Draaitabellen 2" xfId="17" xr:uid="{00000000-0005-0000-0000-000012000000}"/>
  </cellStyles>
  <dxfs count="40"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 patternType="solid">
          <fgColor indexed="64"/>
          <bgColor theme="9" tint="0.79998168889431442"/>
        </patternFill>
      </fill>
    </dxf>
    <dxf>
      <font>
        <strike val="0"/>
        <color auto="1"/>
        <name val="Cambria"/>
        <scheme val="none"/>
      </font>
      <fill>
        <patternFill patternType="solid">
          <fgColor indexed="64"/>
          <bgColor rgb="FFFFFFCC"/>
        </patternFill>
      </fill>
    </dxf>
    <dxf>
      <fill>
        <patternFill>
          <bgColor rgb="FFA6D86E"/>
        </patternFill>
      </fill>
    </dxf>
    <dxf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 &quot;€&quot;\ * #,##0.00_ ;_ &quot;€&quot;\ * \-#,##0.00_ ;_ &quot;€&quot;\ * &quot;-&quot;??_ ;_ @_ "/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1" formatCode="dd/mm/yyyy"/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medium">
          <color theme="1"/>
        </top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34" formatCode="_ &quot;€&quot;\ * #,##0.00_ ;_ &quot;€&quot;\ * \-#,##0.00_ ;_ &quot;€&quot;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0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0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71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2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hair">
          <color auto="1"/>
        </top>
        <bottom style="hair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rgb="FF000000"/>
        </top>
        <bottom style="thin">
          <color auto="1"/>
        </bottom>
      </border>
    </dxf>
    <dxf>
      <font>
        <strike val="0"/>
        <outline val="0"/>
        <u val="none"/>
        <vertAlign val="baseline"/>
        <name val="Calibri"/>
        <scheme val="minor"/>
      </font>
    </dxf>
    <dxf>
      <border outline="0">
        <bottom style="double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18"/>
        <name val="Calibri"/>
        <scheme val="minor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0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0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71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indexed="22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border outline="0">
        <bottom style="double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18"/>
        <name val="Calibri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microsoft.com/office/2007/relationships/slicerCache" Target="slicerCaches/slicerCach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pivotCacheDefinition" Target="pivotCache/pivotCacheDefinition2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'Opdr. 21 Grafiek invoegen'!$B$16</c:f>
              <c:strCache>
                <c:ptCount val="1"/>
                <c:pt idx="0">
                  <c:v>jan</c:v>
                </c:pt>
              </c:strCache>
            </c:strRef>
          </c:tx>
          <c:invertIfNegative val="0"/>
          <c:cat>
            <c:strRef>
              <c:f>'Opdr. 21 Grafiek invoegen'!$C$15:$F$15</c:f>
              <c:strCache>
                <c:ptCount val="4"/>
                <c:pt idx="0">
                  <c:v> Inkomsten </c:v>
                </c:pt>
                <c:pt idx="1">
                  <c:v> Kosten </c:v>
                </c:pt>
                <c:pt idx="2">
                  <c:v> Totaal </c:v>
                </c:pt>
                <c:pt idx="3">
                  <c:v> Kolom of staaf grafiek </c:v>
                </c:pt>
              </c:strCache>
            </c:strRef>
          </c:cat>
          <c:val>
            <c:numRef>
              <c:f>'Opdr. 21 Grafiek invoegen'!$C$16:$F$16</c:f>
              <c:numCache>
                <c:formatCode>_([$€-2]\ * #,##0.00_);_([$€-2]\ * \(#,##0.00\);_([$€-2]\ * "-"??_);_(@_)</c:formatCode>
                <c:ptCount val="4"/>
                <c:pt idx="0">
                  <c:v>900</c:v>
                </c:pt>
                <c:pt idx="1">
                  <c:v>800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2-4891-9BDF-792E9F112D5B}"/>
            </c:ext>
          </c:extLst>
        </c:ser>
        <c:ser>
          <c:idx val="1"/>
          <c:order val="1"/>
          <c:tx>
            <c:strRef>
              <c:f>'Opdr. 21 Grafiek invoegen'!$B$17</c:f>
              <c:strCache>
                <c:ptCount val="1"/>
                <c:pt idx="0">
                  <c:v>feb</c:v>
                </c:pt>
              </c:strCache>
            </c:strRef>
          </c:tx>
          <c:invertIfNegative val="0"/>
          <c:cat>
            <c:strRef>
              <c:f>'Opdr. 21 Grafiek invoegen'!$C$15:$F$15</c:f>
              <c:strCache>
                <c:ptCount val="4"/>
                <c:pt idx="0">
                  <c:v> Inkomsten </c:v>
                </c:pt>
                <c:pt idx="1">
                  <c:v> Kosten </c:v>
                </c:pt>
                <c:pt idx="2">
                  <c:v> Totaal </c:v>
                </c:pt>
                <c:pt idx="3">
                  <c:v> Kolom of staaf grafiek </c:v>
                </c:pt>
              </c:strCache>
            </c:strRef>
          </c:cat>
          <c:val>
            <c:numRef>
              <c:f>'Opdr. 21 Grafiek invoegen'!$C$17:$F$17</c:f>
              <c:numCache>
                <c:formatCode>_([$€-2]\ * #,##0.00_);_([$€-2]\ * \(#,##0.00\);_([$€-2]\ * "-"??_);_(@_)</c:formatCode>
                <c:ptCount val="4"/>
                <c:pt idx="0">
                  <c:v>1300</c:v>
                </c:pt>
                <c:pt idx="1">
                  <c:v>500</c:v>
                </c:pt>
                <c:pt idx="2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62-4891-9BDF-792E9F112D5B}"/>
            </c:ext>
          </c:extLst>
        </c:ser>
        <c:ser>
          <c:idx val="2"/>
          <c:order val="2"/>
          <c:tx>
            <c:strRef>
              <c:f>'Opdr. 21 Grafiek invoegen'!$B$18</c:f>
              <c:strCache>
                <c:ptCount val="1"/>
                <c:pt idx="0">
                  <c:v>maart</c:v>
                </c:pt>
              </c:strCache>
            </c:strRef>
          </c:tx>
          <c:invertIfNegative val="0"/>
          <c:cat>
            <c:strRef>
              <c:f>'Opdr. 21 Grafiek invoegen'!$C$15:$F$15</c:f>
              <c:strCache>
                <c:ptCount val="4"/>
                <c:pt idx="0">
                  <c:v> Inkomsten </c:v>
                </c:pt>
                <c:pt idx="1">
                  <c:v> Kosten </c:v>
                </c:pt>
                <c:pt idx="2">
                  <c:v> Totaal </c:v>
                </c:pt>
                <c:pt idx="3">
                  <c:v> Kolom of staaf grafiek </c:v>
                </c:pt>
              </c:strCache>
            </c:strRef>
          </c:cat>
          <c:val>
            <c:numRef>
              <c:f>'Opdr. 21 Grafiek invoegen'!$C$18:$F$18</c:f>
              <c:numCache>
                <c:formatCode>_([$€-2]\ * #,##0.00_);_([$€-2]\ * \(#,##0.00\);_([$€-2]\ * "-"??_);_(@_)</c:formatCode>
                <c:ptCount val="4"/>
                <c:pt idx="0">
                  <c:v>1100</c:v>
                </c:pt>
                <c:pt idx="1">
                  <c:v>1250</c:v>
                </c:pt>
                <c:pt idx="2">
                  <c:v>-150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62-4891-9BDF-792E9F112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5641840"/>
        <c:axId val="445646544"/>
        <c:axId val="0"/>
      </c:bar3DChart>
      <c:catAx>
        <c:axId val="44564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accent1">
              <a:lumMod val="20000"/>
              <a:lumOff val="80000"/>
            </a:schemeClr>
          </a:solidFill>
        </c:spPr>
        <c:txPr>
          <a:bodyPr rot="-2700000" vert="horz"/>
          <a:lstStyle/>
          <a:p>
            <a:pPr>
              <a:defRPr/>
            </a:pPr>
            <a:endParaRPr lang="nl-NL"/>
          </a:p>
        </c:txPr>
        <c:crossAx val="445646544"/>
        <c:crosses val="autoZero"/>
        <c:auto val="1"/>
        <c:lblAlgn val="ctr"/>
        <c:lblOffset val="100"/>
        <c:noMultiLvlLbl val="0"/>
      </c:catAx>
      <c:valAx>
        <c:axId val="445646544"/>
        <c:scaling>
          <c:orientation val="minMax"/>
        </c:scaling>
        <c:delete val="0"/>
        <c:axPos val="l"/>
        <c:majorGridlines/>
        <c:numFmt formatCode="_([$€-2]\ * #,##0.00_);_([$€-2]\ * \(#,##0.00\);_([$€-2]\ 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445641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237158677533695"/>
          <c:y val="0.36012988328227502"/>
          <c:w val="0.153509347515771"/>
          <c:h val="0.2765281751356650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66CC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gap"/>
    <c:showDLblsOverMax val="0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1e kwt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'Opdr. 21 Grafiek invoegen'!$B$13</c:f>
              <c:strCache>
                <c:ptCount val="1"/>
                <c:pt idx="0">
                  <c:v>1e</c:v>
                </c:pt>
              </c:strCache>
            </c:strRef>
          </c:tx>
          <c:explosion val="1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061-4EE9-BE1D-60EFA05BF3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061-4EE9-BE1D-60EFA05BF3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061-4EE9-BE1D-60EFA05BF39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'Opdr. 21 Grafiek invoegen'!$C$12:$E$12</c:f>
              <c:strCache>
                <c:ptCount val="3"/>
                <c:pt idx="0">
                  <c:v> Inkomsten </c:v>
                </c:pt>
                <c:pt idx="1">
                  <c:v> Kosten </c:v>
                </c:pt>
                <c:pt idx="2">
                  <c:v> Totaal </c:v>
                </c:pt>
              </c:strCache>
            </c:strRef>
          </c:cat>
          <c:val>
            <c:numRef>
              <c:f>'Opdr. 21 Grafiek invoegen'!$C$13:$E$13</c:f>
              <c:numCache>
                <c:formatCode>_([$€-2]\ * #,##0.00_);_([$€-2]\ * \(#,##0.00\);_([$€-2]\ * "-"??_);_(@_)</c:formatCode>
                <c:ptCount val="3"/>
                <c:pt idx="0">
                  <c:v>4300</c:v>
                </c:pt>
                <c:pt idx="1">
                  <c:v>1550</c:v>
                </c:pt>
                <c:pt idx="2">
                  <c:v>2750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61-4EE9-BE1D-60EFA05BF39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[5. Kolommen en rijen aanpassen.xlsx]Opdr. 27 Draaitabel instellen!Draaitabel1</c:name>
    <c:fmtId val="15"/>
  </c:pivotSource>
  <c:chart>
    <c:title>
      <c:layout>
        <c:manualLayout>
          <c:xMode val="edge"/>
          <c:yMode val="edge"/>
          <c:x val="0.84520649662381941"/>
          <c:y val="4.3949678703955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025394261614737"/>
          <c:y val="0.22367381663498959"/>
          <c:w val="0.68174035937815469"/>
          <c:h val="0.328987238664132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'Opdr. 27 Draaitabel instellen'!$I$11:$I$12</c:f>
              <c:strCache>
                <c:ptCount val="1"/>
                <c:pt idx="0">
                  <c:v>Electro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'Opdr. 27 Draaitabel instellen'!$G$13:$H$25</c:f>
              <c:multiLvlStrCache>
                <c:ptCount val="10"/>
                <c:lvl>
                  <c:pt idx="0">
                    <c:v>Assen</c:v>
                  </c:pt>
                  <c:pt idx="1">
                    <c:v>Eindhoven</c:v>
                  </c:pt>
                  <c:pt idx="2">
                    <c:v>Maastricht</c:v>
                  </c:pt>
                  <c:pt idx="3">
                    <c:v>Utrecht</c:v>
                  </c:pt>
                  <c:pt idx="4">
                    <c:v>Weert</c:v>
                  </c:pt>
                  <c:pt idx="5">
                    <c:v>Assen</c:v>
                  </c:pt>
                  <c:pt idx="6">
                    <c:v>Eindhoven</c:v>
                  </c:pt>
                  <c:pt idx="7">
                    <c:v>Maastricht</c:v>
                  </c:pt>
                  <c:pt idx="8">
                    <c:v>Utrecht</c:v>
                  </c:pt>
                  <c:pt idx="9">
                    <c:v>Weert</c:v>
                  </c:pt>
                </c:lvl>
                <c:lvl>
                  <c:pt idx="0">
                    <c:v>Peter</c:v>
                  </c:pt>
                  <c:pt idx="5">
                    <c:v>Rob</c:v>
                  </c:pt>
                </c:lvl>
              </c:multiLvlStrCache>
            </c:multiLvlStrRef>
          </c:cat>
          <c:val>
            <c:numRef>
              <c:f>'Opdr. 27 Draaitabel instellen'!$I$13:$I$25</c:f>
              <c:numCache>
                <c:formatCode>General</c:formatCode>
                <c:ptCount val="10"/>
                <c:pt idx="0">
                  <c:v>210250</c:v>
                </c:pt>
                <c:pt idx="1">
                  <c:v>163000</c:v>
                </c:pt>
                <c:pt idx="2">
                  <c:v>68500</c:v>
                </c:pt>
                <c:pt idx="3">
                  <c:v>115750</c:v>
                </c:pt>
                <c:pt idx="4">
                  <c:v>21250</c:v>
                </c:pt>
                <c:pt idx="5">
                  <c:v>75250</c:v>
                </c:pt>
                <c:pt idx="6">
                  <c:v>28000</c:v>
                </c:pt>
                <c:pt idx="7">
                  <c:v>169750</c:v>
                </c:pt>
                <c:pt idx="8">
                  <c:v>217000</c:v>
                </c:pt>
                <c:pt idx="9">
                  <c:v>122500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D-42E3-88BB-3D4E6CF8E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2267704"/>
        <c:axId val="207249256"/>
      </c:barChart>
      <c:catAx>
        <c:axId val="42226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7249256"/>
        <c:crosses val="autoZero"/>
        <c:auto val="1"/>
        <c:lblAlgn val="ctr"/>
        <c:lblOffset val="100"/>
        <c:noMultiLvlLbl val="0"/>
      </c:catAx>
      <c:valAx>
        <c:axId val="20724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22267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5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png"/><Relationship Id="rId1" Type="http://schemas.openxmlformats.org/officeDocument/2006/relationships/image" Target="../media/image2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604886</xdr:colOff>
      <xdr:row>27</xdr:row>
      <xdr:rowOff>57499</xdr:rowOff>
    </xdr:from>
    <xdr:to>
      <xdr:col>10</xdr:col>
      <xdr:colOff>633880</xdr:colOff>
      <xdr:row>29</xdr:row>
      <xdr:rowOff>74644</xdr:rowOff>
    </xdr:to>
    <xdr:pic>
      <xdr:nvPicPr>
        <xdr:cNvPr id="2" name="Picture 8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3886" y="5496274"/>
          <a:ext cx="2372144" cy="3981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</xdr:row>
          <xdr:rowOff>85725</xdr:rowOff>
        </xdr:from>
        <xdr:to>
          <xdr:col>4</xdr:col>
          <xdr:colOff>28575</xdr:colOff>
          <xdr:row>4</xdr:row>
          <xdr:rowOff>85725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B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</xdr:row>
          <xdr:rowOff>85725</xdr:rowOff>
        </xdr:from>
        <xdr:to>
          <xdr:col>4</xdr:col>
          <xdr:colOff>28575</xdr:colOff>
          <xdr:row>4</xdr:row>
          <xdr:rowOff>85725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B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371475</xdr:colOff>
          <xdr:row>8</xdr:row>
          <xdr:rowOff>123825</xdr:rowOff>
        </xdr:from>
        <xdr:to>
          <xdr:col>4</xdr:col>
          <xdr:colOff>371475</xdr:colOff>
          <xdr:row>8</xdr:row>
          <xdr:rowOff>123825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D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371475</xdr:colOff>
          <xdr:row>8</xdr:row>
          <xdr:rowOff>123825</xdr:rowOff>
        </xdr:from>
        <xdr:to>
          <xdr:col>4</xdr:col>
          <xdr:colOff>371475</xdr:colOff>
          <xdr:row>8</xdr:row>
          <xdr:rowOff>123825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D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60960</xdr:colOff>
      <xdr:row>1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pSpPr>
          <a:grpSpLocks noChangeAspect="1"/>
        </xdr:cNvGrpSpPr>
      </xdr:nvGrpSpPr>
      <xdr:grpSpPr bwMode="auto">
        <a:xfrm rot="16200000" flipV="1">
          <a:off x="1497330" y="-1106805"/>
          <a:ext cx="0" cy="2994660"/>
          <a:chOff x="5531" y="1258"/>
          <a:chExt cx="5291" cy="13813"/>
        </a:xfrm>
      </xdr:grpSpPr>
      <xdr:cxnSp macro="">
        <xdr:nvCxnSpPr>
          <xdr:cNvPr id="3" name="AutoShape 6">
            <a:extLst>
              <a:ext uri="{FF2B5EF4-FFF2-40B4-BE49-F238E27FC236}">
                <a16:creationId xmlns:a16="http://schemas.microsoft.com/office/drawing/2014/main" id="{00000000-0008-0000-0F00-000003000000}"/>
              </a:ext>
            </a:extLst>
          </xdr:cNvPr>
          <xdr:cNvCxnSpPr>
            <a:cxnSpLocks noChangeAspect="1" noChangeShapeType="1"/>
          </xdr:cNvCxnSpPr>
        </xdr:nvCxnSpPr>
        <xdr:spPr bwMode="auto">
          <a:xfrm flipH="1">
            <a:off x="6519" y="1258"/>
            <a:ext cx="4303" cy="10040"/>
          </a:xfrm>
          <a:prstGeom prst="straightConnector1">
            <a:avLst/>
          </a:prstGeom>
          <a:noFill/>
          <a:ln w="9525">
            <a:solidFill>
              <a:srgbClr val="A7BFDE"/>
            </a:solidFill>
            <a:round/>
            <a:headEnd/>
            <a:tailEnd/>
          </a:ln>
        </xdr:spPr>
      </xdr:cxnSp>
      <xdr:grpSp>
        <xdr:nvGrpSpPr>
          <xdr:cNvPr id="4" name="Group 2"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-379161674" y="9226"/>
            <a:ext cx="379172496" cy="2030901"/>
            <a:chOff x="-379161674" y="9226"/>
            <a:chExt cx="379172496" cy="2030901"/>
          </a:xfrm>
        </xdr:grpSpPr>
        <xdr:sp macro="" textlink="">
          <xdr:nvSpPr>
            <xdr:cNvPr id="5" name="Freeform 5">
              <a:extLst>
                <a:ext uri="{FF2B5EF4-FFF2-40B4-BE49-F238E27FC236}">
                  <a16:creationId xmlns:a16="http://schemas.microsoft.com/office/drawing/2014/main" id="{00000000-0008-0000-0F00-00000500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5531" y="9226"/>
              <a:ext cx="5291" cy="5845"/>
            </a:xfrm>
            <a:custGeom>
              <a:avLst/>
              <a:gdLst>
                <a:gd name="T0" fmla="*/ 2 w 6418"/>
                <a:gd name="T1" fmla="*/ 7 h 6670"/>
                <a:gd name="T2" fmla="*/ 2 w 6418"/>
                <a:gd name="T3" fmla="*/ 34 h 6670"/>
                <a:gd name="T4" fmla="*/ 2 w 6418"/>
                <a:gd name="T5" fmla="*/ 34 h 6670"/>
                <a:gd name="T6" fmla="*/ 2 w 6418"/>
                <a:gd name="T7" fmla="*/ 11 h 6670"/>
                <a:gd name="T8" fmla="*/ 2 w 6418"/>
                <a:gd name="T9" fmla="*/ 7 h 667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6418"/>
                <a:gd name="T16" fmla="*/ 0 h 6670"/>
                <a:gd name="T17" fmla="*/ 6418 w 6418"/>
                <a:gd name="T18" fmla="*/ 6670 h 667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6418" h="6670">
                  <a:moveTo>
                    <a:pt x="6418" y="1185"/>
                  </a:moveTo>
                  <a:lnTo>
                    <a:pt x="6418" y="6670"/>
                  </a:lnTo>
                  <a:lnTo>
                    <a:pt x="1809" y="6669"/>
                  </a:lnTo>
                  <a:cubicBezTo>
                    <a:pt x="974" y="5889"/>
                    <a:pt x="0" y="3958"/>
                    <a:pt x="1407" y="1987"/>
                  </a:cubicBezTo>
                  <a:cubicBezTo>
                    <a:pt x="2830" y="0"/>
                    <a:pt x="5591" y="411"/>
                    <a:pt x="6418" y="1185"/>
                  </a:cubicBezTo>
                  <a:close/>
                </a:path>
              </a:pathLst>
            </a:custGeom>
            <a:solidFill>
              <a:srgbClr val="A7BFD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6" name="Oval 4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 rot="5327714" flipV="1">
              <a:off x="6117" y="10212"/>
              <a:ext cx="4526" cy="4258"/>
            </a:xfrm>
            <a:prstGeom prst="ellipse">
              <a:avLst/>
            </a:prstGeom>
            <a:solidFill>
              <a:srgbClr val="D3DFE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7" name="Oval 3">
              <a:extLst>
                <a:ext uri="{FF2B5EF4-FFF2-40B4-BE49-F238E27FC236}">
                  <a16:creationId xmlns:a16="http://schemas.microsoft.com/office/drawing/2014/main" id="{00000000-0008-0000-0F00-000007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 rot="5327714" flipV="1">
              <a:off x="-329532480" y="1501140"/>
              <a:ext cx="3539" cy="0"/>
            </a:xfrm>
            <a:prstGeom prst="ellipse">
              <a:avLst/>
            </a:prstGeom>
            <a:solidFill>
              <a:srgbClr val="7BA0CD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endParaRPr lang="nl-NL" sz="1000" b="1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nl-NL" sz="12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 </a:t>
              </a:r>
              <a:r>
                <a:rPr lang="nl-NL" sz="1200" b="1" i="0" strike="noStrike">
                  <a:solidFill>
                    <a:schemeClr val="bg1"/>
                  </a:solidFill>
                  <a:latin typeface="Times New Roman"/>
                  <a:cs typeface="Times New Roman"/>
                </a:rPr>
                <a:t>Blok</a:t>
              </a:r>
              <a:r>
                <a:rPr lang="nl-NL" sz="1200" b="1" i="0" strike="noStrike" baseline="0">
                  <a:solidFill>
                    <a:schemeClr val="bg1"/>
                  </a:solidFill>
                  <a:latin typeface="Times New Roman"/>
                  <a:cs typeface="Times New Roman"/>
                </a:rPr>
                <a:t> 5</a:t>
              </a:r>
              <a:endParaRPr lang="nl-NL" sz="1200" b="1" i="0" strike="noStrike">
                <a:solidFill>
                  <a:schemeClr val="bg1"/>
                </a:solidFill>
                <a:latin typeface="Times New Roman"/>
                <a:cs typeface="Times New Roman"/>
              </a:endParaRP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</xdr:row>
          <xdr:rowOff>28575</xdr:rowOff>
        </xdr:from>
        <xdr:to>
          <xdr:col>3</xdr:col>
          <xdr:colOff>180975</xdr:colOff>
          <xdr:row>1</xdr:row>
          <xdr:rowOff>28575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F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</xdr:row>
          <xdr:rowOff>28575</xdr:rowOff>
        </xdr:from>
        <xdr:to>
          <xdr:col>3</xdr:col>
          <xdr:colOff>180975</xdr:colOff>
          <xdr:row>1</xdr:row>
          <xdr:rowOff>28575</xdr:rowOff>
        </xdr:to>
        <xdr:sp macro="" textlink="">
          <xdr:nvSpPr>
            <xdr:cNvPr id="22530" name="Object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F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222249</xdr:colOff>
      <xdr:row>18</xdr:row>
      <xdr:rowOff>3</xdr:rowOff>
    </xdr:from>
    <xdr:to>
      <xdr:col>7</xdr:col>
      <xdr:colOff>10584</xdr:colOff>
      <xdr:row>33</xdr:row>
      <xdr:rowOff>84667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3574" y="3933828"/>
          <a:ext cx="3293535" cy="294216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175260</xdr:rowOff>
    </xdr:from>
    <xdr:to>
      <xdr:col>1</xdr:col>
      <xdr:colOff>1196340</xdr:colOff>
      <xdr:row>15</xdr:row>
      <xdr:rowOff>47625</xdr:rowOff>
    </xdr:to>
    <xdr:pic>
      <xdr:nvPicPr>
        <xdr:cNvPr id="2" name="Picture 56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813560"/>
          <a:ext cx="1196340" cy="1786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956947</xdr:colOff>
      <xdr:row>6</xdr:row>
      <xdr:rowOff>190500</xdr:rowOff>
    </xdr:from>
    <xdr:to>
      <xdr:col>2</xdr:col>
      <xdr:colOff>564098</xdr:colOff>
      <xdr:row>9</xdr:row>
      <xdr:rowOff>38100</xdr:rowOff>
    </xdr:to>
    <xdr:cxnSp macro="">
      <xdr:nvCxnSpPr>
        <xdr:cNvPr id="3" name="AutoShape 2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>
          <a:cxnSpLocks noChangeShapeType="1"/>
        </xdr:cNvCxnSpPr>
      </xdr:nvCxnSpPr>
      <xdr:spPr bwMode="auto">
        <a:xfrm flipH="1">
          <a:off x="1166497" y="1628775"/>
          <a:ext cx="997801" cy="552450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14</xdr:row>
          <xdr:rowOff>200025</xdr:rowOff>
        </xdr:from>
        <xdr:to>
          <xdr:col>2</xdr:col>
          <xdr:colOff>619125</xdr:colOff>
          <xdr:row>14</xdr:row>
          <xdr:rowOff>200025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11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14</xdr:row>
          <xdr:rowOff>200025</xdr:rowOff>
        </xdr:from>
        <xdr:to>
          <xdr:col>2</xdr:col>
          <xdr:colOff>619125</xdr:colOff>
          <xdr:row>14</xdr:row>
          <xdr:rowOff>200025</xdr:rowOff>
        </xdr:to>
        <xdr:sp macro="" textlink="">
          <xdr:nvSpPr>
            <xdr:cNvPr id="24578" name="Object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11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558800</xdr:colOff>
      <xdr:row>4</xdr:row>
      <xdr:rowOff>144986</xdr:rowOff>
    </xdr:from>
    <xdr:to>
      <xdr:col>10</xdr:col>
      <xdr:colOff>98239</xdr:colOff>
      <xdr:row>7</xdr:row>
      <xdr:rowOff>263525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73750" y="1183211"/>
          <a:ext cx="806264" cy="718614"/>
        </a:xfrm>
        <a:prstGeom prst="rect">
          <a:avLst/>
        </a:prstGeom>
      </xdr:spPr>
    </xdr:pic>
    <xdr:clientData/>
  </xdr:twoCellAnchor>
  <xdr:twoCellAnchor>
    <xdr:from>
      <xdr:col>8</xdr:col>
      <xdr:colOff>111125</xdr:colOff>
      <xdr:row>5</xdr:row>
      <xdr:rowOff>101600</xdr:rowOff>
    </xdr:from>
    <xdr:to>
      <xdr:col>9</xdr:col>
      <xdr:colOff>409575</xdr:colOff>
      <xdr:row>6</xdr:row>
      <xdr:rowOff>101600</xdr:rowOff>
    </xdr:to>
    <xdr:cxnSp macro="">
      <xdr:nvCxnSpPr>
        <xdr:cNvPr id="7" name="AutoShape 22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5426075" y="1339850"/>
          <a:ext cx="908050" cy="200025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89853</xdr:colOff>
      <xdr:row>41</xdr:row>
      <xdr:rowOff>171450</xdr:rowOff>
    </xdr:from>
    <xdr:to>
      <xdr:col>5</xdr:col>
      <xdr:colOff>332423</xdr:colOff>
      <xdr:row>42</xdr:row>
      <xdr:rowOff>179070</xdr:rowOff>
    </xdr:to>
    <xdr:pic>
      <xdr:nvPicPr>
        <xdr:cNvPr id="2" name="Picture 657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0278" y="8391525"/>
          <a:ext cx="242570" cy="2457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304800</xdr:colOff>
      <xdr:row>12</xdr:row>
      <xdr:rowOff>20954</xdr:rowOff>
    </xdr:from>
    <xdr:to>
      <xdr:col>8</xdr:col>
      <xdr:colOff>966788</xdr:colOff>
      <xdr:row>18</xdr:row>
      <xdr:rowOff>127726</xdr:rowOff>
    </xdr:to>
    <xdr:pic>
      <xdr:nvPicPr>
        <xdr:cNvPr id="3" name="Picture 705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2678429"/>
          <a:ext cx="2109788" cy="129739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447675</xdr:colOff>
      <xdr:row>12</xdr:row>
      <xdr:rowOff>142875</xdr:rowOff>
    </xdr:from>
    <xdr:to>
      <xdr:col>6</xdr:col>
      <xdr:colOff>475300</xdr:colOff>
      <xdr:row>12</xdr:row>
      <xdr:rowOff>228600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>
          <a:off x="3848100" y="2800350"/>
          <a:ext cx="618175" cy="85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419507</xdr:colOff>
      <xdr:row>13</xdr:row>
      <xdr:rowOff>167640</xdr:rowOff>
    </xdr:from>
    <xdr:to>
      <xdr:col>10</xdr:col>
      <xdr:colOff>37148</xdr:colOff>
      <xdr:row>20</xdr:row>
      <xdr:rowOff>185737</xdr:rowOff>
    </xdr:to>
    <xdr:pic>
      <xdr:nvPicPr>
        <xdr:cNvPr id="5" name="Picture 706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58282" y="3063240"/>
          <a:ext cx="1217841" cy="135159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22</xdr:row>
          <xdr:rowOff>123825</xdr:rowOff>
        </xdr:from>
        <xdr:to>
          <xdr:col>4</xdr:col>
          <xdr:colOff>152400</xdr:colOff>
          <xdr:row>22</xdr:row>
          <xdr:rowOff>123825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12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22</xdr:row>
          <xdr:rowOff>123825</xdr:rowOff>
        </xdr:from>
        <xdr:to>
          <xdr:col>4</xdr:col>
          <xdr:colOff>152400</xdr:colOff>
          <xdr:row>22</xdr:row>
          <xdr:rowOff>123825</xdr:rowOff>
        </xdr:to>
        <xdr:sp macro="" textlink="">
          <xdr:nvSpPr>
            <xdr:cNvPr id="25602" name="Object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12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32</xdr:row>
          <xdr:rowOff>123825</xdr:rowOff>
        </xdr:from>
        <xdr:to>
          <xdr:col>4</xdr:col>
          <xdr:colOff>152400</xdr:colOff>
          <xdr:row>32</xdr:row>
          <xdr:rowOff>123825</xdr:rowOff>
        </xdr:to>
        <xdr:sp macro="" textlink="">
          <xdr:nvSpPr>
            <xdr:cNvPr id="25603" name="Object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12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32</xdr:row>
          <xdr:rowOff>123825</xdr:rowOff>
        </xdr:from>
        <xdr:to>
          <xdr:col>4</xdr:col>
          <xdr:colOff>152400</xdr:colOff>
          <xdr:row>32</xdr:row>
          <xdr:rowOff>123825</xdr:rowOff>
        </xdr:to>
        <xdr:sp macro="" textlink="">
          <xdr:nvSpPr>
            <xdr:cNvPr id="25604" name="Object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12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475615</xdr:colOff>
      <xdr:row>45</xdr:row>
      <xdr:rowOff>1905</xdr:rowOff>
    </xdr:from>
    <xdr:to>
      <xdr:col>9</xdr:col>
      <xdr:colOff>29845</xdr:colOff>
      <xdr:row>46</xdr:row>
      <xdr:rowOff>32385</xdr:rowOff>
    </xdr:to>
    <xdr:pic>
      <xdr:nvPicPr>
        <xdr:cNvPr id="2" name="Picture 657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3290" y="8926830"/>
          <a:ext cx="220980" cy="2209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13</xdr:row>
          <xdr:rowOff>161925</xdr:rowOff>
        </xdr:from>
        <xdr:to>
          <xdr:col>4</xdr:col>
          <xdr:colOff>428625</xdr:colOff>
          <xdr:row>13</xdr:row>
          <xdr:rowOff>161925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13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13</xdr:row>
          <xdr:rowOff>161925</xdr:rowOff>
        </xdr:from>
        <xdr:to>
          <xdr:col>4</xdr:col>
          <xdr:colOff>428625</xdr:colOff>
          <xdr:row>13</xdr:row>
          <xdr:rowOff>161925</xdr:rowOff>
        </xdr:to>
        <xdr:sp macro="" textlink="">
          <xdr:nvSpPr>
            <xdr:cNvPr id="26626" name="Object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13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25</xdr:row>
          <xdr:rowOff>104775</xdr:rowOff>
        </xdr:from>
        <xdr:to>
          <xdr:col>4</xdr:col>
          <xdr:colOff>428625</xdr:colOff>
          <xdr:row>25</xdr:row>
          <xdr:rowOff>104775</xdr:rowOff>
        </xdr:to>
        <xdr:sp macro="" textlink="">
          <xdr:nvSpPr>
            <xdr:cNvPr id="26627" name="Object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13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25</xdr:row>
          <xdr:rowOff>104775</xdr:rowOff>
        </xdr:from>
        <xdr:to>
          <xdr:col>4</xdr:col>
          <xdr:colOff>428625</xdr:colOff>
          <xdr:row>25</xdr:row>
          <xdr:rowOff>104775</xdr:rowOff>
        </xdr:to>
        <xdr:sp macro="" textlink="">
          <xdr:nvSpPr>
            <xdr:cNvPr id="26628" name="Object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13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405765</xdr:colOff>
      <xdr:row>35</xdr:row>
      <xdr:rowOff>7620</xdr:rowOff>
    </xdr:from>
    <xdr:to>
      <xdr:col>6</xdr:col>
      <xdr:colOff>619125</xdr:colOff>
      <xdr:row>36</xdr:row>
      <xdr:rowOff>60960</xdr:rowOff>
    </xdr:to>
    <xdr:pic>
      <xdr:nvPicPr>
        <xdr:cNvPr id="2" name="Picture 657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7640" y="6779895"/>
          <a:ext cx="213360" cy="2438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1257300</xdr:colOff>
      <xdr:row>8</xdr:row>
      <xdr:rowOff>106680</xdr:rowOff>
    </xdr:from>
    <xdr:to>
      <xdr:col>6</xdr:col>
      <xdr:colOff>1097280</xdr:colOff>
      <xdr:row>14</xdr:row>
      <xdr:rowOff>76200</xdr:rowOff>
    </xdr:to>
    <xdr:pic>
      <xdr:nvPicPr>
        <xdr:cNvPr id="3" name="Picture 694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5900" y="1830705"/>
          <a:ext cx="3183255" cy="11220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20</xdr:row>
          <xdr:rowOff>85725</xdr:rowOff>
        </xdr:from>
        <xdr:to>
          <xdr:col>5</xdr:col>
          <xdr:colOff>161925</xdr:colOff>
          <xdr:row>20</xdr:row>
          <xdr:rowOff>85725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14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20</xdr:row>
          <xdr:rowOff>85725</xdr:rowOff>
        </xdr:from>
        <xdr:to>
          <xdr:col>5</xdr:col>
          <xdr:colOff>161925</xdr:colOff>
          <xdr:row>20</xdr:row>
          <xdr:rowOff>85725</xdr:rowOff>
        </xdr:to>
        <xdr:sp macro="" textlink="">
          <xdr:nvSpPr>
            <xdr:cNvPr id="27650" name="Object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14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7620</xdr:rowOff>
    </xdr:from>
    <xdr:to>
      <xdr:col>4</xdr:col>
      <xdr:colOff>457200</xdr:colOff>
      <xdr:row>48</xdr:row>
      <xdr:rowOff>0</xdr:rowOff>
    </xdr:to>
    <xdr:graphicFrame macro="">
      <xdr:nvGraphicFramePr>
        <xdr:cNvPr id="2" name="Grafiek 1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142875</xdr:colOff>
          <xdr:row>0</xdr:row>
          <xdr:rowOff>142875</xdr:rowOff>
        </xdr:from>
        <xdr:to>
          <xdr:col>3</xdr:col>
          <xdr:colOff>142875</xdr:colOff>
          <xdr:row>0</xdr:row>
          <xdr:rowOff>142875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15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142875</xdr:colOff>
          <xdr:row>0</xdr:row>
          <xdr:rowOff>142875</xdr:rowOff>
        </xdr:from>
        <xdr:to>
          <xdr:col>3</xdr:col>
          <xdr:colOff>142875</xdr:colOff>
          <xdr:row>0</xdr:row>
          <xdr:rowOff>142875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15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502920</xdr:colOff>
      <xdr:row>35</xdr:row>
      <xdr:rowOff>0</xdr:rowOff>
    </xdr:from>
    <xdr:to>
      <xdr:col>8</xdr:col>
      <xdr:colOff>30480</xdr:colOff>
      <xdr:row>48</xdr:row>
      <xdr:rowOff>15240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0</xdr:row>
          <xdr:rowOff>295275</xdr:rowOff>
        </xdr:from>
        <xdr:to>
          <xdr:col>2</xdr:col>
          <xdr:colOff>371475</xdr:colOff>
          <xdr:row>0</xdr:row>
          <xdr:rowOff>295275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18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0</xdr:row>
          <xdr:rowOff>295275</xdr:rowOff>
        </xdr:from>
        <xdr:to>
          <xdr:col>2</xdr:col>
          <xdr:colOff>371475</xdr:colOff>
          <xdr:row>0</xdr:row>
          <xdr:rowOff>295275</xdr:rowOff>
        </xdr:to>
        <xdr:sp macro="" textlink="">
          <xdr:nvSpPr>
            <xdr:cNvPr id="30722" name="Object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18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556259</xdr:colOff>
      <xdr:row>3</xdr:row>
      <xdr:rowOff>11430</xdr:rowOff>
    </xdr:from>
    <xdr:to>
      <xdr:col>11</xdr:col>
      <xdr:colOff>37893</xdr:colOff>
      <xdr:row>5</xdr:row>
      <xdr:rowOff>83820</xdr:rowOff>
    </xdr:to>
    <xdr:pic>
      <xdr:nvPicPr>
        <xdr:cNvPr id="2" name="Picture 117" descr="Knipse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25402" t="1908" b="-1908"/>
        <a:stretch/>
      </xdr:blipFill>
      <xdr:spPr bwMode="auto">
        <a:xfrm>
          <a:off x="6033134" y="849630"/>
          <a:ext cx="1167559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533400</xdr:colOff>
      <xdr:row>2</xdr:row>
      <xdr:rowOff>190500</xdr:rowOff>
    </xdr:from>
    <xdr:to>
      <xdr:col>10</xdr:col>
      <xdr:colOff>1504950</xdr:colOff>
      <xdr:row>3</xdr:row>
      <xdr:rowOff>85725</xdr:rowOff>
    </xdr:to>
    <xdr:cxnSp macro="">
      <xdr:nvCxnSpPr>
        <xdr:cNvPr id="3" name="AutoShape 2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5419725" y="828675"/>
          <a:ext cx="1562100" cy="95250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  <xdr:twoCellAnchor>
    <xdr:from>
      <xdr:col>8</xdr:col>
      <xdr:colOff>361950</xdr:colOff>
      <xdr:row>24</xdr:row>
      <xdr:rowOff>142875</xdr:rowOff>
    </xdr:from>
    <xdr:to>
      <xdr:col>10</xdr:col>
      <xdr:colOff>1657350</xdr:colOff>
      <xdr:row>29</xdr:row>
      <xdr:rowOff>9525</xdr:rowOff>
    </xdr:to>
    <xdr:sp macro="" textlink="">
      <xdr:nvSpPr>
        <xdr:cNvPr id="4" name="Wolkvormig bijschrif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657725" y="5495925"/>
          <a:ext cx="2476500" cy="866775"/>
        </a:xfrm>
        <a:prstGeom prst="cloudCallout">
          <a:avLst>
            <a:gd name="adj1" fmla="val 27879"/>
            <a:gd name="adj2" fmla="val -83055"/>
          </a:avLst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nl-NL" sz="1600"/>
            <a:t>Let op!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72684</xdr:colOff>
      <xdr:row>31</xdr:row>
      <xdr:rowOff>97633</xdr:rowOff>
    </xdr:from>
    <xdr:to>
      <xdr:col>2</xdr:col>
      <xdr:colOff>536474</xdr:colOff>
      <xdr:row>48</xdr:row>
      <xdr:rowOff>71437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684" y="6984208"/>
          <a:ext cx="2606915" cy="2602704"/>
        </a:xfrm>
        <a:prstGeom prst="rect">
          <a:avLst/>
        </a:prstGeom>
      </xdr:spPr>
    </xdr:pic>
    <xdr:clientData/>
  </xdr:twoCellAnchor>
  <xdr:twoCellAnchor editAs="oneCell">
    <xdr:from>
      <xdr:col>3</xdr:col>
      <xdr:colOff>541020</xdr:colOff>
      <xdr:row>8</xdr:row>
      <xdr:rowOff>0</xdr:rowOff>
    </xdr:from>
    <xdr:to>
      <xdr:col>4</xdr:col>
      <xdr:colOff>483763</xdr:colOff>
      <xdr:row>10</xdr:row>
      <xdr:rowOff>127571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03345" y="2343150"/>
          <a:ext cx="857143" cy="527621"/>
        </a:xfrm>
        <a:prstGeom prst="rect">
          <a:avLst/>
        </a:prstGeom>
      </xdr:spPr>
    </xdr:pic>
    <xdr:clientData/>
  </xdr:twoCellAnchor>
  <xdr:twoCellAnchor>
    <xdr:from>
      <xdr:col>1</xdr:col>
      <xdr:colOff>641985</xdr:colOff>
      <xdr:row>9</xdr:row>
      <xdr:rowOff>120936</xdr:rowOff>
    </xdr:from>
    <xdr:to>
      <xdr:col>3</xdr:col>
      <xdr:colOff>340995</xdr:colOff>
      <xdr:row>12</xdr:row>
      <xdr:rowOff>160021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CxnSpPr/>
      </xdr:nvCxnSpPr>
      <xdr:spPr>
        <a:xfrm flipV="1">
          <a:off x="1851660" y="2664111"/>
          <a:ext cx="1851660" cy="6391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466725</xdr:colOff>
      <xdr:row>29</xdr:row>
      <xdr:rowOff>28575</xdr:rowOff>
    </xdr:from>
    <xdr:to>
      <xdr:col>0</xdr:col>
      <xdr:colOff>1057275</xdr:colOff>
      <xdr:row>36</xdr:row>
      <xdr:rowOff>57150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CxnSpPr/>
      </xdr:nvCxnSpPr>
      <xdr:spPr>
        <a:xfrm>
          <a:off x="466725" y="6610350"/>
          <a:ext cx="590550" cy="1133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</xdr:colOff>
      <xdr:row>3</xdr:row>
      <xdr:rowOff>5715</xdr:rowOff>
    </xdr:from>
    <xdr:to>
      <xdr:col>10</xdr:col>
      <xdr:colOff>866479</xdr:colOff>
      <xdr:row>31</xdr:row>
      <xdr:rowOff>52663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7170" y="1285875"/>
          <a:ext cx="2371429" cy="5411428"/>
        </a:xfrm>
        <a:prstGeom prst="rect">
          <a:avLst/>
        </a:prstGeom>
      </xdr:spPr>
    </xdr:pic>
    <xdr:clientData/>
  </xdr:twoCellAnchor>
  <xdr:twoCellAnchor>
    <xdr:from>
      <xdr:col>8</xdr:col>
      <xdr:colOff>504825</xdr:colOff>
      <xdr:row>15</xdr:row>
      <xdr:rowOff>142875</xdr:rowOff>
    </xdr:from>
    <xdr:to>
      <xdr:col>9</xdr:col>
      <xdr:colOff>504825</xdr:colOff>
      <xdr:row>26</xdr:row>
      <xdr:rowOff>47625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CxnSpPr/>
      </xdr:nvCxnSpPr>
      <xdr:spPr>
        <a:xfrm>
          <a:off x="6943725" y="3800475"/>
          <a:ext cx="1363980" cy="197739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16</xdr:row>
      <xdr:rowOff>161925</xdr:rowOff>
    </xdr:from>
    <xdr:to>
      <xdr:col>2</xdr:col>
      <xdr:colOff>1133475</xdr:colOff>
      <xdr:row>19</xdr:row>
      <xdr:rowOff>76200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CxnSpPr/>
      </xdr:nvCxnSpPr>
      <xdr:spPr>
        <a:xfrm>
          <a:off x="1445895" y="4017645"/>
          <a:ext cx="990600" cy="5086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9</xdr:row>
      <xdr:rowOff>180975</xdr:rowOff>
    </xdr:from>
    <xdr:to>
      <xdr:col>12</xdr:col>
      <xdr:colOff>609600</xdr:colOff>
      <xdr:row>24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Verkoper 2">
              <a:extLst>
                <a:ext uri="{FF2B5EF4-FFF2-40B4-BE49-F238E27FC236}">
                  <a16:creationId xmlns:a16="http://schemas.microsoft.com/office/drawing/2014/main" id="{00000000-0008-0000-1C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erkoper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29450" y="2466975"/>
              <a:ext cx="1771650" cy="2686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>
    <xdr:from>
      <xdr:col>5</xdr:col>
      <xdr:colOff>161925</xdr:colOff>
      <xdr:row>24</xdr:row>
      <xdr:rowOff>85725</xdr:rowOff>
    </xdr:from>
    <xdr:to>
      <xdr:col>11</xdr:col>
      <xdr:colOff>504825</xdr:colOff>
      <xdr:row>38</xdr:row>
      <xdr:rowOff>133350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142875</xdr:colOff>
      <xdr:row>15</xdr:row>
      <xdr:rowOff>70572</xdr:rowOff>
    </xdr:from>
    <xdr:ext cx="1784350" cy="2021753"/>
    <xdr:pic>
      <xdr:nvPicPr>
        <xdr:cNvPr id="2" name="Afbeelding 12" descr="toetsenbord achtergrond.jpg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3156672"/>
          <a:ext cx="1784350" cy="2021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66</xdr:row>
      <xdr:rowOff>19050</xdr:rowOff>
    </xdr:from>
    <xdr:to>
      <xdr:col>8</xdr:col>
      <xdr:colOff>581025</xdr:colOff>
      <xdr:row>70</xdr:row>
      <xdr:rowOff>80922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3306425"/>
          <a:ext cx="4219575" cy="12810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731520</xdr:colOff>
      <xdr:row>0</xdr:row>
      <xdr:rowOff>0</xdr:rowOff>
    </xdr:from>
    <xdr:to>
      <xdr:col>6</xdr:col>
      <xdr:colOff>731520</xdr:colOff>
      <xdr:row>2</xdr:row>
      <xdr:rowOff>64770</xdr:rowOff>
    </xdr:to>
    <xdr:pic>
      <xdr:nvPicPr>
        <xdr:cNvPr id="2" name="Picture 175" descr="CompuTraining witte achtergrond 200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36895" y="0"/>
          <a:ext cx="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495299</xdr:colOff>
      <xdr:row>12</xdr:row>
      <xdr:rowOff>1</xdr:rowOff>
    </xdr:from>
    <xdr:to>
      <xdr:col>11</xdr:col>
      <xdr:colOff>1018867</xdr:colOff>
      <xdr:row>16</xdr:row>
      <xdr:rowOff>115491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49" y="2667001"/>
          <a:ext cx="1704668" cy="915590"/>
        </a:xfrm>
        <a:prstGeom prst="rect">
          <a:avLst/>
        </a:prstGeom>
      </xdr:spPr>
    </xdr:pic>
    <xdr:clientData/>
  </xdr:twoCellAnchor>
  <xdr:twoCellAnchor>
    <xdr:from>
      <xdr:col>8</xdr:col>
      <xdr:colOff>371475</xdr:colOff>
      <xdr:row>12</xdr:row>
      <xdr:rowOff>104775</xdr:rowOff>
    </xdr:from>
    <xdr:to>
      <xdr:col>10</xdr:col>
      <xdr:colOff>161925</xdr:colOff>
      <xdr:row>13</xdr:row>
      <xdr:rowOff>47625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4714875" y="2771775"/>
          <a:ext cx="971550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14</xdr:row>
      <xdr:rowOff>133350</xdr:rowOff>
    </xdr:from>
    <xdr:to>
      <xdr:col>11</xdr:col>
      <xdr:colOff>333375</xdr:colOff>
      <xdr:row>15</xdr:row>
      <xdr:rowOff>190500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5076825" y="3200400"/>
          <a:ext cx="1371600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0</xdr:row>
          <xdr:rowOff>295275</xdr:rowOff>
        </xdr:from>
        <xdr:to>
          <xdr:col>2</xdr:col>
          <xdr:colOff>371475</xdr:colOff>
          <xdr:row>0</xdr:row>
          <xdr:rowOff>295275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0</xdr:row>
          <xdr:rowOff>295275</xdr:rowOff>
        </xdr:from>
        <xdr:to>
          <xdr:col>2</xdr:col>
          <xdr:colOff>371475</xdr:colOff>
          <xdr:row>0</xdr:row>
          <xdr:rowOff>295275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6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200025</xdr:rowOff>
    </xdr:from>
    <xdr:to>
      <xdr:col>4</xdr:col>
      <xdr:colOff>0</xdr:colOff>
      <xdr:row>21</xdr:row>
      <xdr:rowOff>201549</xdr:rowOff>
    </xdr:to>
    <xdr:sp macro="" textlink="">
      <xdr:nvSpPr>
        <xdr:cNvPr id="2" name="Tekstvak 1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2419350" y="4619625"/>
          <a:ext cx="2324100" cy="55397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0000" tIns="108000" rIns="90000" bIns="108000" anchor="ctr" upright="1"/>
        <a:lstStyle/>
        <a:p>
          <a:pPr algn="ctr" rtl="0">
            <a:defRPr sz="1000"/>
          </a:pPr>
          <a:r>
            <a:rPr lang="nl-NL" sz="2000" b="0" i="0" u="none" strike="dblStrike" baseline="0">
              <a:solidFill>
                <a:srgbClr val="000000"/>
              </a:solidFill>
              <a:latin typeface="Brush Script MT"/>
            </a:rPr>
            <a:t>Dit is een Tekstvak</a:t>
          </a:r>
        </a:p>
      </xdr:txBody>
    </xdr:sp>
    <xdr:clientData/>
  </xdr:twoCellAnchor>
  <xdr:twoCellAnchor editAs="oneCell">
    <xdr:from>
      <xdr:col>2</xdr:col>
      <xdr:colOff>0</xdr:colOff>
      <xdr:row>26</xdr:row>
      <xdr:rowOff>53340</xdr:rowOff>
    </xdr:from>
    <xdr:to>
      <xdr:col>2</xdr:col>
      <xdr:colOff>1089660</xdr:colOff>
      <xdr:row>27</xdr:row>
      <xdr:rowOff>15240</xdr:rowOff>
    </xdr:to>
    <xdr:pic>
      <xdr:nvPicPr>
        <xdr:cNvPr id="3" name="Picture 43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975" y="6216015"/>
          <a:ext cx="1089660" cy="285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9</xdr:row>
          <xdr:rowOff>38100</xdr:rowOff>
        </xdr:from>
        <xdr:to>
          <xdr:col>3</xdr:col>
          <xdr:colOff>66675</xdr:colOff>
          <xdr:row>9</xdr:row>
          <xdr:rowOff>38100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7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9</xdr:row>
          <xdr:rowOff>38100</xdr:rowOff>
        </xdr:from>
        <xdr:to>
          <xdr:col>3</xdr:col>
          <xdr:colOff>66675</xdr:colOff>
          <xdr:row>9</xdr:row>
          <xdr:rowOff>38100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7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449580</xdr:colOff>
      <xdr:row>40</xdr:row>
      <xdr:rowOff>167640</xdr:rowOff>
    </xdr:from>
    <xdr:to>
      <xdr:col>4</xdr:col>
      <xdr:colOff>266700</xdr:colOff>
      <xdr:row>53</xdr:row>
      <xdr:rowOff>83820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3555" y="9587865"/>
          <a:ext cx="3236595" cy="3564255"/>
        </a:xfrm>
        <a:prstGeom prst="rect">
          <a:avLst/>
        </a:prstGeom>
      </xdr:spPr>
    </xdr:pic>
    <xdr:clientData/>
  </xdr:twoCellAnchor>
  <xdr:twoCellAnchor>
    <xdr:from>
      <xdr:col>3</xdr:col>
      <xdr:colOff>594360</xdr:colOff>
      <xdr:row>49</xdr:row>
      <xdr:rowOff>495300</xdr:rowOff>
    </xdr:from>
    <xdr:to>
      <xdr:col>3</xdr:col>
      <xdr:colOff>1653540</xdr:colOff>
      <xdr:row>49</xdr:row>
      <xdr:rowOff>1082040</xdr:rowOff>
    </xdr:to>
    <xdr:sp macro="" textlink="">
      <xdr:nvSpPr>
        <xdr:cNvPr id="7" name="Tekstvak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3013710" y="12020550"/>
          <a:ext cx="1059180" cy="472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800" b="1"/>
            <a:t>Let op!</a:t>
          </a:r>
        </a:p>
      </xdr:txBody>
    </xdr:sp>
    <xdr:clientData/>
  </xdr:twoCellAnchor>
  <xdr:twoCellAnchor>
    <xdr:from>
      <xdr:col>7</xdr:col>
      <xdr:colOff>312420</xdr:colOff>
      <xdr:row>39</xdr:row>
      <xdr:rowOff>106680</xdr:rowOff>
    </xdr:from>
    <xdr:to>
      <xdr:col>8</xdr:col>
      <xdr:colOff>289560</xdr:colOff>
      <xdr:row>47</xdr:row>
      <xdr:rowOff>53340</xdr:rowOff>
    </xdr:to>
    <xdr:sp macro="" textlink="">
      <xdr:nvSpPr>
        <xdr:cNvPr id="8" name="Tekstvak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6713220" y="9326880"/>
          <a:ext cx="586740" cy="186118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nl-NL" sz="2400"/>
            <a:t>Gevarenzone</a:t>
          </a:r>
        </a:p>
      </xdr:txBody>
    </xdr:sp>
    <xdr:clientData/>
  </xdr:twoCellAnchor>
  <xdr:oneCellAnchor>
    <xdr:from>
      <xdr:col>5</xdr:col>
      <xdr:colOff>277839</xdr:colOff>
      <xdr:row>49</xdr:row>
      <xdr:rowOff>26485</xdr:rowOff>
    </xdr:from>
    <xdr:ext cx="2522807" cy="937629"/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5554689" y="11551735"/>
          <a:ext cx="252280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54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Pas op!!</a:t>
          </a:r>
        </a:p>
      </xdr:txBody>
    </xdr:sp>
    <xdr:clientData/>
  </xdr:oneCellAnchor>
  <xdr:oneCellAnchor>
    <xdr:from>
      <xdr:col>2</xdr:col>
      <xdr:colOff>1030605</xdr:colOff>
      <xdr:row>58</xdr:row>
      <xdr:rowOff>15241</xdr:rowOff>
    </xdr:from>
    <xdr:ext cx="2729605" cy="2613660"/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580" y="14064616"/>
          <a:ext cx="2729605" cy="2613660"/>
        </a:xfrm>
        <a:prstGeom prst="rect">
          <a:avLst/>
        </a:prstGeom>
      </xdr:spPr>
    </xdr:pic>
    <xdr:clientData/>
  </xdr:oneCellAnchor>
  <xdr:oneCellAnchor>
    <xdr:from>
      <xdr:col>7</xdr:col>
      <xdr:colOff>392723</xdr:colOff>
      <xdr:row>66</xdr:row>
      <xdr:rowOff>150310</xdr:rowOff>
    </xdr:from>
    <xdr:ext cx="635687" cy="937629"/>
    <xdr:sp macro="" textlink="">
      <xdr:nvSpPr>
        <xdr:cNvPr id="11" name="Rechthoek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6793523" y="15866560"/>
          <a:ext cx="63568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54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!!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18</xdr:row>
      <xdr:rowOff>161925</xdr:rowOff>
    </xdr:from>
    <xdr:to>
      <xdr:col>6</xdr:col>
      <xdr:colOff>1400175</xdr:colOff>
      <xdr:row>20</xdr:row>
      <xdr:rowOff>142875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381750" y="4067175"/>
          <a:ext cx="1571625" cy="381000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6</xdr:col>
      <xdr:colOff>1386839</xdr:colOff>
      <xdr:row>18</xdr:row>
      <xdr:rowOff>161925</xdr:rowOff>
    </xdr:from>
    <xdr:to>
      <xdr:col>7</xdr:col>
      <xdr:colOff>462915</xdr:colOff>
      <xdr:row>20</xdr:row>
      <xdr:rowOff>142875</xdr:rowOff>
    </xdr:to>
    <xdr:sp macro="" textlink="">
      <xdr:nvSpPr>
        <xdr:cNvPr id="3" name="Rechthoekige driehoe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161019" y="4025265"/>
          <a:ext cx="485776" cy="377190"/>
        </a:xfrm>
        <a:prstGeom prst="rtTriangle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342899</xdr:colOff>
      <xdr:row>18</xdr:row>
      <xdr:rowOff>161925</xdr:rowOff>
    </xdr:from>
    <xdr:to>
      <xdr:col>5</xdr:col>
      <xdr:colOff>790574</xdr:colOff>
      <xdr:row>20</xdr:row>
      <xdr:rowOff>142875</xdr:rowOff>
    </xdr:to>
    <xdr:sp macro="" textlink="">
      <xdr:nvSpPr>
        <xdr:cNvPr id="4" name="Rechthoekige driehoek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 flipH="1">
          <a:off x="5934074" y="4067175"/>
          <a:ext cx="447675" cy="381000"/>
        </a:xfrm>
        <a:prstGeom prst="rtTriangle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 editAs="oneCell">
    <xdr:from>
      <xdr:col>5</xdr:col>
      <xdr:colOff>923924</xdr:colOff>
      <xdr:row>35</xdr:row>
      <xdr:rowOff>57151</xdr:rowOff>
    </xdr:from>
    <xdr:to>
      <xdr:col>7</xdr:col>
      <xdr:colOff>552450</xdr:colOff>
      <xdr:row>39</xdr:row>
      <xdr:rowOff>93465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099" y="7362826"/>
          <a:ext cx="1990726" cy="836414"/>
        </a:xfrm>
        <a:prstGeom prst="rect">
          <a:avLst/>
        </a:prstGeom>
      </xdr:spPr>
    </xdr:pic>
    <xdr:clientData/>
  </xdr:twoCellAnchor>
  <xdr:twoCellAnchor>
    <xdr:from>
      <xdr:col>5</xdr:col>
      <xdr:colOff>1019176</xdr:colOff>
      <xdr:row>24</xdr:row>
      <xdr:rowOff>123825</xdr:rowOff>
    </xdr:from>
    <xdr:to>
      <xdr:col>6</xdr:col>
      <xdr:colOff>1104901</xdr:colOff>
      <xdr:row>26</xdr:row>
      <xdr:rowOff>171450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6581776" y="5229225"/>
          <a:ext cx="110490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100"/>
            <a:t>zijn</a:t>
          </a:r>
        </a:p>
      </xdr:txBody>
    </xdr:sp>
    <xdr:clientData/>
  </xdr:twoCellAnchor>
  <xdr:twoCellAnchor>
    <xdr:from>
      <xdr:col>5</xdr:col>
      <xdr:colOff>76200</xdr:colOff>
      <xdr:row>25</xdr:row>
      <xdr:rowOff>19049</xdr:rowOff>
    </xdr:from>
    <xdr:to>
      <xdr:col>5</xdr:col>
      <xdr:colOff>1000125</xdr:colOff>
      <xdr:row>26</xdr:row>
      <xdr:rowOff>76199</xdr:rowOff>
    </xdr:to>
    <xdr:sp macro="" textlink="">
      <xdr:nvSpPr>
        <xdr:cNvPr id="7" name="Tekstvak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5667375" y="5324474"/>
          <a:ext cx="9144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100"/>
            <a:t>Dit</a:t>
          </a:r>
        </a:p>
      </xdr:txBody>
    </xdr:sp>
    <xdr:clientData/>
  </xdr:twoCellAnchor>
  <xdr:twoCellAnchor>
    <xdr:from>
      <xdr:col>6</xdr:col>
      <xdr:colOff>1123949</xdr:colOff>
      <xdr:row>25</xdr:row>
      <xdr:rowOff>28574</xdr:rowOff>
    </xdr:from>
    <xdr:to>
      <xdr:col>7</xdr:col>
      <xdr:colOff>476250</xdr:colOff>
      <xdr:row>26</xdr:row>
      <xdr:rowOff>85724</xdr:rowOff>
    </xdr:to>
    <xdr:sp macro="" textlink="">
      <xdr:nvSpPr>
        <xdr:cNvPr id="8" name="Tekstvak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7705724" y="5333999"/>
          <a:ext cx="723901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100"/>
            <a:t>tekstvakken</a:t>
          </a:r>
        </a:p>
      </xdr:txBody>
    </xdr:sp>
    <xdr:clientData/>
  </xdr:twoCellAnchor>
  <xdr:twoCellAnchor editAs="oneCell">
    <xdr:from>
      <xdr:col>1</xdr:col>
      <xdr:colOff>47624</xdr:colOff>
      <xdr:row>35</xdr:row>
      <xdr:rowOff>76201</xdr:rowOff>
    </xdr:from>
    <xdr:to>
      <xdr:col>2</xdr:col>
      <xdr:colOff>733425</xdr:colOff>
      <xdr:row>39</xdr:row>
      <xdr:rowOff>112515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7381876"/>
          <a:ext cx="2133601" cy="836414"/>
        </a:xfrm>
        <a:prstGeom prst="rect">
          <a:avLst/>
        </a:prstGeom>
      </xdr:spPr>
    </xdr:pic>
    <xdr:clientData/>
  </xdr:twoCellAnchor>
  <xdr:twoCellAnchor>
    <xdr:from>
      <xdr:col>5</xdr:col>
      <xdr:colOff>923925</xdr:colOff>
      <xdr:row>35</xdr:row>
      <xdr:rowOff>57150</xdr:rowOff>
    </xdr:from>
    <xdr:to>
      <xdr:col>6</xdr:col>
      <xdr:colOff>876300</xdr:colOff>
      <xdr:row>37</xdr:row>
      <xdr:rowOff>9525</xdr:rowOff>
    </xdr:to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6515100" y="7362825"/>
          <a:ext cx="9429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Op maat</a:t>
          </a:r>
        </a:p>
      </xdr:txBody>
    </xdr:sp>
    <xdr:clientData/>
  </xdr:twoCellAnchor>
  <xdr:oneCellAnchor>
    <xdr:from>
      <xdr:col>4</xdr:col>
      <xdr:colOff>126602</xdr:colOff>
      <xdr:row>28</xdr:row>
      <xdr:rowOff>83635</xdr:rowOff>
    </xdr:from>
    <xdr:ext cx="3404395" cy="937629"/>
    <xdr:sp macro="" textlink="">
      <xdr:nvSpPr>
        <xdr:cNvPr id="11" name="Rechthoek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5498702" y="5989135"/>
          <a:ext cx="34043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5400" b="0" cap="none" spc="0">
              <a:ln w="0">
                <a:noFill/>
              </a:ln>
              <a:solidFill>
                <a:schemeClr val="bg1">
                  <a:lumMod val="95000"/>
                </a:schemeClr>
              </a:solidFill>
              <a:effectLst/>
            </a:rPr>
            <a:t>Watermerk</a:t>
          </a:r>
        </a:p>
      </xdr:txBody>
    </xdr:sp>
    <xdr:clientData/>
  </xdr:oneCellAnchor>
  <xdr:twoCellAnchor>
    <xdr:from>
      <xdr:col>6</xdr:col>
      <xdr:colOff>838199</xdr:colOff>
      <xdr:row>37</xdr:row>
      <xdr:rowOff>133350</xdr:rowOff>
    </xdr:from>
    <xdr:to>
      <xdr:col>7</xdr:col>
      <xdr:colOff>390524</xdr:colOff>
      <xdr:row>39</xdr:row>
      <xdr:rowOff>171450</xdr:rowOff>
    </xdr:to>
    <xdr:sp macro="" textlink="">
      <xdr:nvSpPr>
        <xdr:cNvPr id="12" name="Tekstvak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7419974" y="7839075"/>
          <a:ext cx="92392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Limburg</a:t>
          </a:r>
          <a:endParaRPr lang="nl-NL" sz="11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300989</xdr:colOff>
      <xdr:row>3</xdr:row>
      <xdr:rowOff>1</xdr:rowOff>
    </xdr:from>
    <xdr:to>
      <xdr:col>10</xdr:col>
      <xdr:colOff>200025</xdr:colOff>
      <xdr:row>4</xdr:row>
      <xdr:rowOff>112022</xdr:rowOff>
    </xdr:to>
    <xdr:pic>
      <xdr:nvPicPr>
        <xdr:cNvPr id="2" name="Picture 256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6214" y="857251"/>
          <a:ext cx="756286" cy="31204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514350</xdr:colOff>
      <xdr:row>4</xdr:row>
      <xdr:rowOff>47628</xdr:rowOff>
    </xdr:from>
    <xdr:to>
      <xdr:col>8</xdr:col>
      <xdr:colOff>590550</xdr:colOff>
      <xdr:row>4</xdr:row>
      <xdr:rowOff>57150</xdr:rowOff>
    </xdr:to>
    <xdr:cxnSp macro="">
      <xdr:nvCxnSpPr>
        <xdr:cNvPr id="3" name="AutoShape 2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3562350" y="1104903"/>
          <a:ext cx="733425" cy="9522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  <xdr:twoCellAnchor editAs="oneCell">
    <xdr:from>
      <xdr:col>12</xdr:col>
      <xdr:colOff>19050</xdr:colOff>
      <xdr:row>21</xdr:row>
      <xdr:rowOff>19050</xdr:rowOff>
    </xdr:from>
    <xdr:to>
      <xdr:col>13</xdr:col>
      <xdr:colOff>190252</xdr:colOff>
      <xdr:row>27</xdr:row>
      <xdr:rowOff>152217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34075" y="4638675"/>
          <a:ext cx="1752352" cy="1466667"/>
        </a:xfrm>
        <a:prstGeom prst="rect">
          <a:avLst/>
        </a:prstGeom>
      </xdr:spPr>
    </xdr:pic>
    <xdr:clientData/>
  </xdr:twoCellAnchor>
  <xdr:twoCellAnchor>
    <xdr:from>
      <xdr:col>10</xdr:col>
      <xdr:colOff>95250</xdr:colOff>
      <xdr:row>21</xdr:row>
      <xdr:rowOff>161925</xdr:rowOff>
    </xdr:from>
    <xdr:to>
      <xdr:col>12</xdr:col>
      <xdr:colOff>171450</xdr:colOff>
      <xdr:row>22</xdr:row>
      <xdr:rowOff>133350</xdr:rowOff>
    </xdr:to>
    <xdr:cxnSp macro="">
      <xdr:nvCxnSpPr>
        <xdr:cNvPr id="5" name="AutoShape 2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>
          <a:cxnSpLocks noChangeShapeType="1"/>
        </xdr:cNvCxnSpPr>
      </xdr:nvCxnSpPr>
      <xdr:spPr bwMode="auto">
        <a:xfrm>
          <a:off x="4657725" y="4781550"/>
          <a:ext cx="1428750" cy="171450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  <xdr:twoCellAnchor>
    <xdr:from>
      <xdr:col>8</xdr:col>
      <xdr:colOff>228600</xdr:colOff>
      <xdr:row>4</xdr:row>
      <xdr:rowOff>1</xdr:rowOff>
    </xdr:from>
    <xdr:to>
      <xdr:col>10</xdr:col>
      <xdr:colOff>142875</xdr:colOff>
      <xdr:row>5</xdr:row>
      <xdr:rowOff>66675</xdr:rowOff>
    </xdr:to>
    <xdr:cxnSp macro="">
      <xdr:nvCxnSpPr>
        <xdr:cNvPr id="6" name="AutoShape 22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3933825" y="1057276"/>
          <a:ext cx="771525" cy="266699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3</xdr:row>
      <xdr:rowOff>47625</xdr:rowOff>
    </xdr:from>
    <xdr:to>
      <xdr:col>11</xdr:col>
      <xdr:colOff>342900</xdr:colOff>
      <xdr:row>8</xdr:row>
      <xdr:rowOff>129332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9800" y="885825"/>
          <a:ext cx="1647825" cy="1081832"/>
        </a:xfrm>
        <a:prstGeom prst="rect">
          <a:avLst/>
        </a:prstGeom>
      </xdr:spPr>
    </xdr:pic>
    <xdr:clientData/>
  </xdr:twoCellAnchor>
  <xdr:twoCellAnchor>
    <xdr:from>
      <xdr:col>7</xdr:col>
      <xdr:colOff>352425</xdr:colOff>
      <xdr:row>3</xdr:row>
      <xdr:rowOff>114300</xdr:rowOff>
    </xdr:from>
    <xdr:to>
      <xdr:col>9</xdr:col>
      <xdr:colOff>276225</xdr:colOff>
      <xdr:row>4</xdr:row>
      <xdr:rowOff>47625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>
          <a:off x="4895850" y="952500"/>
          <a:ext cx="1381125" cy="133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omputraining/OneDrive/Cursussen/1.%20Boekwerk%20alle%20cursussen/Excel/Excel%20gevorderden%20cursussen/Excel%20oefeninge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omputraining/Dropbox/Cursussen/Boekwerk%20alle%20cursussen/Excel/Excel%20basis%20cursussen/4.%20Boekwerk%20Excel%20basis%20Mocrupak%20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omputraining/Documents/Algemeen/Alle%20cursussen/E-learning%20opdrachten/Excel/Excel%20gevorderden/2.%20Werkboek%20Excel%20gevorderd%20deel%202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2070.566514467595" createdVersion="5" refreshedVersion="5" minRefreshableVersion="3" recordCount="99" xr:uid="{00000000-000A-0000-FFFF-FFFF00000000}">
  <cacheSource type="worksheet">
    <worksheetSource name="Tabel14" r:id="rId2"/>
  </cacheSource>
  <cacheFields count="6">
    <cacheField name="Verkoper" numFmtId="0">
      <sharedItems count="7">
        <s v="Bertha"/>
        <s v="Klaas"/>
        <s v="Peter"/>
        <s v="Piet"/>
        <s v="Rob"/>
        <s v="Truus"/>
        <s v="Ria"/>
      </sharedItems>
    </cacheField>
    <cacheField name="Regio" numFmtId="0">
      <sharedItems count="5">
        <s v="Assen"/>
        <s v="Eindhoven"/>
        <s v="Maastricht"/>
        <s v="Utrecht"/>
        <s v="Weert"/>
      </sharedItems>
    </cacheField>
    <cacheField name="Groep" numFmtId="0">
      <sharedItems count="3">
        <s v="Electro"/>
        <s v="GSM"/>
        <s v="TV"/>
      </sharedItems>
    </cacheField>
    <cacheField name="Datum" numFmtId="0">
      <sharedItems containsSemiMixedTypes="0" containsNonDate="0" containsDate="1" containsString="0" minDate="2012-01-02T00:00:00" maxDate="2013-11-19T00:00:00" count="99">
        <d v="2012-03-26T00:00:00"/>
        <d v="2013-05-20T00:00:00"/>
        <d v="2013-09-02T00:00:00"/>
        <d v="2013-02-04T00:00:00"/>
        <d v="2012-07-09T00:00:00"/>
        <d v="2012-10-22T00:00:00"/>
        <d v="2012-11-26T00:00:00"/>
        <d v="2012-01-16T00:00:00"/>
        <d v="2012-04-30T00:00:00"/>
        <d v="2013-10-07T00:00:00"/>
        <d v="2012-08-13T00:00:00"/>
        <d v="2013-03-11T00:00:00"/>
        <d v="2013-06-24T00:00:00"/>
        <d v="2013-07-29T00:00:00"/>
        <d v="2012-09-17T00:00:00"/>
        <d v="2012-12-31T00:00:00"/>
        <d v="2012-06-04T00:00:00"/>
        <d v="2013-04-15T00:00:00"/>
        <d v="2013-11-11T00:00:00"/>
        <d v="2012-02-20T00:00:00"/>
        <d v="2013-11-04T00:00:00"/>
        <d v="2012-12-24T00:00:00"/>
        <d v="2013-04-08T00:00:00"/>
        <d v="2012-09-10T00:00:00"/>
        <d v="2013-07-22T00:00:00"/>
        <d v="2012-02-13T00:00:00"/>
        <d v="2012-05-28T00:00:00"/>
        <d v="2012-07-02T00:00:00"/>
        <d v="2013-08-26T00:00:00"/>
        <d v="2013-05-13T00:00:00"/>
        <d v="2012-03-19T00:00:00"/>
        <d v="2012-10-15T00:00:00"/>
        <d v="2013-01-28T00:00:00"/>
        <d v="2013-03-04T00:00:00"/>
        <d v="2012-04-23T00:00:00"/>
        <d v="2012-08-06T00:00:00"/>
        <d v="2012-01-09T00:00:00"/>
        <d v="2012-11-19T00:00:00"/>
        <d v="2013-06-17T00:00:00"/>
        <d v="2013-09-30T00:00:00"/>
        <d v="2013-01-14T00:00:00"/>
        <d v="2012-03-05T00:00:00"/>
        <d v="2012-06-18T00:00:00"/>
        <d v="2012-10-01T00:00:00"/>
        <d v="2013-04-29T00:00:00"/>
        <d v="2013-08-12T00:00:00"/>
        <d v="2013-09-16T00:00:00"/>
        <d v="2012-11-05T00:00:00"/>
        <d v="2013-02-18T00:00:00"/>
        <d v="2012-07-23T00:00:00"/>
        <d v="2013-06-03T00:00:00"/>
        <d v="2012-04-09T00:00:00"/>
        <d v="2012-05-14T00:00:00"/>
        <d v="2013-07-08T00:00:00"/>
        <d v="2013-10-21T00:00:00"/>
        <d v="2013-03-25T00:00:00"/>
        <d v="2012-01-30T00:00:00"/>
        <d v="2012-08-27T00:00:00"/>
        <d v="2012-12-10T00:00:00"/>
        <d v="2013-06-10T00:00:00"/>
        <d v="2012-07-30T00:00:00"/>
        <d v="2012-11-12T00:00:00"/>
        <d v="2012-04-16T00:00:00"/>
        <d v="2013-02-25T00:00:00"/>
        <d v="2013-09-23T00:00:00"/>
        <d v="2012-01-02T00:00:00"/>
        <d v="2012-02-06T00:00:00"/>
        <d v="2013-04-01T00:00:00"/>
        <d v="2013-07-15T00:00:00"/>
        <d v="2012-12-17T00:00:00"/>
        <d v="2013-10-28T00:00:00"/>
        <d v="2012-05-21T00:00:00"/>
        <d v="2012-09-03T00:00:00"/>
        <d v="2012-10-08T00:00:00"/>
        <d v="2012-03-12T00:00:00"/>
        <d v="2013-08-19T00:00:00"/>
        <d v="2012-06-25T00:00:00"/>
        <d v="2013-01-21T00:00:00"/>
        <d v="2013-05-06T00:00:00"/>
        <d v="2012-08-20T00:00:00"/>
        <d v="2013-10-14T00:00:00"/>
        <d v="2012-01-23T00:00:00"/>
        <d v="2013-07-01T00:00:00"/>
        <d v="2012-05-07T00:00:00"/>
        <d v="2012-12-03T00:00:00"/>
        <d v="2013-03-18T00:00:00"/>
        <d v="2013-04-22T00:00:00"/>
        <d v="2012-06-11T00:00:00"/>
        <d v="2012-09-24T00:00:00"/>
        <d v="2012-02-27T00:00:00"/>
        <d v="2013-01-07T00:00:00"/>
        <d v="2013-08-05T00:00:00"/>
        <d v="2013-11-18T00:00:00"/>
        <d v="2013-02-11T00:00:00"/>
        <d v="2013-05-27T00:00:00"/>
        <d v="2012-10-29T00:00:00"/>
        <d v="2013-09-09T00:00:00"/>
        <d v="2012-04-02T00:00:00"/>
        <d v="2012-07-16T00:00:00"/>
      </sharedItems>
      <fieldGroup par="5" base="3">
        <rangePr groupBy="months" startDate="2012-01-02T00:00:00" endDate="2013-11-19T00:00:00"/>
        <groupItems count="14">
          <s v="&lt;2-1-2012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9-11-2013"/>
        </groupItems>
      </fieldGroup>
    </cacheField>
    <cacheField name="Omzet" numFmtId="44">
      <sharedItems containsSemiMixedTypes="0" containsString="0" containsNumber="1" containsInteger="1" minValue="14500" maxValue="235000"/>
    </cacheField>
    <cacheField name="Jaren" numFmtId="0" databaseField="0">
      <fieldGroup base="3">
        <rangePr groupBy="years" startDate="2012-01-02T00:00:00" endDate="2013-11-19T00:00:00"/>
        <groupItems count="4">
          <s v="&lt;2-1-2012"/>
          <s v="2012"/>
          <s v="2013"/>
          <s v="&gt;19-11-2013"/>
        </groupItems>
      </fieldGroup>
    </cacheField>
  </cacheFields>
  <extLst>
    <ext xmlns:x14="http://schemas.microsoft.com/office/spreadsheetml/2009/9/main" uri="{725AE2AE-9491-48be-B2B4-4EB974FC3084}">
      <x14:pivotCacheDefinition pivotCacheId="9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2731.561318055552" createdVersion="5" refreshedVersion="5" minRefreshableVersion="3" recordCount="99" xr:uid="{00000000-000A-0000-FFFF-FFFF01000000}">
  <cacheSource type="worksheet">
    <worksheetSource name="Tabel33" r:id="rId2"/>
  </cacheSource>
  <cacheFields count="6">
    <cacheField name="Verkoper" numFmtId="0">
      <sharedItems count="7">
        <s v="Bertha"/>
        <s v="Klaas"/>
        <s v="Peter"/>
        <s v="Piet"/>
        <s v="Rob"/>
        <s v="Truus"/>
        <s v="Ria"/>
      </sharedItems>
    </cacheField>
    <cacheField name="Regio" numFmtId="0">
      <sharedItems/>
    </cacheField>
    <cacheField name="Groep" numFmtId="0">
      <sharedItems/>
    </cacheField>
    <cacheField name="Datum" numFmtId="0">
      <sharedItems containsSemiMixedTypes="0" containsNonDate="0" containsDate="1" containsString="0" minDate="2012-01-02T00:00:00" maxDate="2013-11-19T00:00:00" count="78">
        <d v="2012-03-26T00:00:00"/>
        <d v="2013-07-08T00:00:00"/>
        <d v="2013-10-21T00:00:00"/>
        <d v="2013-03-25T00:00:00"/>
        <d v="2012-07-09T00:00:00"/>
        <d v="2012-10-22T00:00:00"/>
        <d v="2012-11-26T00:00:00"/>
        <d v="2012-01-16T00:00:00"/>
        <d v="2012-04-30T00:00:00"/>
        <d v="2012-12-31T00:00:00"/>
        <d v="2012-06-04T00:00:00"/>
        <d v="2012-09-10T00:00:00"/>
        <d v="2012-09-11T00:00:00"/>
        <d v="2012-02-13T00:00:00"/>
        <d v="2012-05-28T00:00:00"/>
        <d v="2012-07-02T00:00:00"/>
        <d v="2013-06-17T00:00:00"/>
        <d v="2013-09-30T00:00:00"/>
        <d v="2013-01-14T00:00:00"/>
        <d v="2012-10-15T00:00:00"/>
        <d v="2012-08-06T00:00:00"/>
        <d v="2012-01-09T00:00:00"/>
        <d v="2012-11-19T00:00:00"/>
        <d v="2012-03-05T00:00:00"/>
        <d v="2012-06-18T00:00:00"/>
        <d v="2012-10-01T00:00:00"/>
        <d v="2013-04-29T00:00:00"/>
        <d v="2013-08-12T00:00:00"/>
        <d v="2013-09-16T00:00:00"/>
        <d v="2012-11-05T00:00:00"/>
        <d v="2013-02-18T00:00:00"/>
        <d v="2012-07-23T00:00:00"/>
        <d v="2013-06-03T00:00:00"/>
        <d v="2012-04-09T00:00:00"/>
        <d v="2012-05-14T00:00:00"/>
        <d v="2012-01-30T00:00:00"/>
        <d v="2012-08-27T00:00:00"/>
        <d v="2012-12-10T00:00:00"/>
        <d v="2013-06-10T00:00:00"/>
        <d v="2012-07-30T00:00:00"/>
        <d v="2012-11-12T00:00:00"/>
        <d v="2012-04-16T00:00:00"/>
        <d v="2013-02-25T00:00:00"/>
        <d v="2013-09-23T00:00:00"/>
        <d v="2012-01-02T00:00:00"/>
        <d v="2012-02-06T00:00:00"/>
        <d v="2013-04-01T00:00:00"/>
        <d v="2013-07-15T00:00:00"/>
        <d v="2012-12-17T00:00:00"/>
        <d v="2013-10-28T00:00:00"/>
        <d v="2012-05-21T00:00:00"/>
        <d v="2012-09-03T00:00:00"/>
        <d v="2012-10-08T00:00:00"/>
        <d v="2012-03-12T00:00:00"/>
        <d v="2013-08-19T00:00:00"/>
        <d v="2012-06-25T00:00:00"/>
        <d v="2013-01-21T00:00:00"/>
        <d v="2013-05-06T00:00:00"/>
        <d v="2012-08-20T00:00:00"/>
        <d v="2013-10-14T00:00:00"/>
        <d v="2012-01-23T00:00:00"/>
        <d v="2013-07-01T00:00:00"/>
        <d v="2012-05-07T00:00:00"/>
        <d v="2012-12-03T00:00:00"/>
        <d v="2013-03-18T00:00:00"/>
        <d v="2013-04-22T00:00:00"/>
        <d v="2012-06-11T00:00:00"/>
        <d v="2012-09-24T00:00:00"/>
        <d v="2012-02-27T00:00:00"/>
        <d v="2013-01-07T00:00:00"/>
        <d v="2013-08-05T00:00:00"/>
        <d v="2013-11-18T00:00:00"/>
        <d v="2013-02-11T00:00:00"/>
        <d v="2013-05-27T00:00:00"/>
        <d v="2012-10-29T00:00:00"/>
        <d v="2013-09-09T00:00:00"/>
        <d v="2012-04-02T00:00:00"/>
        <d v="2012-07-16T00:00:00"/>
      </sharedItems>
      <fieldGroup par="5" base="3">
        <rangePr groupBy="months" startDate="2012-01-02T00:00:00" endDate="2013-11-19T00:00:00"/>
        <groupItems count="14">
          <s v="&lt;2-1-2012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9-11-2013"/>
        </groupItems>
      </fieldGroup>
    </cacheField>
    <cacheField name="Omzet" numFmtId="44">
      <sharedItems containsSemiMixedTypes="0" containsString="0" containsNumber="1" containsInteger="1" minValue="14500" maxValue="500000"/>
    </cacheField>
    <cacheField name="Jaren" numFmtId="0" databaseField="0">
      <fieldGroup base="3">
        <rangePr groupBy="years" startDate="2012-01-02T00:00:00" endDate="2013-11-19T00:00:00"/>
        <groupItems count="4">
          <s v="&lt;2-1-2012"/>
          <s v="2012"/>
          <s v="2013"/>
          <s v="&gt;19-11-201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2849.44434490741" createdVersion="5" refreshedVersion="5" minRefreshableVersion="3" recordCount="1000" xr:uid="{00000000-000A-0000-FFFF-FFFF02000000}">
  <cacheSource type="worksheet">
    <worksheetSource ref="A1:G1001" sheet="Database Electro " r:id="rId2"/>
  </cacheSource>
  <cacheFields count="7">
    <cacheField name="ProductNr" numFmtId="0">
      <sharedItems containsSemiMixedTypes="0" containsString="0" containsNumber="1" containsInteger="1" minValue="1" maxValue="1000"/>
    </cacheField>
    <cacheField name="Regio" numFmtId="0">
      <sharedItems count="6">
        <s v="Amsterdam"/>
        <s v="Utrecht"/>
        <s v="Venlo"/>
        <s v="Maastricht"/>
        <s v="Rotterdam"/>
        <s v="Eindhoven"/>
      </sharedItems>
    </cacheField>
    <cacheField name="Winkel" numFmtId="0">
      <sharedItems count="7">
        <s v="AliExpress"/>
        <s v="Saturn"/>
        <s v="MediaMarkt"/>
        <s v="BCC"/>
        <s v="CoolBlue"/>
        <s v="Eletronics"/>
        <s v="Maxwell"/>
      </sharedItems>
    </cacheField>
    <cacheField name="Productgroep" numFmtId="0">
      <sharedItems count="13">
        <s v="Computer &amp; tablets"/>
        <s v="Beeld &amp; geluid"/>
        <s v="Huishouden &amp; wonen"/>
        <s v="Telefonie"/>
        <s v="Printers &amp; netwerk"/>
        <s v="Koken &amp; tafelen"/>
        <s v="Foto &amp; video"/>
        <s v="Sport &amp; fitness"/>
        <s v="Verzorging &amp; gezondheid"/>
        <s v="Speelgoed &amp; gaming"/>
        <s v="Navigatie &amp; reizen"/>
        <s v="Tuin &amp; gereedschap"/>
        <s v="Aanbiedingen"/>
      </sharedItems>
    </cacheField>
    <cacheField name="Naam" numFmtId="0">
      <sharedItems/>
    </cacheField>
    <cacheField name="Prijs" numFmtId="182">
      <sharedItems containsSemiMixedTypes="0" containsString="0" containsNumber="1" minValue="24.99" maxValue="7999"/>
    </cacheField>
    <cacheField name="Merk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">
  <r>
    <x v="0"/>
    <x v="0"/>
    <x v="0"/>
    <x v="0"/>
    <n v="41500"/>
  </r>
  <r>
    <x v="1"/>
    <x v="0"/>
    <x v="0"/>
    <x v="1"/>
    <n v="176500"/>
  </r>
  <r>
    <x v="2"/>
    <x v="0"/>
    <x v="0"/>
    <x v="2"/>
    <n v="210250"/>
  </r>
  <r>
    <x v="3"/>
    <x v="0"/>
    <x v="0"/>
    <x v="3"/>
    <n v="142750"/>
  </r>
  <r>
    <x v="4"/>
    <x v="0"/>
    <x v="0"/>
    <x v="4"/>
    <n v="75250"/>
  </r>
  <r>
    <x v="5"/>
    <x v="0"/>
    <x v="0"/>
    <x v="5"/>
    <n v="109000"/>
  </r>
  <r>
    <x v="0"/>
    <x v="0"/>
    <x v="1"/>
    <x v="6"/>
    <n v="120250"/>
  </r>
  <r>
    <x v="1"/>
    <x v="0"/>
    <x v="1"/>
    <x v="7"/>
    <n v="19000"/>
  </r>
  <r>
    <x v="2"/>
    <x v="0"/>
    <x v="1"/>
    <x v="8"/>
    <n v="52750"/>
  </r>
  <r>
    <x v="3"/>
    <x v="0"/>
    <x v="1"/>
    <x v="9"/>
    <n v="221500"/>
  </r>
  <r>
    <x v="6"/>
    <x v="0"/>
    <x v="1"/>
    <x v="10"/>
    <n v="86500"/>
  </r>
  <r>
    <x v="4"/>
    <x v="0"/>
    <x v="1"/>
    <x v="11"/>
    <n v="154000"/>
  </r>
  <r>
    <x v="5"/>
    <x v="0"/>
    <x v="1"/>
    <x v="12"/>
    <n v="187750"/>
  </r>
  <r>
    <x v="0"/>
    <x v="0"/>
    <x v="2"/>
    <x v="13"/>
    <n v="199000"/>
  </r>
  <r>
    <x v="1"/>
    <x v="0"/>
    <x v="2"/>
    <x v="14"/>
    <n v="97750"/>
  </r>
  <r>
    <x v="2"/>
    <x v="0"/>
    <x v="2"/>
    <x v="15"/>
    <n v="131500"/>
  </r>
  <r>
    <x v="3"/>
    <x v="0"/>
    <x v="2"/>
    <x v="16"/>
    <n v="64000"/>
  </r>
  <r>
    <x v="6"/>
    <x v="0"/>
    <x v="2"/>
    <x v="17"/>
    <n v="165250"/>
  </r>
  <r>
    <x v="4"/>
    <x v="0"/>
    <x v="2"/>
    <x v="18"/>
    <n v="232750"/>
  </r>
  <r>
    <x v="5"/>
    <x v="0"/>
    <x v="2"/>
    <x v="19"/>
    <n v="30250"/>
  </r>
  <r>
    <x v="0"/>
    <x v="1"/>
    <x v="0"/>
    <x v="20"/>
    <n v="230500"/>
  </r>
  <r>
    <x v="1"/>
    <x v="1"/>
    <x v="0"/>
    <x v="21"/>
    <n v="129250"/>
  </r>
  <r>
    <x v="2"/>
    <x v="1"/>
    <x v="0"/>
    <x v="22"/>
    <n v="163000"/>
  </r>
  <r>
    <x v="3"/>
    <x v="1"/>
    <x v="0"/>
    <x v="23"/>
    <n v="95500"/>
  </r>
  <r>
    <x v="6"/>
    <x v="1"/>
    <x v="0"/>
    <x v="24"/>
    <n v="196750"/>
  </r>
  <r>
    <x v="4"/>
    <x v="1"/>
    <x v="0"/>
    <x v="25"/>
    <n v="28000"/>
  </r>
  <r>
    <x v="5"/>
    <x v="1"/>
    <x v="0"/>
    <x v="26"/>
    <n v="61750"/>
  </r>
  <r>
    <x v="0"/>
    <x v="1"/>
    <x v="1"/>
    <x v="27"/>
    <n v="73000"/>
  </r>
  <r>
    <x v="1"/>
    <x v="1"/>
    <x v="1"/>
    <x v="28"/>
    <n v="208000"/>
  </r>
  <r>
    <x v="3"/>
    <x v="1"/>
    <x v="1"/>
    <x v="29"/>
    <n v="174250"/>
  </r>
  <r>
    <x v="6"/>
    <x v="1"/>
    <x v="1"/>
    <x v="30"/>
    <n v="39250"/>
  </r>
  <r>
    <x v="4"/>
    <x v="1"/>
    <x v="1"/>
    <x v="31"/>
    <n v="106750"/>
  </r>
  <r>
    <x v="5"/>
    <x v="1"/>
    <x v="1"/>
    <x v="32"/>
    <n v="140500"/>
  </r>
  <r>
    <x v="0"/>
    <x v="1"/>
    <x v="2"/>
    <x v="33"/>
    <n v="151750"/>
  </r>
  <r>
    <x v="1"/>
    <x v="1"/>
    <x v="2"/>
    <x v="34"/>
    <n v="50500"/>
  </r>
  <r>
    <x v="2"/>
    <x v="1"/>
    <x v="2"/>
    <x v="35"/>
    <n v="84250"/>
  </r>
  <r>
    <x v="3"/>
    <x v="1"/>
    <x v="2"/>
    <x v="36"/>
    <n v="16750"/>
  </r>
  <r>
    <x v="6"/>
    <x v="1"/>
    <x v="2"/>
    <x v="37"/>
    <n v="118000"/>
  </r>
  <r>
    <x v="4"/>
    <x v="1"/>
    <x v="2"/>
    <x v="38"/>
    <n v="185500"/>
  </r>
  <r>
    <x v="5"/>
    <x v="1"/>
    <x v="2"/>
    <x v="39"/>
    <n v="219250"/>
  </r>
  <r>
    <x v="0"/>
    <x v="2"/>
    <x v="0"/>
    <x v="40"/>
    <n v="136000"/>
  </r>
  <r>
    <x v="1"/>
    <x v="2"/>
    <x v="0"/>
    <x v="41"/>
    <n v="34750"/>
  </r>
  <r>
    <x v="2"/>
    <x v="2"/>
    <x v="0"/>
    <x v="42"/>
    <n v="68500"/>
  </r>
  <r>
    <x v="6"/>
    <x v="2"/>
    <x v="0"/>
    <x v="43"/>
    <n v="102250"/>
  </r>
  <r>
    <x v="4"/>
    <x v="2"/>
    <x v="0"/>
    <x v="44"/>
    <n v="169750"/>
  </r>
  <r>
    <x v="5"/>
    <x v="2"/>
    <x v="0"/>
    <x v="45"/>
    <n v="203500"/>
  </r>
  <r>
    <x v="0"/>
    <x v="2"/>
    <x v="1"/>
    <x v="46"/>
    <n v="214750"/>
  </r>
  <r>
    <x v="1"/>
    <x v="2"/>
    <x v="1"/>
    <x v="47"/>
    <n v="113500"/>
  </r>
  <r>
    <x v="2"/>
    <x v="2"/>
    <x v="1"/>
    <x v="48"/>
    <n v="147250"/>
  </r>
  <r>
    <x v="3"/>
    <x v="2"/>
    <x v="1"/>
    <x v="49"/>
    <n v="79750"/>
  </r>
  <r>
    <x v="6"/>
    <x v="2"/>
    <x v="1"/>
    <x v="50"/>
    <n v="181000"/>
  </r>
  <r>
    <x v="5"/>
    <x v="2"/>
    <x v="1"/>
    <x v="51"/>
    <n v="46000"/>
  </r>
  <r>
    <x v="0"/>
    <x v="2"/>
    <x v="2"/>
    <x v="52"/>
    <n v="57250"/>
  </r>
  <r>
    <x v="1"/>
    <x v="2"/>
    <x v="2"/>
    <x v="53"/>
    <n v="192250"/>
  </r>
  <r>
    <x v="2"/>
    <x v="2"/>
    <x v="2"/>
    <x v="54"/>
    <n v="226000"/>
  </r>
  <r>
    <x v="3"/>
    <x v="2"/>
    <x v="2"/>
    <x v="55"/>
    <n v="158500"/>
  </r>
  <r>
    <x v="6"/>
    <x v="2"/>
    <x v="2"/>
    <x v="56"/>
    <n v="23500"/>
  </r>
  <r>
    <x v="4"/>
    <x v="2"/>
    <x v="2"/>
    <x v="57"/>
    <n v="91000"/>
  </r>
  <r>
    <x v="5"/>
    <x v="2"/>
    <x v="2"/>
    <x v="58"/>
    <n v="124750"/>
  </r>
  <r>
    <x v="0"/>
    <x v="3"/>
    <x v="0"/>
    <x v="59"/>
    <n v="183250"/>
  </r>
  <r>
    <x v="1"/>
    <x v="3"/>
    <x v="0"/>
    <x v="60"/>
    <n v="82000"/>
  </r>
  <r>
    <x v="2"/>
    <x v="3"/>
    <x v="0"/>
    <x v="61"/>
    <n v="115750"/>
  </r>
  <r>
    <x v="3"/>
    <x v="3"/>
    <x v="0"/>
    <x v="62"/>
    <n v="48250"/>
  </r>
  <r>
    <x v="6"/>
    <x v="3"/>
    <x v="0"/>
    <x v="63"/>
    <n v="149500"/>
  </r>
  <r>
    <x v="4"/>
    <x v="3"/>
    <x v="0"/>
    <x v="64"/>
    <n v="217000"/>
  </r>
  <r>
    <x v="5"/>
    <x v="3"/>
    <x v="0"/>
    <x v="65"/>
    <n v="14500"/>
  </r>
  <r>
    <x v="0"/>
    <x v="3"/>
    <x v="1"/>
    <x v="66"/>
    <n v="25750"/>
  </r>
  <r>
    <x v="1"/>
    <x v="3"/>
    <x v="1"/>
    <x v="67"/>
    <n v="160750"/>
  </r>
  <r>
    <x v="2"/>
    <x v="3"/>
    <x v="1"/>
    <x v="68"/>
    <n v="194500"/>
  </r>
  <r>
    <x v="3"/>
    <x v="3"/>
    <x v="1"/>
    <x v="69"/>
    <n v="127000"/>
  </r>
  <r>
    <x v="6"/>
    <x v="3"/>
    <x v="1"/>
    <x v="70"/>
    <n v="228250"/>
  </r>
  <r>
    <x v="4"/>
    <x v="3"/>
    <x v="1"/>
    <x v="71"/>
    <n v="59500"/>
  </r>
  <r>
    <x v="5"/>
    <x v="3"/>
    <x v="1"/>
    <x v="72"/>
    <n v="93250"/>
  </r>
  <r>
    <x v="0"/>
    <x v="3"/>
    <x v="2"/>
    <x v="73"/>
    <n v="104500"/>
  </r>
  <r>
    <x v="2"/>
    <x v="3"/>
    <x v="2"/>
    <x v="74"/>
    <n v="37000"/>
  </r>
  <r>
    <x v="3"/>
    <x v="3"/>
    <x v="2"/>
    <x v="75"/>
    <n v="205750"/>
  </r>
  <r>
    <x v="6"/>
    <x v="3"/>
    <x v="2"/>
    <x v="76"/>
    <n v="70750"/>
  </r>
  <r>
    <x v="4"/>
    <x v="3"/>
    <x v="2"/>
    <x v="77"/>
    <n v="138250"/>
  </r>
  <r>
    <x v="5"/>
    <x v="3"/>
    <x v="2"/>
    <x v="78"/>
    <n v="172000"/>
  </r>
  <r>
    <x v="0"/>
    <x v="4"/>
    <x v="0"/>
    <x v="79"/>
    <n v="88750"/>
  </r>
  <r>
    <x v="1"/>
    <x v="4"/>
    <x v="0"/>
    <x v="80"/>
    <n v="223750"/>
  </r>
  <r>
    <x v="2"/>
    <x v="4"/>
    <x v="0"/>
    <x v="81"/>
    <n v="21250"/>
  </r>
  <r>
    <x v="3"/>
    <x v="4"/>
    <x v="0"/>
    <x v="82"/>
    <n v="190000"/>
  </r>
  <r>
    <x v="6"/>
    <x v="4"/>
    <x v="0"/>
    <x v="83"/>
    <n v="55000"/>
  </r>
  <r>
    <x v="4"/>
    <x v="4"/>
    <x v="0"/>
    <x v="84"/>
    <n v="122500"/>
  </r>
  <r>
    <x v="5"/>
    <x v="4"/>
    <x v="0"/>
    <x v="85"/>
    <n v="156250"/>
  </r>
  <r>
    <x v="0"/>
    <x v="4"/>
    <x v="1"/>
    <x v="86"/>
    <n v="167500"/>
  </r>
  <r>
    <x v="1"/>
    <x v="4"/>
    <x v="1"/>
    <x v="87"/>
    <n v="66250"/>
  </r>
  <r>
    <x v="2"/>
    <x v="4"/>
    <x v="1"/>
    <x v="88"/>
    <n v="100000"/>
  </r>
  <r>
    <x v="3"/>
    <x v="4"/>
    <x v="1"/>
    <x v="89"/>
    <n v="32500"/>
  </r>
  <r>
    <x v="6"/>
    <x v="4"/>
    <x v="1"/>
    <x v="90"/>
    <n v="133750"/>
  </r>
  <r>
    <x v="4"/>
    <x v="4"/>
    <x v="1"/>
    <x v="91"/>
    <n v="201250"/>
  </r>
  <r>
    <x v="5"/>
    <x v="4"/>
    <x v="1"/>
    <x v="92"/>
    <n v="235000"/>
  </r>
  <r>
    <x v="1"/>
    <x v="4"/>
    <x v="2"/>
    <x v="93"/>
    <n v="145000"/>
  </r>
  <r>
    <x v="2"/>
    <x v="4"/>
    <x v="2"/>
    <x v="94"/>
    <n v="178750"/>
  </r>
  <r>
    <x v="3"/>
    <x v="4"/>
    <x v="2"/>
    <x v="95"/>
    <n v="111250"/>
  </r>
  <r>
    <x v="6"/>
    <x v="4"/>
    <x v="2"/>
    <x v="96"/>
    <n v="212500"/>
  </r>
  <r>
    <x v="4"/>
    <x v="4"/>
    <x v="2"/>
    <x v="97"/>
    <n v="43750"/>
  </r>
  <r>
    <x v="5"/>
    <x v="4"/>
    <x v="2"/>
    <x v="98"/>
    <n v="775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9">
  <r>
    <x v="0"/>
    <s v="Assen"/>
    <s v="Electro"/>
    <x v="0"/>
    <n v="41500"/>
  </r>
  <r>
    <x v="1"/>
    <s v="Assen"/>
    <s v="Electro"/>
    <x v="1"/>
    <n v="176500"/>
  </r>
  <r>
    <x v="2"/>
    <s v="Assen"/>
    <s v="Electro"/>
    <x v="2"/>
    <n v="210250"/>
  </r>
  <r>
    <x v="3"/>
    <s v="Assen"/>
    <s v="Electro"/>
    <x v="3"/>
    <n v="142750"/>
  </r>
  <r>
    <x v="4"/>
    <s v="Assen"/>
    <s v="Electro"/>
    <x v="4"/>
    <n v="75250"/>
  </r>
  <r>
    <x v="5"/>
    <s v="Assen"/>
    <s v="Electro"/>
    <x v="5"/>
    <n v="109000"/>
  </r>
  <r>
    <x v="0"/>
    <s v="Assen"/>
    <s v="GSM"/>
    <x v="6"/>
    <n v="120250"/>
  </r>
  <r>
    <x v="1"/>
    <s v="Assen"/>
    <s v="GSM"/>
    <x v="7"/>
    <n v="19000"/>
  </r>
  <r>
    <x v="2"/>
    <s v="Assen"/>
    <s v="GSM"/>
    <x v="8"/>
    <n v="52750"/>
  </r>
  <r>
    <x v="3"/>
    <s v="Assen"/>
    <s v="GSM"/>
    <x v="1"/>
    <n v="221500"/>
  </r>
  <r>
    <x v="6"/>
    <s v="Assen"/>
    <s v="GSM"/>
    <x v="2"/>
    <n v="86500"/>
  </r>
  <r>
    <x v="4"/>
    <s v="Assen"/>
    <s v="GSM"/>
    <x v="3"/>
    <n v="154000"/>
  </r>
  <r>
    <x v="5"/>
    <s v="Assen"/>
    <s v="GSM"/>
    <x v="1"/>
    <n v="187750"/>
  </r>
  <r>
    <x v="0"/>
    <s v="Assen"/>
    <s v="TV"/>
    <x v="2"/>
    <n v="199000"/>
  </r>
  <r>
    <x v="1"/>
    <s v="Assen"/>
    <s v="TV"/>
    <x v="3"/>
    <n v="97750"/>
  </r>
  <r>
    <x v="2"/>
    <s v="Assen"/>
    <s v="TV"/>
    <x v="9"/>
    <n v="131500"/>
  </r>
  <r>
    <x v="3"/>
    <s v="Assen"/>
    <s v="TV"/>
    <x v="10"/>
    <n v="64000"/>
  </r>
  <r>
    <x v="6"/>
    <s v="Assen"/>
    <s v="TV"/>
    <x v="1"/>
    <n v="165250"/>
  </r>
  <r>
    <x v="4"/>
    <s v="Assen"/>
    <s v="TV"/>
    <x v="2"/>
    <n v="232750"/>
  </r>
  <r>
    <x v="5"/>
    <s v="Assen"/>
    <s v="TV"/>
    <x v="3"/>
    <n v="30250"/>
  </r>
  <r>
    <x v="0"/>
    <s v="Eindhoven"/>
    <s v="Electro"/>
    <x v="1"/>
    <n v="230500"/>
  </r>
  <r>
    <x v="1"/>
    <s v="Eindhoven"/>
    <s v="Electro"/>
    <x v="2"/>
    <n v="129250"/>
  </r>
  <r>
    <x v="2"/>
    <s v="Eindhoven"/>
    <s v="Electro"/>
    <x v="3"/>
    <n v="163000"/>
  </r>
  <r>
    <x v="3"/>
    <s v="Eindhoven"/>
    <s v="Electro"/>
    <x v="11"/>
    <n v="95500"/>
  </r>
  <r>
    <x v="6"/>
    <s v="Eindhoven"/>
    <s v="Electro"/>
    <x v="12"/>
    <n v="196750"/>
  </r>
  <r>
    <x v="4"/>
    <s v="Eindhoven"/>
    <s v="Electro"/>
    <x v="13"/>
    <n v="28000"/>
  </r>
  <r>
    <x v="5"/>
    <s v="Eindhoven"/>
    <s v="Electro"/>
    <x v="14"/>
    <n v="61750"/>
  </r>
  <r>
    <x v="0"/>
    <s v="Eindhoven"/>
    <s v="GSM"/>
    <x v="15"/>
    <n v="73000"/>
  </r>
  <r>
    <x v="1"/>
    <s v="Eindhoven"/>
    <s v="GSM"/>
    <x v="16"/>
    <n v="208000"/>
  </r>
  <r>
    <x v="3"/>
    <s v="Eindhoven"/>
    <s v="GSM"/>
    <x v="17"/>
    <n v="174250"/>
  </r>
  <r>
    <x v="6"/>
    <s v="Eindhoven"/>
    <s v="GSM"/>
    <x v="18"/>
    <n v="39250"/>
  </r>
  <r>
    <x v="4"/>
    <s v="Eindhoven"/>
    <s v="GSM"/>
    <x v="19"/>
    <n v="106750"/>
  </r>
  <r>
    <x v="5"/>
    <s v="Eindhoven"/>
    <s v="GSM"/>
    <x v="16"/>
    <n v="500000"/>
  </r>
  <r>
    <x v="0"/>
    <s v="Eindhoven"/>
    <s v="TV"/>
    <x v="17"/>
    <n v="151750"/>
  </r>
  <r>
    <x v="1"/>
    <s v="Eindhoven"/>
    <s v="TV"/>
    <x v="18"/>
    <n v="50500"/>
  </r>
  <r>
    <x v="2"/>
    <s v="Eindhoven"/>
    <s v="TV"/>
    <x v="20"/>
    <n v="84250"/>
  </r>
  <r>
    <x v="3"/>
    <s v="Eindhoven"/>
    <s v="TV"/>
    <x v="21"/>
    <n v="16750"/>
  </r>
  <r>
    <x v="6"/>
    <s v="Eindhoven"/>
    <s v="TV"/>
    <x v="22"/>
    <n v="118000"/>
  </r>
  <r>
    <x v="4"/>
    <s v="Eindhoven"/>
    <s v="TV"/>
    <x v="16"/>
    <n v="185500"/>
  </r>
  <r>
    <x v="5"/>
    <s v="Eindhoven"/>
    <s v="TV"/>
    <x v="17"/>
    <n v="219250"/>
  </r>
  <r>
    <x v="0"/>
    <s v="Maastricht"/>
    <s v="Electro"/>
    <x v="18"/>
    <n v="136000"/>
  </r>
  <r>
    <x v="1"/>
    <s v="Maastricht"/>
    <s v="Electro"/>
    <x v="23"/>
    <n v="34750"/>
  </r>
  <r>
    <x v="2"/>
    <s v="Maastricht"/>
    <s v="Electro"/>
    <x v="24"/>
    <n v="68500"/>
  </r>
  <r>
    <x v="6"/>
    <s v="Maastricht"/>
    <s v="Electro"/>
    <x v="25"/>
    <n v="102250"/>
  </r>
  <r>
    <x v="4"/>
    <s v="Maastricht"/>
    <s v="Electro"/>
    <x v="26"/>
    <n v="169750"/>
  </r>
  <r>
    <x v="5"/>
    <s v="Maastricht"/>
    <s v="Electro"/>
    <x v="27"/>
    <n v="203500"/>
  </r>
  <r>
    <x v="0"/>
    <s v="Maastricht"/>
    <s v="GSM"/>
    <x v="28"/>
    <n v="214750"/>
  </r>
  <r>
    <x v="1"/>
    <s v="Maastricht"/>
    <s v="GSM"/>
    <x v="29"/>
    <n v="113500"/>
  </r>
  <r>
    <x v="2"/>
    <s v="Maastricht"/>
    <s v="GSM"/>
    <x v="30"/>
    <n v="147250"/>
  </r>
  <r>
    <x v="3"/>
    <s v="Maastricht"/>
    <s v="GSM"/>
    <x v="31"/>
    <n v="79750"/>
  </r>
  <r>
    <x v="6"/>
    <s v="Maastricht"/>
    <s v="GSM"/>
    <x v="32"/>
    <n v="181000"/>
  </r>
  <r>
    <x v="5"/>
    <s v="Maastricht"/>
    <s v="GSM"/>
    <x v="33"/>
    <n v="46000"/>
  </r>
  <r>
    <x v="0"/>
    <s v="Maastricht"/>
    <s v="TV"/>
    <x v="34"/>
    <n v="57250"/>
  </r>
  <r>
    <x v="1"/>
    <s v="Maastricht"/>
    <s v="TV"/>
    <x v="1"/>
    <n v="192250"/>
  </r>
  <r>
    <x v="2"/>
    <s v="Maastricht"/>
    <s v="TV"/>
    <x v="2"/>
    <n v="226000"/>
  </r>
  <r>
    <x v="3"/>
    <s v="Maastricht"/>
    <s v="TV"/>
    <x v="3"/>
    <n v="158500"/>
  </r>
  <r>
    <x v="6"/>
    <s v="Maastricht"/>
    <s v="TV"/>
    <x v="35"/>
    <n v="23500"/>
  </r>
  <r>
    <x v="4"/>
    <s v="Maastricht"/>
    <s v="TV"/>
    <x v="36"/>
    <n v="91000"/>
  </r>
  <r>
    <x v="5"/>
    <s v="Maastricht"/>
    <s v="TV"/>
    <x v="37"/>
    <n v="124750"/>
  </r>
  <r>
    <x v="0"/>
    <s v="Utrecht"/>
    <s v="Electro"/>
    <x v="38"/>
    <n v="183250"/>
  </r>
  <r>
    <x v="1"/>
    <s v="Utrecht"/>
    <s v="Electro"/>
    <x v="39"/>
    <n v="82000"/>
  </r>
  <r>
    <x v="2"/>
    <s v="Utrecht"/>
    <s v="Electro"/>
    <x v="40"/>
    <n v="115750"/>
  </r>
  <r>
    <x v="3"/>
    <s v="Utrecht"/>
    <s v="Electro"/>
    <x v="41"/>
    <n v="48250"/>
  </r>
  <r>
    <x v="6"/>
    <s v="Utrecht"/>
    <s v="Electro"/>
    <x v="42"/>
    <n v="149500"/>
  </r>
  <r>
    <x v="4"/>
    <s v="Utrecht"/>
    <s v="Electro"/>
    <x v="43"/>
    <n v="217000"/>
  </r>
  <r>
    <x v="5"/>
    <s v="Utrecht"/>
    <s v="Electro"/>
    <x v="44"/>
    <n v="14500"/>
  </r>
  <r>
    <x v="0"/>
    <s v="Utrecht"/>
    <s v="GSM"/>
    <x v="45"/>
    <n v="25750"/>
  </r>
  <r>
    <x v="1"/>
    <s v="Utrecht"/>
    <s v="GSM"/>
    <x v="46"/>
    <n v="160750"/>
  </r>
  <r>
    <x v="2"/>
    <s v="Utrecht"/>
    <s v="GSM"/>
    <x v="47"/>
    <n v="194500"/>
  </r>
  <r>
    <x v="3"/>
    <s v="Utrecht"/>
    <s v="GSM"/>
    <x v="48"/>
    <n v="127000"/>
  </r>
  <r>
    <x v="6"/>
    <s v="Utrecht"/>
    <s v="GSM"/>
    <x v="49"/>
    <n v="228250"/>
  </r>
  <r>
    <x v="4"/>
    <s v="Utrecht"/>
    <s v="GSM"/>
    <x v="50"/>
    <n v="59500"/>
  </r>
  <r>
    <x v="5"/>
    <s v="Utrecht"/>
    <s v="GSM"/>
    <x v="51"/>
    <n v="93250"/>
  </r>
  <r>
    <x v="0"/>
    <s v="Utrecht"/>
    <s v="TV"/>
    <x v="52"/>
    <n v="104500"/>
  </r>
  <r>
    <x v="2"/>
    <s v="Utrecht"/>
    <s v="TV"/>
    <x v="53"/>
    <n v="37000"/>
  </r>
  <r>
    <x v="3"/>
    <s v="Utrecht"/>
    <s v="TV"/>
    <x v="54"/>
    <n v="205750"/>
  </r>
  <r>
    <x v="6"/>
    <s v="Utrecht"/>
    <s v="TV"/>
    <x v="55"/>
    <n v="70750"/>
  </r>
  <r>
    <x v="4"/>
    <s v="Utrecht"/>
    <s v="TV"/>
    <x v="56"/>
    <n v="138250"/>
  </r>
  <r>
    <x v="5"/>
    <s v="Utrecht"/>
    <s v="TV"/>
    <x v="57"/>
    <n v="172000"/>
  </r>
  <r>
    <x v="0"/>
    <s v="Weert"/>
    <s v="Electro"/>
    <x v="58"/>
    <n v="88750"/>
  </r>
  <r>
    <x v="1"/>
    <s v="Weert"/>
    <s v="Electro"/>
    <x v="59"/>
    <n v="223750"/>
  </r>
  <r>
    <x v="2"/>
    <s v="Weert"/>
    <s v="Electro"/>
    <x v="60"/>
    <n v="21250"/>
  </r>
  <r>
    <x v="3"/>
    <s v="Weert"/>
    <s v="Electro"/>
    <x v="61"/>
    <n v="190000"/>
  </r>
  <r>
    <x v="6"/>
    <s v="Weert"/>
    <s v="Electro"/>
    <x v="62"/>
    <n v="55000"/>
  </r>
  <r>
    <x v="4"/>
    <s v="Weert"/>
    <s v="Electro"/>
    <x v="63"/>
    <n v="122500"/>
  </r>
  <r>
    <x v="5"/>
    <s v="Weert"/>
    <s v="Electro"/>
    <x v="64"/>
    <n v="156250"/>
  </r>
  <r>
    <x v="0"/>
    <s v="Weert"/>
    <s v="GSM"/>
    <x v="65"/>
    <n v="167500"/>
  </r>
  <r>
    <x v="1"/>
    <s v="Weert"/>
    <s v="GSM"/>
    <x v="66"/>
    <n v="66250"/>
  </r>
  <r>
    <x v="2"/>
    <s v="Weert"/>
    <s v="GSM"/>
    <x v="67"/>
    <n v="100000"/>
  </r>
  <r>
    <x v="3"/>
    <s v="Weert"/>
    <s v="GSM"/>
    <x v="68"/>
    <n v="32500"/>
  </r>
  <r>
    <x v="6"/>
    <s v="Weert"/>
    <s v="GSM"/>
    <x v="69"/>
    <n v="133750"/>
  </r>
  <r>
    <x v="4"/>
    <s v="Weert"/>
    <s v="GSM"/>
    <x v="70"/>
    <n v="201250"/>
  </r>
  <r>
    <x v="5"/>
    <s v="Weert"/>
    <s v="GSM"/>
    <x v="71"/>
    <n v="235000"/>
  </r>
  <r>
    <x v="1"/>
    <s v="Weert"/>
    <s v="TV"/>
    <x v="72"/>
    <n v="145000"/>
  </r>
  <r>
    <x v="2"/>
    <s v="Weert"/>
    <s v="TV"/>
    <x v="73"/>
    <n v="178750"/>
  </r>
  <r>
    <x v="3"/>
    <s v="Weert"/>
    <s v="TV"/>
    <x v="74"/>
    <n v="111250"/>
  </r>
  <r>
    <x v="6"/>
    <s v="Weert"/>
    <s v="TV"/>
    <x v="75"/>
    <n v="212500"/>
  </r>
  <r>
    <x v="4"/>
    <s v="Weert"/>
    <s v="TV"/>
    <x v="76"/>
    <n v="43750"/>
  </r>
  <r>
    <x v="5"/>
    <s v="Weert"/>
    <s v="TV"/>
    <x v="77"/>
    <n v="775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00">
  <r>
    <n v="1"/>
    <x v="0"/>
    <x v="0"/>
    <x v="0"/>
    <s v=" Apple MacBook 12'' 256 GB Space Gray "/>
    <n v="1363.95"/>
    <s v="Apple"/>
  </r>
  <r>
    <n v="2"/>
    <x v="0"/>
    <x v="1"/>
    <x v="1"/>
    <s v=" Lenovo Ideapad 100S-14IBR 80R900BBMH "/>
    <n v="379"/>
    <s v="Lenovo"/>
  </r>
  <r>
    <n v="3"/>
    <x v="0"/>
    <x v="2"/>
    <x v="2"/>
    <s v=" HP Pavilion 15-bc076nd "/>
    <n v="1149"/>
    <s v="HP"/>
  </r>
  <r>
    <n v="4"/>
    <x v="0"/>
    <x v="3"/>
    <x v="3"/>
    <s v=" Apple MacBook Pro 15'' Touch Bar MLH42N/A Space Gray "/>
    <n v="3149"/>
    <s v="Apple"/>
  </r>
  <r>
    <n v="5"/>
    <x v="0"/>
    <x v="0"/>
    <x v="4"/>
    <s v=" Lenovo 110S-11IBR 80WG000WMH "/>
    <n v="219"/>
    <s v="Lenovo"/>
  </r>
  <r>
    <n v="6"/>
    <x v="0"/>
    <x v="4"/>
    <x v="5"/>
    <s v=" HP Pavilion 15-au110nd "/>
    <n v="599"/>
    <s v="HP"/>
  </r>
  <r>
    <n v="7"/>
    <x v="0"/>
    <x v="3"/>
    <x v="6"/>
    <s v=" HP Stream 11-y000nd "/>
    <n v="239"/>
    <s v="HP"/>
  </r>
  <r>
    <n v="8"/>
    <x v="0"/>
    <x v="1"/>
    <x v="7"/>
    <s v=" HP Spectre x360 13-4200nd "/>
    <n v="1499"/>
    <s v="HP"/>
  </r>
  <r>
    <n v="9"/>
    <x v="0"/>
    <x v="4"/>
    <x v="8"/>
    <s v=" HP Omen 15-ax010nd "/>
    <n v="899"/>
    <s v="HP"/>
  </r>
  <r>
    <n v="10"/>
    <x v="0"/>
    <x v="4"/>
    <x v="9"/>
    <s v=" HP Omen 15-ax280nd "/>
    <n v="1098.99"/>
    <s v="HP"/>
  </r>
  <r>
    <n v="11"/>
    <x v="0"/>
    <x v="3"/>
    <x v="10"/>
    <s v=" Apple MacBook Pro 15'' Touch Bar MLH32N/A Space Gray "/>
    <n v="2649"/>
    <s v="Apple"/>
  </r>
  <r>
    <n v="12"/>
    <x v="0"/>
    <x v="4"/>
    <x v="11"/>
    <s v=" Acer Chromebook 11 CB3-131-C2E2 "/>
    <n v="229"/>
    <s v="Acer"/>
  </r>
  <r>
    <n v="13"/>
    <x v="0"/>
    <x v="2"/>
    <x v="12"/>
    <s v=" HP Pavilion 15-bc010nd "/>
    <n v="849"/>
    <s v="HP"/>
  </r>
  <r>
    <n v="14"/>
    <x v="0"/>
    <x v="3"/>
    <x v="0"/>
    <s v=" Apple MacBook Pro 13'' Touch Bar MLH12N/A Space Gray "/>
    <n v="1999"/>
    <s v="Apple"/>
  </r>
  <r>
    <n v="15"/>
    <x v="0"/>
    <x v="5"/>
    <x v="1"/>
    <s v=" Toshiba Tecra A50-C-1FW "/>
    <n v="769"/>
    <s v="Toshiba"/>
  </r>
  <r>
    <n v="16"/>
    <x v="0"/>
    <x v="5"/>
    <x v="2"/>
    <s v=" Lenovo Ideapad 310-15IAP 80TT0030MH "/>
    <n v="379"/>
    <s v="Lenovo"/>
  </r>
  <r>
    <n v="17"/>
    <x v="0"/>
    <x v="1"/>
    <x v="3"/>
    <s v=" HP 17-x000nd "/>
    <n v="379"/>
    <s v="HP"/>
  </r>
  <r>
    <n v="18"/>
    <x v="0"/>
    <x v="5"/>
    <x v="4"/>
    <s v=" Acer Aspire R3-131T-P36R "/>
    <n v="469"/>
    <s v="Acer"/>
  </r>
  <r>
    <n v="19"/>
    <x v="0"/>
    <x v="2"/>
    <x v="5"/>
    <s v=" Asus ZenBook UX310UA-FC212T "/>
    <n v="679"/>
    <s v="Asus"/>
  </r>
  <r>
    <n v="20"/>
    <x v="0"/>
    <x v="3"/>
    <x v="6"/>
    <s v=" Asus Zenbook Pro BX510UX-DM198R "/>
    <n v="979"/>
    <s v="Asus"/>
  </r>
  <r>
    <n v="21"/>
    <x v="0"/>
    <x v="5"/>
    <x v="7"/>
    <s v=" Acer Aspire F5-771G-76LA "/>
    <n v="1199"/>
    <s v="Acer"/>
  </r>
  <r>
    <n v="22"/>
    <x v="0"/>
    <x v="1"/>
    <x v="8"/>
    <s v=" Asus ZenBook 3 UX390UA-GS031T "/>
    <n v="1699"/>
    <s v="Asus"/>
  </r>
  <r>
    <n v="23"/>
    <x v="0"/>
    <x v="5"/>
    <x v="9"/>
    <s v=" Acer Aspire VX-591G-78J8 "/>
    <n v="1299"/>
    <s v="Acer"/>
  </r>
  <r>
    <n v="24"/>
    <x v="0"/>
    <x v="4"/>
    <x v="10"/>
    <s v=" Microsoft Surface Pro 4 - i7 - 16 GB - 256 GB "/>
    <n v="1829"/>
    <s v="Microsoft"/>
  </r>
  <r>
    <n v="25"/>
    <x v="0"/>
    <x v="2"/>
    <x v="11"/>
    <s v=" Lenovo 110S-11IBR 80WG000VMH "/>
    <n v="219"/>
    <s v="Lenovo"/>
  </r>
  <r>
    <n v="26"/>
    <x v="0"/>
    <x v="3"/>
    <x v="12"/>
    <s v=" HP Pavilion 17-ab040nd "/>
    <n v="1599"/>
    <s v="HP"/>
  </r>
  <r>
    <n v="27"/>
    <x v="0"/>
    <x v="2"/>
    <x v="0"/>
    <s v=" Asus ZenBook Flip UX360UAK-BB281T "/>
    <n v="1099"/>
    <s v="Asus"/>
  </r>
  <r>
    <n v="28"/>
    <x v="0"/>
    <x v="0"/>
    <x v="1"/>
    <s v=" Asus ZenBook 3 UX390UA-GS073T "/>
    <n v="1399"/>
    <s v="Asus"/>
  </r>
  <r>
    <n v="29"/>
    <x v="0"/>
    <x v="3"/>
    <x v="2"/>
    <s v=" Asus Essential Pro P2530UA-DM0050E "/>
    <n v="849"/>
    <s v="Asus"/>
  </r>
  <r>
    <n v="30"/>
    <x v="0"/>
    <x v="0"/>
    <x v="3"/>
    <s v=" HP Stream 11-y010nd "/>
    <n v="279"/>
    <s v="HP"/>
  </r>
  <r>
    <n v="31"/>
    <x v="0"/>
    <x v="0"/>
    <x v="4"/>
    <s v=" HP Pavilion 17-ab200nd "/>
    <n v="1199"/>
    <s v="HP"/>
  </r>
  <r>
    <n v="32"/>
    <x v="0"/>
    <x v="1"/>
    <x v="5"/>
    <s v=" Asus ROG Strix GL553VD-FY040T "/>
    <n v="1299"/>
    <s v="Asus"/>
  </r>
  <r>
    <n v="33"/>
    <x v="0"/>
    <x v="0"/>
    <x v="6"/>
    <s v=" HP Envy x360 15-aq015nd "/>
    <n v="999"/>
    <s v="HP"/>
  </r>
  <r>
    <n v="34"/>
    <x v="0"/>
    <x v="0"/>
    <x v="7"/>
    <s v=" Acer Spin 3 SP315-51-55WE "/>
    <n v="799"/>
    <s v="Acer"/>
  </r>
  <r>
    <n v="35"/>
    <x v="0"/>
    <x v="4"/>
    <x v="8"/>
    <s v=" MSI GE72 7RE-050NL Apache Pro "/>
    <n v="1599"/>
    <s v="MSI"/>
  </r>
  <r>
    <n v="36"/>
    <x v="0"/>
    <x v="1"/>
    <x v="9"/>
    <s v=" Lenovo 110S-11IBR 80WG000UMH "/>
    <n v="219"/>
    <s v="Lenovo"/>
  </r>
  <r>
    <n v="37"/>
    <x v="0"/>
    <x v="5"/>
    <x v="10"/>
    <s v=" Asus Strix FX502VM-DM115T "/>
    <n v="1186"/>
    <s v="Asus"/>
  </r>
  <r>
    <n v="38"/>
    <x v="0"/>
    <x v="1"/>
    <x v="11"/>
    <s v=" Asus ROG Strix GL502VS-FY247T "/>
    <n v="1999"/>
    <s v="Asus"/>
  </r>
  <r>
    <n v="39"/>
    <x v="0"/>
    <x v="0"/>
    <x v="12"/>
    <s v=" Lenovo Yoga Book YB1-X90F Goud "/>
    <n v="499"/>
    <s v="Lenovo"/>
  </r>
  <r>
    <n v="40"/>
    <x v="0"/>
    <x v="0"/>
    <x v="0"/>
    <s v=" HP Spectre x360 15-bl020nd "/>
    <n v="1999"/>
    <s v="HP"/>
  </r>
  <r>
    <n v="41"/>
    <x v="0"/>
    <x v="3"/>
    <x v="1"/>
    <s v=" HP 14-am013nd "/>
    <n v="249"/>
    <s v="HP"/>
  </r>
  <r>
    <n v="42"/>
    <x v="0"/>
    <x v="2"/>
    <x v="2"/>
    <s v=" Asus VivoBook R753UV-T4209T "/>
    <n v="719.1"/>
    <s v="Asus"/>
  </r>
  <r>
    <n v="43"/>
    <x v="0"/>
    <x v="4"/>
    <x v="3"/>
    <s v=" HP Spectre 13-v011nd "/>
    <n v="1499"/>
    <s v="HP"/>
  </r>
  <r>
    <n v="44"/>
    <x v="0"/>
    <x v="1"/>
    <x v="4"/>
    <s v=" HP Spectre 13-v000nd "/>
    <n v="999"/>
    <s v="HP"/>
  </r>
  <r>
    <n v="45"/>
    <x v="0"/>
    <x v="0"/>
    <x v="5"/>
    <s v=" HP 14-am005nd "/>
    <n v="349"/>
    <s v="HP"/>
  </r>
  <r>
    <n v="46"/>
    <x v="0"/>
    <x v="0"/>
    <x v="6"/>
    <s v=" Asus Zenbook Pro BX310UA-GL616R "/>
    <n v="899"/>
    <s v="Asus"/>
  </r>
  <r>
    <n v="47"/>
    <x v="0"/>
    <x v="5"/>
    <x v="7"/>
    <s v=" Toshiba A30-C-14C "/>
    <n v="899"/>
    <s v="Toshiba"/>
  </r>
  <r>
    <n v="48"/>
    <x v="0"/>
    <x v="1"/>
    <x v="8"/>
    <s v=" HP Probook 430 G3 W4N67ET "/>
    <n v="799"/>
    <s v="HP"/>
  </r>
  <r>
    <n v="49"/>
    <x v="0"/>
    <x v="5"/>
    <x v="9"/>
    <s v=" HP Probook 430 G3 i5-8G-256SSD "/>
    <n v="779"/>
    <s v="HP"/>
  </r>
  <r>
    <n v="50"/>
    <x v="0"/>
    <x v="5"/>
    <x v="10"/>
    <s v=" Apple MacBook Pro 13'' Touch Bar MNQF2N/A 16-512 Space Gray "/>
    <n v="2439"/>
    <s v="Apple"/>
  </r>
  <r>
    <n v="51"/>
    <x v="0"/>
    <x v="1"/>
    <x v="11"/>
    <s v=" MSI GP62M 7RD-014NL Leopard "/>
    <n v="1199"/>
    <s v="MSI"/>
  </r>
  <r>
    <n v="52"/>
    <x v="0"/>
    <x v="5"/>
    <x v="12"/>
    <s v=" HP Pavilion 15-aw021nd "/>
    <n v="649"/>
    <s v="HP"/>
  </r>
  <r>
    <n v="53"/>
    <x v="0"/>
    <x v="5"/>
    <x v="0"/>
    <s v=" Asus VivoBook R558UQ-DM741T "/>
    <n v="849"/>
    <s v="Asus"/>
  </r>
  <r>
    <n v="54"/>
    <x v="0"/>
    <x v="3"/>
    <x v="1"/>
    <s v=" Lenovo Essential E51-80 80QB000AMH "/>
    <n v="807.66"/>
    <s v="Lenovo"/>
  </r>
  <r>
    <n v="55"/>
    <x v="0"/>
    <x v="0"/>
    <x v="2"/>
    <s v=" HP Elite x2 1012 G1 L5H20ET "/>
    <n v="1535.49"/>
    <s v="HP"/>
  </r>
  <r>
    <n v="56"/>
    <x v="0"/>
    <x v="3"/>
    <x v="3"/>
    <s v=" Acer Chromebook 14 CP5-471-C8KZ "/>
    <n v="379"/>
    <s v="Acer"/>
  </r>
  <r>
    <n v="57"/>
    <x v="0"/>
    <x v="2"/>
    <x v="4"/>
    <s v=" Toshiba Satellite Pro A50-C-1GL "/>
    <n v="529"/>
    <s v="Toshiba"/>
  </r>
  <r>
    <n v="58"/>
    <x v="0"/>
    <x v="5"/>
    <x v="5"/>
    <s v=" HP ProBook 430 G4 i3-8gb-128ssd "/>
    <n v="749"/>
    <s v="HP"/>
  </r>
  <r>
    <n v="59"/>
    <x v="0"/>
    <x v="3"/>
    <x v="6"/>
    <s v=" Asus VivoBook R301UA-FN170T "/>
    <n v="499"/>
    <s v="Asus"/>
  </r>
  <r>
    <n v="60"/>
    <x v="0"/>
    <x v="5"/>
    <x v="7"/>
    <s v=" Apple MacBook Pro 13'' Touch Bar MNQF2N/A Space Gray "/>
    <n v="2199"/>
    <s v="Apple"/>
  </r>
  <r>
    <n v="61"/>
    <x v="0"/>
    <x v="0"/>
    <x v="8"/>
    <s v=" Lenovo Yoga 300-11IBR 80M100SPMH "/>
    <n v="319"/>
    <s v="Lenovo"/>
  </r>
  <r>
    <n v="62"/>
    <x v="0"/>
    <x v="5"/>
    <x v="9"/>
    <s v=" Acer Aspire ES1-132-C4YX "/>
    <n v="209"/>
    <s v="Acer"/>
  </r>
  <r>
    <n v="63"/>
    <x v="0"/>
    <x v="1"/>
    <x v="10"/>
    <s v=" HP ProBook 450 G4 i5-8gb-128ssd+1tb-930mx "/>
    <n v="949"/>
    <s v="HP"/>
  </r>
  <r>
    <n v="64"/>
    <x v="0"/>
    <x v="5"/>
    <x v="11"/>
    <s v=" HP 15-ay135nd "/>
    <n v="899"/>
    <s v="HP"/>
  </r>
  <r>
    <n v="65"/>
    <x v="0"/>
    <x v="1"/>
    <x v="12"/>
    <s v=" Asus VivoBook Pro N552VX-FY312T "/>
    <n v="1199"/>
    <s v="Asus"/>
  </r>
  <r>
    <n v="66"/>
    <x v="0"/>
    <x v="5"/>
    <x v="0"/>
    <s v=" Apple MacBook Pro 13'' MF839N/A 16GB - 256GB "/>
    <n v="1929"/>
    <s v="Apple"/>
  </r>
  <r>
    <n v="67"/>
    <x v="0"/>
    <x v="5"/>
    <x v="1"/>
    <s v=" Apple MacBook 12'' 512 GB Silver "/>
    <n v="1599"/>
    <s v="Apple"/>
  </r>
  <r>
    <n v="68"/>
    <x v="0"/>
    <x v="3"/>
    <x v="2"/>
    <s v=" MSI GL72 6QF-407NL "/>
    <n v="1049"/>
    <s v="MSI"/>
  </r>
  <r>
    <n v="69"/>
    <x v="0"/>
    <x v="4"/>
    <x v="3"/>
    <s v=" HP ProBook 470 G4 Y8A82ET "/>
    <n v="1199"/>
    <s v="HP"/>
  </r>
  <r>
    <n v="70"/>
    <x v="0"/>
    <x v="2"/>
    <x v="4"/>
    <s v=" HP Envy 15-as130nd "/>
    <n v="1199"/>
    <s v="HP"/>
  </r>
  <r>
    <n v="71"/>
    <x v="0"/>
    <x v="3"/>
    <x v="5"/>
    <s v=" Asus Zenbook Pro BX310UA-FC617R "/>
    <n v="999"/>
    <s v="Asus"/>
  </r>
  <r>
    <n v="72"/>
    <x v="0"/>
    <x v="1"/>
    <x v="6"/>
    <s v=" Apple MacBook Pro 15'' Touch Bar MLW82N/A Silver "/>
    <n v="3199"/>
    <s v="Apple"/>
  </r>
  <r>
    <n v="73"/>
    <x v="0"/>
    <x v="0"/>
    <x v="7"/>
    <s v=" Apple MacBook Pro 13'' MLL42N/A 16GB - 256GB Space Gray "/>
    <n v="1939"/>
    <s v="Apple"/>
  </r>
  <r>
    <n v="74"/>
    <x v="0"/>
    <x v="5"/>
    <x v="8"/>
    <s v=" Acer Aspire E5-774G-5660 "/>
    <n v="899"/>
    <s v="Acer"/>
  </r>
  <r>
    <n v="75"/>
    <x v="0"/>
    <x v="0"/>
    <x v="9"/>
    <s v=" MSI GP62 7RD-200NL Leopard "/>
    <n v="1349"/>
    <s v="MSI"/>
  </r>
  <r>
    <n v="76"/>
    <x v="0"/>
    <x v="2"/>
    <x v="10"/>
    <s v=" Lenovo Yoga 910-13IKB 80VF007RMH "/>
    <n v="1699"/>
    <s v="Lenovo"/>
  </r>
  <r>
    <n v="77"/>
    <x v="0"/>
    <x v="1"/>
    <x v="11"/>
    <s v=" Lenovo IdeaPad 110-15IBR 80T7004EMH "/>
    <n v="349"/>
    <s v="Lenovo"/>
  </r>
  <r>
    <n v="78"/>
    <x v="0"/>
    <x v="5"/>
    <x v="12"/>
    <s v=" Lenovo 110S-11IBR 80WG000XMH "/>
    <n v="219"/>
    <s v="Lenovo"/>
  </r>
  <r>
    <n v="79"/>
    <x v="0"/>
    <x v="5"/>
    <x v="0"/>
    <s v=" HP Chromebook 11 G5 X0P00EA "/>
    <n v="318.23"/>
    <s v="HP"/>
  </r>
  <r>
    <n v="80"/>
    <x v="0"/>
    <x v="2"/>
    <x v="1"/>
    <s v=" Acer Aspire V3-372-39B5 "/>
    <n v="599"/>
    <s v="Acer"/>
  </r>
  <r>
    <n v="81"/>
    <x v="0"/>
    <x v="5"/>
    <x v="2"/>
    <s v=" Acer Aspire ES1-132-C8QN "/>
    <n v="209"/>
    <s v="Acer"/>
  </r>
  <r>
    <n v="82"/>
    <x v="0"/>
    <x v="0"/>
    <x v="3"/>
    <s v=" MSI GP72VR 6RF-233NL Leopard Pro "/>
    <n v="1439"/>
    <s v="MSI"/>
  </r>
  <r>
    <n v="83"/>
    <x v="0"/>
    <x v="3"/>
    <x v="4"/>
    <s v=" Medion Erazer P7643 30020580 "/>
    <n v="999"/>
    <s v="Medion"/>
  </r>
  <r>
    <n v="84"/>
    <x v="0"/>
    <x v="3"/>
    <x v="5"/>
    <s v=" Lenovo IdeaPad Y700-17ISK 80Q000ABMH "/>
    <n v="1099"/>
    <s v="Lenovo"/>
  </r>
  <r>
    <n v="85"/>
    <x v="0"/>
    <x v="0"/>
    <x v="6"/>
    <s v=" Asus ROG G752VS-BA422T "/>
    <n v="2449"/>
    <s v="Asus"/>
  </r>
  <r>
    <n v="86"/>
    <x v="0"/>
    <x v="3"/>
    <x v="7"/>
    <s v=" MSI GP62MVR 6RF-233NL Leopard Pro "/>
    <n v="1349"/>
    <s v="MSI"/>
  </r>
  <r>
    <n v="87"/>
    <x v="0"/>
    <x v="4"/>
    <x v="8"/>
    <s v=" Lenovo Ideapad Y700-17ISK 80Q000DXMH "/>
    <n v="1199"/>
    <s v="Lenovo"/>
  </r>
  <r>
    <n v="88"/>
    <x v="0"/>
    <x v="3"/>
    <x v="9"/>
    <s v=" Lenovo IdeaPad 710S-13ISK 80SW006AMH "/>
    <n v="999"/>
    <s v="Lenovo"/>
  </r>
  <r>
    <n v="89"/>
    <x v="0"/>
    <x v="5"/>
    <x v="10"/>
    <s v=" HP Pavilion 15-bc075nd "/>
    <n v="899"/>
    <s v="HP"/>
  </r>
  <r>
    <n v="90"/>
    <x v="0"/>
    <x v="3"/>
    <x v="11"/>
    <s v=" HP Omen 17-w110nd "/>
    <n v="1699"/>
    <s v="HP"/>
  </r>
  <r>
    <n v="91"/>
    <x v="0"/>
    <x v="5"/>
    <x v="12"/>
    <s v=" HP Chromebook 11-v001nd "/>
    <n v="264"/>
    <s v="HP"/>
  </r>
  <r>
    <n v="92"/>
    <x v="0"/>
    <x v="4"/>
    <x v="0"/>
    <s v=" Acer Aspire V3-372-324Y "/>
    <n v="549"/>
    <s v="Acer"/>
  </r>
  <r>
    <n v="93"/>
    <x v="0"/>
    <x v="1"/>
    <x v="1"/>
    <s v=" Lenovo Ideapad 510-15IKB 80SV00K5MH "/>
    <n v="799"/>
    <s v="Lenovo"/>
  </r>
  <r>
    <n v="94"/>
    <x v="0"/>
    <x v="5"/>
    <x v="2"/>
    <s v=" HP ProBook 450 G3 W4P21ET "/>
    <n v="795.84"/>
    <s v="HP"/>
  </r>
  <r>
    <n v="95"/>
    <x v="0"/>
    <x v="2"/>
    <x v="3"/>
    <s v=" HP Omen 17-w041nd "/>
    <n v="1439"/>
    <s v="HP"/>
  </r>
  <r>
    <n v="96"/>
    <x v="0"/>
    <x v="4"/>
    <x v="4"/>
    <s v=" Asus VivoBook X555QA-DM020T "/>
    <n v="729"/>
    <s v="Asus"/>
  </r>
  <r>
    <n v="97"/>
    <x v="0"/>
    <x v="1"/>
    <x v="5"/>
    <s v=" Asus VivoBook R540SA-XX608T "/>
    <n v="399"/>
    <s v="Asus"/>
  </r>
  <r>
    <n v="98"/>
    <x v="0"/>
    <x v="5"/>
    <x v="6"/>
    <s v=" Apple MacBook Pro 13'' Touch Bar MLVP2N/A Silver "/>
    <n v="1899"/>
    <s v="Apple"/>
  </r>
  <r>
    <n v="99"/>
    <x v="0"/>
    <x v="5"/>
    <x v="7"/>
    <s v=" Apple MacBook 12'' 512 GB Space Gray "/>
    <n v="1699"/>
    <s v="Apple"/>
  </r>
  <r>
    <n v="100"/>
    <x v="0"/>
    <x v="2"/>
    <x v="8"/>
    <s v=" Acer Aspire E5-774G-70BN "/>
    <n v="999"/>
    <s v="Acer"/>
  </r>
  <r>
    <n v="101"/>
    <x v="0"/>
    <x v="2"/>
    <x v="9"/>
    <s v=" Lenovo ThinkPad Yoga 460 20EM000QMH "/>
    <n v="1349.15"/>
    <s v="Lenovo"/>
  </r>
  <r>
    <n v="102"/>
    <x v="0"/>
    <x v="3"/>
    <x v="10"/>
    <s v=" HP Envy 15-as031nd "/>
    <n v="1249"/>
    <s v="HP"/>
  </r>
  <r>
    <n v="103"/>
    <x v="0"/>
    <x v="0"/>
    <x v="11"/>
    <s v=" HP Chromebook 11 G4 T6Q72EA "/>
    <n v="289"/>
    <s v="HP"/>
  </r>
  <r>
    <n v="104"/>
    <x v="0"/>
    <x v="2"/>
    <x v="12"/>
    <s v=" Asus VivoBook Flip TP201SA-FV0017T "/>
    <n v="499"/>
    <s v="Asus"/>
  </r>
  <r>
    <n v="105"/>
    <x v="0"/>
    <x v="3"/>
    <x v="0"/>
    <s v=" Asus ROG Strix GL502VM-FY022T "/>
    <n v="1599"/>
    <s v="Asus"/>
  </r>
  <r>
    <n v="106"/>
    <x v="0"/>
    <x v="1"/>
    <x v="1"/>
    <s v=" Acer Aspire R3-131T-P6YX "/>
    <n v="499"/>
    <s v="Acer"/>
  </r>
  <r>
    <n v="107"/>
    <x v="0"/>
    <x v="4"/>
    <x v="2"/>
    <s v=" Microsoft Surface Pro 4 - i7 - 16 GB - 512 GB "/>
    <n v="2249"/>
    <s v="Microsoft"/>
  </r>
  <r>
    <n v="108"/>
    <x v="0"/>
    <x v="3"/>
    <x v="3"/>
    <s v=" Lenovo Yoga 910-13 80VF00D6MH "/>
    <n v="1399"/>
    <s v="Lenovo"/>
  </r>
  <r>
    <n v="109"/>
    <x v="0"/>
    <x v="1"/>
    <x v="4"/>
    <s v=" HP ProBook 470 G4 Y8A89ET "/>
    <n v="1249"/>
    <s v="HP"/>
  </r>
  <r>
    <n v="110"/>
    <x v="0"/>
    <x v="5"/>
    <x v="5"/>
    <s v=" HP Probook 440 G4 Y7Z67ET "/>
    <n v="929"/>
    <s v="HP"/>
  </r>
  <r>
    <n v="111"/>
    <x v="0"/>
    <x v="5"/>
    <x v="6"/>
    <s v=" HP Pavilion x360 11-u004nd "/>
    <n v="448.99"/>
    <s v="HP"/>
  </r>
  <r>
    <n v="112"/>
    <x v="0"/>
    <x v="0"/>
    <x v="7"/>
    <s v=" Asus Strix FX502VM-FY250T "/>
    <n v="1549"/>
    <s v="Asus"/>
  </r>
  <r>
    <n v="113"/>
    <x v="0"/>
    <x v="2"/>
    <x v="8"/>
    <s v=" Medion S2217 64GB "/>
    <n v="269"/>
    <s v="Medion"/>
  </r>
  <r>
    <n v="114"/>
    <x v="0"/>
    <x v="1"/>
    <x v="9"/>
    <s v=" HP ProBook 650 G2 T4J07ET "/>
    <n v="1299"/>
    <s v="HP"/>
  </r>
  <r>
    <n v="115"/>
    <x v="0"/>
    <x v="4"/>
    <x v="10"/>
    <s v=" HP ProBook 470 G3 W4P76ET "/>
    <n v="1129"/>
    <s v="HP"/>
  </r>
  <r>
    <n v="116"/>
    <x v="0"/>
    <x v="1"/>
    <x v="11"/>
    <s v=" Apple MacBook Pro 13'' MF839N/A 16GB - 128GB "/>
    <n v="1689"/>
    <s v="Apple"/>
  </r>
  <r>
    <n v="117"/>
    <x v="0"/>
    <x v="5"/>
    <x v="12"/>
    <s v=" Toshiba Satellite Pro A50-C-1GR "/>
    <n v="749"/>
    <s v="Toshiba"/>
  </r>
  <r>
    <n v="118"/>
    <x v="0"/>
    <x v="5"/>
    <x v="0"/>
    <s v=" Lenovo Yoga 900s-12ISK 80ML0074MH "/>
    <n v="1199"/>
    <s v="Lenovo"/>
  </r>
  <r>
    <n v="119"/>
    <x v="0"/>
    <x v="2"/>
    <x v="1"/>
    <s v=" Lenovo Ideapad 510S-14ISK 80TK002YMH "/>
    <n v="899"/>
    <s v="Lenovo"/>
  </r>
  <r>
    <n v="120"/>
    <x v="0"/>
    <x v="5"/>
    <x v="2"/>
    <s v=" Lenovo Ideapad 500S-14ISK 80Q3007NMH "/>
    <n v="549"/>
    <s v="Lenovo"/>
  </r>
  <r>
    <n v="121"/>
    <x v="0"/>
    <x v="3"/>
    <x v="3"/>
    <s v=" Asus ROG Strix GL502VM-FY263T "/>
    <n v="1599"/>
    <s v="Asus"/>
  </r>
  <r>
    <n v="122"/>
    <x v="0"/>
    <x v="2"/>
    <x v="4"/>
    <s v=" MSI GE62VR 7RF-298NL Apache Pro "/>
    <n v="1799"/>
    <s v="MSI"/>
  </r>
  <r>
    <n v="123"/>
    <x v="0"/>
    <x v="1"/>
    <x v="5"/>
    <s v=" Medion Akoya E6421 "/>
    <n v="549"/>
    <s v="Medion"/>
  </r>
  <r>
    <n v="124"/>
    <x v="0"/>
    <x v="1"/>
    <x v="6"/>
    <s v=" Lenovo Yoga 910-13 80VF00D5MH "/>
    <n v="1199"/>
    <s v="Lenovo"/>
  </r>
  <r>
    <n v="125"/>
    <x v="0"/>
    <x v="2"/>
    <x v="7"/>
    <s v=" Asus VivoBook A555QG-DM045T "/>
    <n v="799"/>
    <s v="Asus"/>
  </r>
  <r>
    <n v="126"/>
    <x v="0"/>
    <x v="4"/>
    <x v="8"/>
    <s v=" Apple MacBook Pro 15'' Touch Bar MLH42/A Space Gray "/>
    <n v="3679"/>
    <s v="Apple"/>
  </r>
  <r>
    <n v="127"/>
    <x v="0"/>
    <x v="4"/>
    <x v="9"/>
    <s v=" Acer Chromebook 15 CB3-532-C968 "/>
    <n v="249"/>
    <s v="Acer"/>
  </r>
  <r>
    <n v="128"/>
    <x v="0"/>
    <x v="5"/>
    <x v="10"/>
    <s v=" Acer Aspire VX-591G-71TS "/>
    <n v="1499"/>
    <s v="Acer"/>
  </r>
  <r>
    <n v="129"/>
    <x v="0"/>
    <x v="1"/>
    <x v="11"/>
    <s v=" Toshiba A40-C-1D8 "/>
    <n v="899"/>
    <s v="Toshiba"/>
  </r>
  <r>
    <n v="130"/>
    <x v="0"/>
    <x v="4"/>
    <x v="12"/>
    <s v=" MSI GS73VR 7RF-213NL Stealth Pro 4K "/>
    <n v="2649"/>
    <s v="MSI"/>
  </r>
  <r>
    <n v="131"/>
    <x v="0"/>
    <x v="0"/>
    <x v="0"/>
    <s v=" Medion Akoya E7415 30020627 "/>
    <n v="649"/>
    <s v="Medion"/>
  </r>
  <r>
    <n v="132"/>
    <x v="0"/>
    <x v="4"/>
    <x v="1"/>
    <s v=" Medion Akoya E6415 "/>
    <n v="599"/>
    <s v="Medion"/>
  </r>
  <r>
    <n v="133"/>
    <x v="0"/>
    <x v="4"/>
    <x v="2"/>
    <s v=" HP Probook 450 G4 T8B72ET "/>
    <n v="999"/>
    <s v="HP"/>
  </r>
  <r>
    <n v="134"/>
    <x v="0"/>
    <x v="2"/>
    <x v="3"/>
    <s v=" HP ProBook 430 G3 W4N75ET "/>
    <n v="999"/>
    <s v="HP"/>
  </r>
  <r>
    <n v="135"/>
    <x v="0"/>
    <x v="4"/>
    <x v="4"/>
    <s v=" HP Pavilion x360 13-u140nd "/>
    <n v="899.01"/>
    <s v="HP"/>
  </r>
  <r>
    <n v="136"/>
    <x v="0"/>
    <x v="0"/>
    <x v="5"/>
    <s v=" Asus ROG Strix GL702VM-GC156T "/>
    <n v="1899"/>
    <s v="Asus"/>
  </r>
  <r>
    <n v="137"/>
    <x v="0"/>
    <x v="3"/>
    <x v="6"/>
    <s v=" Apple MacBook 12'' 512 GB Gold "/>
    <n v="1699"/>
    <s v="Apple"/>
  </r>
  <r>
    <n v="138"/>
    <x v="0"/>
    <x v="0"/>
    <x v="7"/>
    <s v=" Acer Switch Alpha 12 SA5-271P-58V8 "/>
    <n v="949"/>
    <s v="Acer"/>
  </r>
  <r>
    <n v="139"/>
    <x v="0"/>
    <x v="4"/>
    <x v="8"/>
    <s v=" Acer Spin 3 SP315-51-79ZY "/>
    <n v="999"/>
    <s v="Acer"/>
  </r>
  <r>
    <n v="140"/>
    <x v="0"/>
    <x v="3"/>
    <x v="9"/>
    <s v=" Medion Akoya P7641-I7-1128 "/>
    <n v="899"/>
    <s v="Medion"/>
  </r>
  <r>
    <n v="141"/>
    <x v="0"/>
    <x v="0"/>
    <x v="10"/>
    <s v=" HP Stream x360 11-aa000nd "/>
    <n v="329"/>
    <s v="HP"/>
  </r>
  <r>
    <n v="142"/>
    <x v="0"/>
    <x v="3"/>
    <x v="11"/>
    <s v=" Acer Chromebook 14 CP5-471-53B9 "/>
    <n v="599"/>
    <s v="Acer"/>
  </r>
  <r>
    <n v="143"/>
    <x v="0"/>
    <x v="4"/>
    <x v="12"/>
    <s v=" Acer Chromebook 14 CP5-471-33PC "/>
    <n v="499"/>
    <s v="Acer"/>
  </r>
  <r>
    <n v="144"/>
    <x v="0"/>
    <x v="1"/>
    <x v="0"/>
    <s v=" Acer Chromebook 14 CB3-431-C73M "/>
    <n v="379"/>
    <s v="Acer"/>
  </r>
  <r>
    <n v="145"/>
    <x v="0"/>
    <x v="1"/>
    <x v="1"/>
    <s v=" HP Elitebook 1040 G3 i5-8gb-256ssd "/>
    <n v="1299"/>
    <s v="HP"/>
  </r>
  <r>
    <n v="146"/>
    <x v="0"/>
    <x v="0"/>
    <x v="2"/>
    <s v=" Asus VivoBook R417SA-WX235T "/>
    <n v="259"/>
    <s v="Asus"/>
  </r>
  <r>
    <n v="147"/>
    <x v="0"/>
    <x v="4"/>
    <x v="3"/>
    <s v=" Acer Swift 5 SF514-51-5330 "/>
    <n v="899"/>
    <s v="Acer"/>
  </r>
  <r>
    <n v="148"/>
    <x v="0"/>
    <x v="1"/>
    <x v="4"/>
    <s v=" Toshiba Satellite Pro A50-C-147 "/>
    <n v="599"/>
    <s v="Toshiba"/>
  </r>
  <r>
    <n v="149"/>
    <x v="0"/>
    <x v="1"/>
    <x v="5"/>
    <s v=" MSI GE62 7RE-094NL Apache Pro "/>
    <n v="1549"/>
    <s v="MSI"/>
  </r>
  <r>
    <n v="150"/>
    <x v="0"/>
    <x v="1"/>
    <x v="6"/>
    <s v=" Lenovo Ideapad 110-17ISK 80VL000PMH "/>
    <n v="569"/>
    <s v="Lenovo"/>
  </r>
  <r>
    <n v="151"/>
    <x v="0"/>
    <x v="4"/>
    <x v="7"/>
    <s v=" HP ZBook Studio G3 Mobiel Workstation "/>
    <n v="2165.91"/>
    <s v="HP"/>
  </r>
  <r>
    <n v="152"/>
    <x v="0"/>
    <x v="0"/>
    <x v="8"/>
    <s v=" HP Omen 17-w260nd "/>
    <n v="1799"/>
    <s v="HP"/>
  </r>
  <r>
    <n v="153"/>
    <x v="0"/>
    <x v="5"/>
    <x v="9"/>
    <s v=" HP EliteBook 850 G3 T9X36EA "/>
    <n v="1699"/>
    <s v="HP"/>
  </r>
  <r>
    <n v="154"/>
    <x v="0"/>
    <x v="2"/>
    <x v="10"/>
    <s v=" Asus Strix FX502VM-FY361T "/>
    <n v="1399"/>
    <s v="Asus"/>
  </r>
  <r>
    <n v="155"/>
    <x v="0"/>
    <x v="4"/>
    <x v="11"/>
    <s v=" Asus ROG Strix GL753VD-GC100T "/>
    <n v="1299"/>
    <s v="Asus"/>
  </r>
  <r>
    <n v="156"/>
    <x v="0"/>
    <x v="1"/>
    <x v="12"/>
    <s v=" Apple MacBook 12'' 256 GB Rose Gold "/>
    <n v="1449"/>
    <s v="Apple"/>
  </r>
  <r>
    <n v="157"/>
    <x v="0"/>
    <x v="4"/>
    <x v="0"/>
    <s v=" Acer Switch Alpha 12 SA5-271-7333 "/>
    <n v="1099"/>
    <s v="Acer"/>
  </r>
  <r>
    <n v="158"/>
    <x v="0"/>
    <x v="1"/>
    <x v="1"/>
    <s v=" Acer Switch Alpha 12 SA5-271-31JU "/>
    <n v="699"/>
    <s v="Acer"/>
  </r>
  <r>
    <n v="159"/>
    <x v="0"/>
    <x v="2"/>
    <x v="2"/>
    <s v=" Acer Aspire V3-372-757U "/>
    <n v="899"/>
    <s v="Acer"/>
  </r>
  <r>
    <n v="160"/>
    <x v="0"/>
    <x v="1"/>
    <x v="3"/>
    <s v=" Toshiba Satellite Pro A50-C-1MM "/>
    <n v="699"/>
    <s v="Toshiba"/>
  </r>
  <r>
    <n v="161"/>
    <x v="0"/>
    <x v="5"/>
    <x v="4"/>
    <s v=" MSI GE72VR 7RF-273NL Apache Pro "/>
    <n v="1850"/>
    <s v="MSI"/>
  </r>
  <r>
    <n v="162"/>
    <x v="0"/>
    <x v="5"/>
    <x v="5"/>
    <s v=" HP Pavilion 17-ab000nd "/>
    <n v="1199"/>
    <s v="HP"/>
  </r>
  <r>
    <n v="163"/>
    <x v="0"/>
    <x v="5"/>
    <x v="6"/>
    <s v=" HP Pavilion 15-au030nd "/>
    <n v="949"/>
    <s v="HP"/>
  </r>
  <r>
    <n v="164"/>
    <x v="0"/>
    <x v="2"/>
    <x v="7"/>
    <s v=" HP Omen 17-w270nd "/>
    <n v="1999"/>
    <s v="HP"/>
  </r>
  <r>
    <n v="165"/>
    <x v="0"/>
    <x v="5"/>
    <x v="8"/>
    <s v=" Acer Aspire V3-372T-59FQ "/>
    <n v="749"/>
    <s v="Acer"/>
  </r>
  <r>
    <n v="166"/>
    <x v="0"/>
    <x v="1"/>
    <x v="9"/>
    <s v=" MSI GS63VR 7RF-216NL Stealth Pro 4K "/>
    <n v="2299"/>
    <s v="MSI"/>
  </r>
  <r>
    <n v="167"/>
    <x v="0"/>
    <x v="4"/>
    <x v="10"/>
    <s v=" HP Spectre Pro X360 G2 V1B04EA "/>
    <n v="2237.29"/>
    <s v="HP"/>
  </r>
  <r>
    <n v="168"/>
    <x v="0"/>
    <x v="0"/>
    <x v="11"/>
    <s v=" HP ProBook 450 G3 W4P35ET "/>
    <n v="966.79"/>
    <s v="HP"/>
  </r>
  <r>
    <n v="169"/>
    <x v="0"/>
    <x v="5"/>
    <x v="12"/>
    <s v=" HP Omen 15-ax025nd "/>
    <n v="1169"/>
    <s v="HP"/>
  </r>
  <r>
    <n v="170"/>
    <x v="0"/>
    <x v="1"/>
    <x v="0"/>
    <s v=" Asus ZenBook 3 UX390UA-GS042T "/>
    <n v="1199"/>
    <s v="Asus"/>
  </r>
  <r>
    <n v="171"/>
    <x v="0"/>
    <x v="5"/>
    <x v="1"/>
    <s v=" Acer Swift 3 SF314-51-70U0 "/>
    <n v="999"/>
    <s v="Acer"/>
  </r>
  <r>
    <n v="172"/>
    <x v="0"/>
    <x v="3"/>
    <x v="2"/>
    <s v=" Acer Chromebook 15 CB5-571-34MD "/>
    <n v="494"/>
    <s v="Acer"/>
  </r>
  <r>
    <n v="173"/>
    <x v="0"/>
    <x v="5"/>
    <x v="3"/>
    <s v=" MSI GE62 7RD-097NL Apache "/>
    <n v="1499"/>
    <s v="MSI"/>
  </r>
  <r>
    <n v="174"/>
    <x v="0"/>
    <x v="0"/>
    <x v="4"/>
    <s v=" Lenovo ThinkPad E560 20EV003EMH "/>
    <n v="999"/>
    <s v="Lenovo"/>
  </r>
  <r>
    <n v="175"/>
    <x v="0"/>
    <x v="4"/>
    <x v="5"/>
    <s v=" Lenovo Essential B71-80 80RJ0005MH "/>
    <n v="799"/>
    <s v="Lenovo"/>
  </r>
  <r>
    <n v="176"/>
    <x v="0"/>
    <x v="0"/>
    <x v="6"/>
    <s v=" HP Spectre Pro X360 G2 V1B01EA "/>
    <n v="1699"/>
    <s v="HP"/>
  </r>
  <r>
    <n v="177"/>
    <x v="0"/>
    <x v="4"/>
    <x v="7"/>
    <s v=" HP Pavilion 14-al125nd "/>
    <n v="799"/>
    <s v="HP"/>
  </r>
  <r>
    <n v="178"/>
    <x v="0"/>
    <x v="2"/>
    <x v="8"/>
    <s v=" HP EliteBook 850 G4 Z2W92EA "/>
    <n v="1857.35"/>
    <s v="HP"/>
  </r>
  <r>
    <n v="179"/>
    <x v="0"/>
    <x v="0"/>
    <x v="9"/>
    <s v=" HP EliteBook 1030 G1 X2F04EA "/>
    <n v="2556.73"/>
    <s v="HP"/>
  </r>
  <r>
    <n v="180"/>
    <x v="0"/>
    <x v="5"/>
    <x v="10"/>
    <s v=" HP Elite x2 1012 G1 L5H08EA "/>
    <n v="1760.58"/>
    <s v="HP"/>
  </r>
  <r>
    <n v="181"/>
    <x v="0"/>
    <x v="0"/>
    <x v="11"/>
    <s v=" HP 14-am072nd "/>
    <n v="429"/>
    <s v="HP"/>
  </r>
  <r>
    <n v="182"/>
    <x v="0"/>
    <x v="5"/>
    <x v="12"/>
    <s v=" Asus VivoBook R541UA-DM984T "/>
    <n v="499"/>
    <s v="Asus"/>
  </r>
  <r>
    <n v="183"/>
    <x v="0"/>
    <x v="5"/>
    <x v="0"/>
    <s v=" Asus Pro Essential P2530UA-DM0437R "/>
    <n v="699"/>
    <s v="Asus"/>
  </r>
  <r>
    <n v="184"/>
    <x v="0"/>
    <x v="3"/>
    <x v="1"/>
    <s v=" Apple MacBook Pro 15'' Touch Bar MLW72N/A Silver "/>
    <n v="2699"/>
    <s v="Apple"/>
  </r>
  <r>
    <n v="185"/>
    <x v="0"/>
    <x v="3"/>
    <x v="2"/>
    <s v=" Acer Spin 1 SP111-31-C34F "/>
    <n v="349"/>
    <s v="Acer"/>
  </r>
  <r>
    <n v="186"/>
    <x v="0"/>
    <x v="2"/>
    <x v="3"/>
    <s v=" Acer Chromebook CB5-132T-C9N4 "/>
    <n v="299"/>
    <s v="Acer"/>
  </r>
  <r>
    <n v="187"/>
    <x v="0"/>
    <x v="1"/>
    <x v="4"/>
    <s v=" Acer Aspire VX-591G-54PD "/>
    <n v="1049"/>
    <s v="Acer"/>
  </r>
  <r>
    <n v="188"/>
    <x v="0"/>
    <x v="3"/>
    <x v="5"/>
    <s v=" Acer Aspire E5-774-37SL "/>
    <n v="549"/>
    <s v="Acer"/>
  </r>
  <r>
    <n v="189"/>
    <x v="0"/>
    <x v="4"/>
    <x v="6"/>
    <s v=" Microsoft Surface Pro 4 - i7 - 16 GB - 1 TB "/>
    <n v="2749"/>
    <s v="Microsoft"/>
  </r>
  <r>
    <n v="190"/>
    <x v="0"/>
    <x v="0"/>
    <x v="7"/>
    <s v=" HP Elite x2 1012 G1 L5H36ET "/>
    <n v="1353.99"/>
    <s v="HP"/>
  </r>
  <r>
    <n v="191"/>
    <x v="0"/>
    <x v="1"/>
    <x v="8"/>
    <s v=" HP Elite x2 1012 G1 L5H19ET "/>
    <n v="1385.45"/>
    <s v="HP"/>
  </r>
  <r>
    <n v="192"/>
    <x v="0"/>
    <x v="1"/>
    <x v="9"/>
    <s v=" Asus Zenbook Pro BX310UA-FC223R "/>
    <n v="779"/>
    <s v="Asus"/>
  </r>
  <r>
    <n v="193"/>
    <x v="0"/>
    <x v="0"/>
    <x v="10"/>
    <s v=" MSI GT73VR 7RE-412NL Titan "/>
    <n v="2899"/>
    <s v="MSI"/>
  </r>
  <r>
    <n v="194"/>
    <x v="0"/>
    <x v="2"/>
    <x v="11"/>
    <s v=" MSI GT72VR 7RE-437NL Dominator Pro "/>
    <n v="2499"/>
    <s v="MSI"/>
  </r>
  <r>
    <n v="195"/>
    <x v="0"/>
    <x v="2"/>
    <x v="12"/>
    <s v=" HP Spectre Pro 13 G1 X2F01EA "/>
    <n v="1699"/>
    <s v="HP"/>
  </r>
  <r>
    <n v="196"/>
    <x v="0"/>
    <x v="3"/>
    <x v="0"/>
    <s v=" HP Elite x2 1012 G1 L5H18ET "/>
    <n v="1299"/>
    <s v="HP"/>
  </r>
  <r>
    <n v="197"/>
    <x v="0"/>
    <x v="5"/>
    <x v="1"/>
    <s v=" Apple MacBook Pro 15'' Touch Bar MLH42/B Space Gray "/>
    <n v="4999"/>
    <s v="Apple"/>
  </r>
  <r>
    <n v="198"/>
    <x v="0"/>
    <x v="5"/>
    <x v="2"/>
    <s v=" Acer Aspire S5-371-524G "/>
    <n v="999"/>
    <s v="Acer"/>
  </r>
  <r>
    <n v="199"/>
    <x v="0"/>
    <x v="4"/>
    <x v="3"/>
    <s v=" Toshiba A30-C-1CW "/>
    <n v="999"/>
    <s v="Toshiba"/>
  </r>
  <r>
    <n v="200"/>
    <x v="0"/>
    <x v="0"/>
    <x v="4"/>
    <s v=" MSI GT62VR 7RE-232NL Dominator Pro 4K "/>
    <n v="2899"/>
    <s v="MSI"/>
  </r>
  <r>
    <n v="201"/>
    <x v="0"/>
    <x v="0"/>
    <x v="5"/>
    <s v=" MSI GS73VR 6RF-018NL Stealth Pro 4K "/>
    <n v="2449"/>
    <s v="MSI"/>
  </r>
  <r>
    <n v="202"/>
    <x v="0"/>
    <x v="5"/>
    <x v="6"/>
    <s v=" MSI GL62M 7RD-050NL "/>
    <n v="1099"/>
    <s v="MSI"/>
  </r>
  <r>
    <n v="203"/>
    <x v="0"/>
    <x v="1"/>
    <x v="7"/>
    <s v=" Medion ERAZER X6601-I7-256 "/>
    <n v="1049"/>
    <s v="Medion"/>
  </r>
  <r>
    <n v="204"/>
    <x v="0"/>
    <x v="4"/>
    <x v="8"/>
    <s v=" HP Spectre Pro 13 G1 X2F00EA "/>
    <n v="1999"/>
    <s v="HP"/>
  </r>
  <r>
    <n v="205"/>
    <x v="0"/>
    <x v="4"/>
    <x v="9"/>
    <s v=" HP ProBook 650 G3 Z2X35ET "/>
    <n v="1396.34"/>
    <s v="HP"/>
  </r>
  <r>
    <n v="206"/>
    <x v="0"/>
    <x v="1"/>
    <x v="10"/>
    <s v=" HP EliteBook 850 G4 Z2W86ET "/>
    <n v="1581.47"/>
    <s v="HP"/>
  </r>
  <r>
    <n v="207"/>
    <x v="0"/>
    <x v="5"/>
    <x v="11"/>
    <s v=" HP EliteBook 840 G4 Z2V61EA "/>
    <n v="1881.55"/>
    <s v="HP"/>
  </r>
  <r>
    <n v="208"/>
    <x v="0"/>
    <x v="4"/>
    <x v="12"/>
    <s v=" Asus ZenBook 3 UX390UA-GS032R "/>
    <n v="1399"/>
    <s v="Asus"/>
  </r>
  <r>
    <n v="209"/>
    <x v="0"/>
    <x v="1"/>
    <x v="0"/>
    <s v=" Apple MacBook Pro 13'' MLL42N/A 8GB - 512GB Space Gray "/>
    <n v="1939"/>
    <s v="Apple"/>
  </r>
  <r>
    <n v="210"/>
    <x v="0"/>
    <x v="1"/>
    <x v="1"/>
    <s v=" Apple MacBook 12'' 512 GB Rose Gold "/>
    <n v="1693.95"/>
    <s v="Apple"/>
  </r>
  <r>
    <n v="211"/>
    <x v="0"/>
    <x v="1"/>
    <x v="2"/>
    <s v=" Acer Switch Alpha 12 SA5-271-55K2 "/>
    <n v="999"/>
    <s v="Acer"/>
  </r>
  <r>
    <n v="212"/>
    <x v="0"/>
    <x v="2"/>
    <x v="3"/>
    <s v=" Acer Predator G9-593-71VQ "/>
    <n v="1799"/>
    <s v="Acer"/>
  </r>
  <r>
    <n v="213"/>
    <x v="0"/>
    <x v="0"/>
    <x v="4"/>
    <s v=" Acer Aspire E5-553G-T6V0 "/>
    <n v="699"/>
    <s v="Acer"/>
  </r>
  <r>
    <n v="214"/>
    <x v="0"/>
    <x v="0"/>
    <x v="5"/>
    <s v=" Medion Erazer P7643 i7-1000 "/>
    <n v="999"/>
    <s v="Medion"/>
  </r>
  <r>
    <n v="215"/>
    <x v="0"/>
    <x v="1"/>
    <x v="6"/>
    <s v=" Lenovo Yoga 700-14ISK 80QD009JMH "/>
    <n v="699"/>
    <s v="Lenovo"/>
  </r>
  <r>
    <n v="216"/>
    <x v="0"/>
    <x v="2"/>
    <x v="7"/>
    <s v=" HP ZBook 15u G3 T7W11ET "/>
    <n v="1399"/>
    <s v="HP"/>
  </r>
  <r>
    <n v="217"/>
    <x v="0"/>
    <x v="5"/>
    <x v="8"/>
    <s v=" MSI GT62VR 7RD-229NL Dominator "/>
    <n v="1999"/>
    <s v="MSI"/>
  </r>
  <r>
    <n v="218"/>
    <x v="0"/>
    <x v="0"/>
    <x v="9"/>
    <s v=" MSI GS43VR 6RE-009NL Phantom Pro "/>
    <n v="1849"/>
    <s v="MSI"/>
  </r>
  <r>
    <n v="219"/>
    <x v="0"/>
    <x v="1"/>
    <x v="10"/>
    <s v=" Lenovo Thinkpad P50s 20FL000DMH "/>
    <n v="1796.85"/>
    <s v="Lenovo"/>
  </r>
  <r>
    <n v="220"/>
    <x v="0"/>
    <x v="5"/>
    <x v="11"/>
    <s v=" HP ProBook 650 G2 T9W99EA "/>
    <n v="1535.49"/>
    <s v="HP"/>
  </r>
  <r>
    <n v="221"/>
    <x v="0"/>
    <x v="3"/>
    <x v="12"/>
    <s v=" HP Probook 430 G4 Y8B38ET "/>
    <n v="949"/>
    <s v="HP"/>
  </r>
  <r>
    <n v="222"/>
    <x v="0"/>
    <x v="4"/>
    <x v="0"/>
    <s v=" HP Omen 17-w121nd "/>
    <n v="1899"/>
    <s v="HP"/>
  </r>
  <r>
    <n v="223"/>
    <x v="0"/>
    <x v="2"/>
    <x v="1"/>
    <s v=" HP EliteBook Folio G1 V1C39EA "/>
    <n v="1756.94"/>
    <s v="HP"/>
  </r>
  <r>
    <n v="224"/>
    <x v="0"/>
    <x v="2"/>
    <x v="2"/>
    <s v=" HP EliteBook Folio 1040 G3 V1A84EA "/>
    <n v="2199"/>
    <s v="HP"/>
  </r>
  <r>
    <n v="225"/>
    <x v="0"/>
    <x v="4"/>
    <x v="3"/>
    <s v=" HP EliteBook 850 G3 T9X34EA "/>
    <n v="1813.79"/>
    <s v="HP"/>
  </r>
  <r>
    <n v="226"/>
    <x v="0"/>
    <x v="3"/>
    <x v="4"/>
    <s v=" HP EliteBook 840 G4 Z2V48ET "/>
    <n v="1569.37"/>
    <s v="HP"/>
  </r>
  <r>
    <n v="227"/>
    <x v="0"/>
    <x v="2"/>
    <x v="5"/>
    <s v=" HP EliteBook 840 G3 T9X55EA "/>
    <n v="1487.09"/>
    <s v="HP"/>
  </r>
  <r>
    <n v="228"/>
    <x v="0"/>
    <x v="2"/>
    <x v="6"/>
    <s v=" HP EliteBook 840 G3 T9X27EA "/>
    <n v="1499"/>
    <s v="HP"/>
  </r>
  <r>
    <n v="229"/>
    <x v="0"/>
    <x v="1"/>
    <x v="7"/>
    <s v=" HP Chromebook 13 Pro G1 T6R48EA "/>
    <n v="774.4"/>
    <s v="HP"/>
  </r>
  <r>
    <n v="230"/>
    <x v="0"/>
    <x v="4"/>
    <x v="8"/>
    <s v=" HP Chromebook 11 G4 T6Q73EA "/>
    <n v="336.38"/>
    <s v="HP"/>
  </r>
  <r>
    <n v="231"/>
    <x v="0"/>
    <x v="1"/>
    <x v="9"/>
    <s v=" Asus ROG Strix GL702VM-GC178T "/>
    <n v="1699"/>
    <s v="Asus"/>
  </r>
  <r>
    <n v="232"/>
    <x v="0"/>
    <x v="3"/>
    <x v="10"/>
    <s v=" Asus ROG Strix GL702VM-GC004T "/>
    <n v="1599"/>
    <s v="Asus"/>
  </r>
  <r>
    <n v="233"/>
    <x v="0"/>
    <x v="5"/>
    <x v="11"/>
    <s v=" Asus ROG Strix GL553VD-FY217T "/>
    <n v="1099"/>
    <s v="Asus"/>
  </r>
  <r>
    <n v="234"/>
    <x v="0"/>
    <x v="1"/>
    <x v="12"/>
    <s v=" Acer Aspire V3-372T-54D1 "/>
    <n v="749"/>
    <s v="Acer"/>
  </r>
  <r>
    <n v="235"/>
    <x v="0"/>
    <x v="1"/>
    <x v="0"/>
    <s v=" Toshiba Tecra A50-C-17C "/>
    <n v="699"/>
    <s v="Toshiba"/>
  </r>
  <r>
    <n v="236"/>
    <x v="0"/>
    <x v="0"/>
    <x v="1"/>
    <s v=" MSI GT83VR 7RE-215NL Titan SLI "/>
    <n v="3999"/>
    <s v="MSI"/>
  </r>
  <r>
    <n v="237"/>
    <x v="0"/>
    <x v="0"/>
    <x v="2"/>
    <s v=" MSI GT72VR 7RD-440NL Dominator "/>
    <n v="2099"/>
    <s v="MSI"/>
  </r>
  <r>
    <n v="238"/>
    <x v="0"/>
    <x v="1"/>
    <x v="3"/>
    <s v=" MSI GT62VR 7RE-226NL Dominator Pro "/>
    <n v="2249"/>
    <s v="MSI"/>
  </r>
  <r>
    <n v="239"/>
    <x v="0"/>
    <x v="1"/>
    <x v="4"/>
    <s v=" MSI GS63VR 7RF-219NL Stealth Pro "/>
    <n v="2099"/>
    <s v="MSI"/>
  </r>
  <r>
    <n v="240"/>
    <x v="0"/>
    <x v="2"/>
    <x v="5"/>
    <s v=" MSI GS43VR 7RE-059NL Phantom Pro "/>
    <n v="1949"/>
    <s v="MSI"/>
  </r>
  <r>
    <n v="241"/>
    <x v="0"/>
    <x v="5"/>
    <x v="6"/>
    <s v=" MSI GP72VR 7RF-261NL Leopard Pro "/>
    <n v="1599"/>
    <s v="MSI"/>
  </r>
  <r>
    <n v="242"/>
    <x v="0"/>
    <x v="4"/>
    <x v="7"/>
    <s v=" MSI GP72 7RD-055NL Leopard "/>
    <n v="1399"/>
    <s v="MSI"/>
  </r>
  <r>
    <n v="243"/>
    <x v="0"/>
    <x v="5"/>
    <x v="8"/>
    <s v=" MSI GP62MVR 7RF-285NL Leopard Pro "/>
    <n v="1599"/>
    <s v="MSI"/>
  </r>
  <r>
    <n v="244"/>
    <x v="0"/>
    <x v="0"/>
    <x v="9"/>
    <s v=" MSI GL72 6QD-213NL "/>
    <n v="899"/>
    <s v="MSI"/>
  </r>
  <r>
    <n v="245"/>
    <x v="0"/>
    <x v="2"/>
    <x v="10"/>
    <s v=" Medion Erazer X6601 30020944 "/>
    <n v="1099"/>
    <s v="Medion"/>
  </r>
  <r>
    <n v="246"/>
    <x v="0"/>
    <x v="5"/>
    <x v="11"/>
    <s v=" Medion Chromebook S2013 "/>
    <n v="229"/>
    <s v="Medion"/>
  </r>
  <r>
    <n v="247"/>
    <x v="0"/>
    <x v="4"/>
    <x v="12"/>
    <s v=" Medion Akoya X7847-HQ-256 "/>
    <n v="1699"/>
    <s v="Medion"/>
  </r>
  <r>
    <n v="248"/>
    <x v="0"/>
    <x v="3"/>
    <x v="0"/>
    <s v=" Medion Akoya S6219 Zilver 628 "/>
    <n v="399"/>
    <s v="Medion"/>
  </r>
  <r>
    <n v="249"/>
    <x v="0"/>
    <x v="3"/>
    <x v="1"/>
    <s v=" Medion Akoya S6219 Wit 628 "/>
    <n v="399"/>
    <s v="Medion"/>
  </r>
  <r>
    <n v="250"/>
    <x v="0"/>
    <x v="4"/>
    <x v="2"/>
    <s v=" Medion Akoya S3409 F5 "/>
    <n v="749"/>
    <s v="Medion"/>
  </r>
  <r>
    <n v="251"/>
    <x v="0"/>
    <x v="2"/>
    <x v="3"/>
    <s v=" Medion Akoya S3409 F3 "/>
    <n v="629"/>
    <s v="Medion"/>
  </r>
  <r>
    <n v="252"/>
    <x v="0"/>
    <x v="0"/>
    <x v="4"/>
    <s v=" Medion Akoya E7419 "/>
    <n v="499"/>
    <s v="Medion"/>
  </r>
  <r>
    <n v="253"/>
    <x v="0"/>
    <x v="4"/>
    <x v="5"/>
    <s v=" Medion Akoya E6435-i5-1128 "/>
    <n v="729"/>
    <s v="Medion"/>
  </r>
  <r>
    <n v="254"/>
    <x v="0"/>
    <x v="2"/>
    <x v="6"/>
    <s v=" Medion Akoya E6415-i3-256 "/>
    <n v="549"/>
    <s v="Medion"/>
  </r>
  <r>
    <n v="255"/>
    <x v="0"/>
    <x v="4"/>
    <x v="7"/>
    <s v=" Medion Akoya E2215T 32GB Wit "/>
    <n v="289"/>
    <s v="Medion"/>
  </r>
  <r>
    <n v="256"/>
    <x v="0"/>
    <x v="0"/>
    <x v="8"/>
    <s v=" Lenovo Yoga 900s-12ISK 80ML0073MH "/>
    <n v="1099"/>
    <s v="Lenovo"/>
  </r>
  <r>
    <n v="257"/>
    <x v="0"/>
    <x v="0"/>
    <x v="9"/>
    <s v=" Lenovo ThinkPad Yoga 260 20FD001XMH "/>
    <n v="1513.26"/>
    <s v="Lenovo"/>
  </r>
  <r>
    <n v="258"/>
    <x v="0"/>
    <x v="2"/>
    <x v="10"/>
    <s v=" Lenovo IdeaPad Y910-17ISK 80V10019MH "/>
    <n v="2999"/>
    <s v="Lenovo"/>
  </r>
  <r>
    <n v="259"/>
    <x v="0"/>
    <x v="4"/>
    <x v="11"/>
    <s v=" Lenovo IdeaPad Y900-17ISK 80Q1004LMH "/>
    <n v="2499"/>
    <s v="Lenovo"/>
  </r>
  <r>
    <n v="260"/>
    <x v="0"/>
    <x v="0"/>
    <x v="12"/>
    <s v=" Lenovo Ideapad Y700-15ISK 80NV010LMH "/>
    <n v="999"/>
    <s v="Lenovo"/>
  </r>
  <r>
    <n v="261"/>
    <x v="0"/>
    <x v="3"/>
    <x v="0"/>
    <s v=" Lenovo IdeaPad 700-15ISK 80RU00CLMH "/>
    <n v="899"/>
    <s v="Lenovo"/>
  </r>
  <r>
    <n v="262"/>
    <x v="0"/>
    <x v="0"/>
    <x v="1"/>
    <s v=" Lenovo IdeaPad 510S-13IKB 80V0006AMH "/>
    <n v="749"/>
    <s v="Lenovo"/>
  </r>
  <r>
    <n v="263"/>
    <x v="0"/>
    <x v="4"/>
    <x v="2"/>
    <s v=" HP ProBook 650 G2 Y3B07ET "/>
    <n v="1249"/>
    <s v="HP"/>
  </r>
  <r>
    <n v="264"/>
    <x v="0"/>
    <x v="0"/>
    <x v="3"/>
    <s v=" HP ProBook 650 G2 T4J06ET "/>
    <n v="1136.19"/>
    <s v="HP"/>
  </r>
  <r>
    <n v="265"/>
    <x v="0"/>
    <x v="4"/>
    <x v="4"/>
    <s v=" HP ProBook 640 G3 Z2W32EA "/>
    <n v="1303.17"/>
    <s v="HP"/>
  </r>
  <r>
    <n v="266"/>
    <x v="0"/>
    <x v="1"/>
    <x v="5"/>
    <s v=" HP Probook 440 G3 W4N88ET "/>
    <n v="945.01"/>
    <s v="HP"/>
  </r>
  <r>
    <n v="267"/>
    <x v="0"/>
    <x v="1"/>
    <x v="6"/>
    <s v=" HP Probook 430 G4 Y7Z27ET "/>
    <n v="849"/>
    <s v="HP"/>
  </r>
  <r>
    <n v="268"/>
    <x v="0"/>
    <x v="1"/>
    <x v="7"/>
    <s v=" HP ProBook 430 G3 W4N73ET "/>
    <n v="899"/>
    <s v="HP"/>
  </r>
  <r>
    <n v="269"/>
    <x v="0"/>
    <x v="3"/>
    <x v="8"/>
    <s v=" HP Omen 17-w210nd "/>
    <n v="1399"/>
    <s v="HP"/>
  </r>
  <r>
    <n v="270"/>
    <x v="0"/>
    <x v="3"/>
    <x v="9"/>
    <s v=" HP EliteBook Folio G1 X2F49EA "/>
    <n v="2299"/>
    <s v="HP"/>
  </r>
  <r>
    <n v="271"/>
    <x v="0"/>
    <x v="1"/>
    <x v="10"/>
    <s v=" HP EliteBook Folio G1 X2F46EA "/>
    <n v="1995.29"/>
    <s v="HP"/>
  </r>
  <r>
    <n v="272"/>
    <x v="0"/>
    <x v="0"/>
    <x v="11"/>
    <s v=" HP EliteBook Folio 1040 G3 V1A81EA "/>
    <n v="1749"/>
    <s v="HP"/>
  </r>
  <r>
    <n v="273"/>
    <x v="0"/>
    <x v="5"/>
    <x v="12"/>
    <s v=" HP EliteBook Folio 1040 G2 N6Q10EA "/>
    <n v="1999"/>
    <s v="HP"/>
  </r>
  <r>
    <n v="274"/>
    <x v="0"/>
    <x v="2"/>
    <x v="0"/>
    <s v=" HP EliteBook Folio 1040 G2 H9W00EA "/>
    <n v="1399"/>
    <s v="HP"/>
  </r>
  <r>
    <n v="275"/>
    <x v="0"/>
    <x v="3"/>
    <x v="1"/>
    <s v=" HP EliteBook 840 G4 Z2V49ET "/>
    <n v="1697.63"/>
    <s v="HP"/>
  </r>
  <r>
    <n v="276"/>
    <x v="0"/>
    <x v="5"/>
    <x v="2"/>
    <s v=" HP EliteBook 840 G3 T9X26EA "/>
    <n v="1799"/>
    <s v="HP"/>
  </r>
  <r>
    <n v="277"/>
    <x v="0"/>
    <x v="0"/>
    <x v="3"/>
    <s v=" HP EliteBook 840 G3 T9X24EA "/>
    <n v="1699"/>
    <s v="HP"/>
  </r>
  <r>
    <n v="278"/>
    <x v="0"/>
    <x v="4"/>
    <x v="4"/>
    <s v=" HP Elitebook 840 G3 i5-8gb-256ssd "/>
    <n v="1833.15"/>
    <s v="HP"/>
  </r>
  <r>
    <n v="279"/>
    <x v="0"/>
    <x v="4"/>
    <x v="5"/>
    <s v=" HP EliteBook 820 G4 Z2V73EA "/>
    <n v="1960.2"/>
    <s v="HP"/>
  </r>
  <r>
    <n v="280"/>
    <x v="0"/>
    <x v="1"/>
    <x v="6"/>
    <s v=" HP EliteBook 820 G3 T9X50EA "/>
    <n v="1934.79"/>
    <s v="HP"/>
  </r>
  <r>
    <n v="281"/>
    <x v="0"/>
    <x v="2"/>
    <x v="7"/>
    <s v=" HP EliteBook 820 G3 T9X47EA "/>
    <n v="1599"/>
    <s v="HP"/>
  </r>
  <r>
    <n v="282"/>
    <x v="0"/>
    <x v="2"/>
    <x v="8"/>
    <s v=" HP EliteBook 820 G3 T9X42EA "/>
    <n v="1571.79"/>
    <s v="HP"/>
  </r>
  <r>
    <n v="283"/>
    <x v="0"/>
    <x v="4"/>
    <x v="9"/>
    <s v=" HP EliteBook 820 G2 Z2V91ET "/>
    <n v="1646.81"/>
    <s v="HP"/>
  </r>
  <r>
    <n v="284"/>
    <x v="0"/>
    <x v="3"/>
    <x v="10"/>
    <s v=" HP EliteBook 1030 G1 X2F07EA "/>
    <n v="1998.92"/>
    <s v="HP"/>
  </r>
  <r>
    <n v="285"/>
    <x v="0"/>
    <x v="2"/>
    <x v="11"/>
    <s v=" HP Elite x2 1012 G1 L5H07EA "/>
    <n v="999"/>
    <s v="HP"/>
  </r>
  <r>
    <n v="286"/>
    <x v="0"/>
    <x v="4"/>
    <x v="12"/>
    <s v=" HP Chromebook 13 Pro G1 W4M19EA "/>
    <n v="680.02"/>
    <s v="HP"/>
  </r>
  <r>
    <n v="287"/>
    <x v="0"/>
    <x v="4"/>
    <x v="0"/>
    <s v=" HP Chromebook 11 G5 X0N97EA "/>
    <n v="306.13"/>
    <s v="HP"/>
  </r>
  <r>
    <n v="288"/>
    <x v="0"/>
    <x v="5"/>
    <x v="1"/>
    <s v=" Asus ZenBook 3 UX390UA-GS036R "/>
    <n v="1899"/>
    <s v="Asus"/>
  </r>
  <r>
    <n v="289"/>
    <x v="0"/>
    <x v="1"/>
    <x v="2"/>
    <s v=" Asus VivoBook R558UV-DM350T "/>
    <n v="799"/>
    <s v="Asus"/>
  </r>
  <r>
    <n v="290"/>
    <x v="0"/>
    <x v="3"/>
    <x v="3"/>
    <s v=" Asus Transformer Book T302CA-FL014R "/>
    <n v="849"/>
    <s v="Asus"/>
  </r>
  <r>
    <n v="291"/>
    <x v="0"/>
    <x v="3"/>
    <x v="4"/>
    <s v=" Asus ROG Strix GL753VD-GC097T "/>
    <n v="1099"/>
    <s v="Asus"/>
  </r>
  <r>
    <n v="292"/>
    <x v="0"/>
    <x v="3"/>
    <x v="5"/>
    <s v=" Asus ROG G752VS-GC310T "/>
    <n v="2399"/>
    <s v="Asus"/>
  </r>
  <r>
    <n v="293"/>
    <x v="0"/>
    <x v="3"/>
    <x v="6"/>
    <s v=" Apple MacBook Pro 13'' Touch Bar MNQG2N/A Silver "/>
    <n v="2199"/>
    <s v="Apple"/>
  </r>
  <r>
    <n v="294"/>
    <x v="0"/>
    <x v="5"/>
    <x v="7"/>
    <s v=" Acer Spin 7 SP714-51-M0U6 "/>
    <n v="1399"/>
    <s v="Acer"/>
  </r>
  <r>
    <n v="295"/>
    <x v="0"/>
    <x v="2"/>
    <x v="8"/>
    <s v=" Acer Spin 3 SP315-51-39L3 "/>
    <n v="649"/>
    <s v="Acer"/>
  </r>
  <r>
    <n v="296"/>
    <x v="0"/>
    <x v="4"/>
    <x v="9"/>
    <s v=" Acer Predator GX-792-76H8 "/>
    <n v="3199"/>
    <s v="Acer"/>
  </r>
  <r>
    <n v="297"/>
    <x v="0"/>
    <x v="4"/>
    <x v="10"/>
    <s v=" Acer Predator GX-792-70JL "/>
    <n v="3599"/>
    <s v="Acer"/>
  </r>
  <r>
    <n v="298"/>
    <x v="0"/>
    <x v="2"/>
    <x v="11"/>
    <s v=" Acer Predator G9-593-778F "/>
    <n v="2099"/>
    <s v="Acer"/>
  </r>
  <r>
    <n v="299"/>
    <x v="0"/>
    <x v="1"/>
    <x v="12"/>
    <s v=" Acer Predator G5-793-76E3 "/>
    <n v="1999"/>
    <s v="Acer"/>
  </r>
  <r>
    <n v="300"/>
    <x v="0"/>
    <x v="3"/>
    <x v="0"/>
    <s v=" Acer Aspire R3-131T-C9R5 "/>
    <n v="299"/>
    <s v="Acer"/>
  </r>
  <r>
    <n v="301"/>
    <x v="0"/>
    <x v="2"/>
    <x v="1"/>
    <s v=" Acer Aspire R3-131T-C282 "/>
    <n v="299"/>
    <s v="Acer"/>
  </r>
  <r>
    <n v="302"/>
    <x v="0"/>
    <x v="4"/>
    <x v="2"/>
    <s v=" Acer Aspire E5-523-98LZ "/>
    <n v="529"/>
    <s v="Acer"/>
  </r>
  <r>
    <n v="303"/>
    <x v="0"/>
    <x v="1"/>
    <x v="3"/>
    <s v=" Forza MacBook 12'' 512 GB Zilver (Refurbished) "/>
    <n v="1299"/>
    <s v="Forza"/>
  </r>
  <r>
    <n v="304"/>
    <x v="0"/>
    <x v="4"/>
    <x v="4"/>
    <s v=" Asus ZenBook 3 UX390UA-GS032T "/>
    <n v="1199"/>
    <s v="Asus"/>
  </r>
  <r>
    <n v="305"/>
    <x v="1"/>
    <x v="3"/>
    <x v="5"/>
    <s v=" Samsung Galaxy Tab A 10.1 Wifi Zwart "/>
    <n v="237"/>
    <s v="Samsung"/>
  </r>
  <r>
    <n v="306"/>
    <x v="1"/>
    <x v="4"/>
    <x v="6"/>
    <s v=" Apple iPad Air 2 Wifi 32 GB Space Gray "/>
    <n v="439"/>
    <s v="Apple"/>
  </r>
  <r>
    <n v="307"/>
    <x v="1"/>
    <x v="4"/>
    <x v="7"/>
    <s v=" Apple iPad Air 2 Wifi 32 GB Zilver "/>
    <n v="439"/>
    <s v="Apple"/>
  </r>
  <r>
    <n v="308"/>
    <x v="1"/>
    <x v="3"/>
    <x v="8"/>
    <s v=" Samsung Galaxy Tab A 10.1 Wifi Wit "/>
    <n v="237"/>
    <s v="Samsung"/>
  </r>
  <r>
    <n v="309"/>
    <x v="1"/>
    <x v="0"/>
    <x v="9"/>
    <s v=" NVIDIA Shield Tablet K1 "/>
    <n v="199"/>
    <s v="NVIDIA"/>
  </r>
  <r>
    <n v="310"/>
    <x v="1"/>
    <x v="0"/>
    <x v="10"/>
    <s v=" Samsung Galaxy Tab S2 9,7 inch 32GB Zwart 2016 "/>
    <n v="439"/>
    <s v="Samsung"/>
  </r>
  <r>
    <n v="311"/>
    <x v="1"/>
    <x v="4"/>
    <x v="11"/>
    <s v=" Samsung Galaxy Tab A 10.1 Wifi + 4G Zwart "/>
    <n v="319"/>
    <s v="Samsung"/>
  </r>
  <r>
    <n v="312"/>
    <x v="1"/>
    <x v="5"/>
    <x v="12"/>
    <s v=" Apple iPad Air 2 Wifi 32 GB Goud "/>
    <n v="439"/>
    <s v="Apple"/>
  </r>
  <r>
    <n v="313"/>
    <x v="1"/>
    <x v="4"/>
    <x v="0"/>
    <s v=" Samsung Galaxy Tab E 9.6 Zwart "/>
    <n v="164"/>
    <s v="Samsung"/>
  </r>
  <r>
    <n v="314"/>
    <x v="1"/>
    <x v="5"/>
    <x v="1"/>
    <s v=" Apple iPad Air 2 Wifi 128 GB Zilver "/>
    <n v="529"/>
    <s v="Apple"/>
  </r>
  <r>
    <n v="315"/>
    <x v="1"/>
    <x v="5"/>
    <x v="2"/>
    <s v=" Samsung Galaxy Tab A 7.0 Wifi Zwart "/>
    <n v="144"/>
    <s v="Samsung"/>
  </r>
  <r>
    <n v="316"/>
    <x v="1"/>
    <x v="4"/>
    <x v="3"/>
    <s v=" Apple iPad Air 2 Wifi 128 GB Goud "/>
    <n v="539"/>
    <s v="Apple"/>
  </r>
  <r>
    <n v="317"/>
    <x v="1"/>
    <x v="2"/>
    <x v="4"/>
    <s v=" Lenovo Tab 2 A10-30 16 GB Blauw "/>
    <n v="159"/>
    <s v="Lenovo"/>
  </r>
  <r>
    <n v="318"/>
    <x v="1"/>
    <x v="3"/>
    <x v="5"/>
    <s v=" Microsoft Surface Pro 4 - i5 - 8 GB - 256 GB "/>
    <n v="1299"/>
    <s v="Microsoft"/>
  </r>
  <r>
    <n v="319"/>
    <x v="1"/>
    <x v="2"/>
    <x v="6"/>
    <s v=" Lenovo Tab 2 A10-30 32 GB Blauw "/>
    <n v="179"/>
    <s v="Lenovo"/>
  </r>
  <r>
    <n v="320"/>
    <x v="1"/>
    <x v="0"/>
    <x v="7"/>
    <s v=" Asus ZenPad S 8.0 Z580C Zwart "/>
    <n v="199"/>
    <s v="Asus"/>
  </r>
  <r>
    <n v="321"/>
    <x v="1"/>
    <x v="1"/>
    <x v="8"/>
    <s v=" Microsoft Surface Pro 4 - i5 - 4 GB - 128 GB "/>
    <n v="1029"/>
    <s v="Microsoft"/>
  </r>
  <r>
    <n v="322"/>
    <x v="1"/>
    <x v="3"/>
    <x v="9"/>
    <s v=" Acer One 10 S1003-14XA "/>
    <n v="219"/>
    <s v="Acer"/>
  </r>
  <r>
    <n v="323"/>
    <x v="1"/>
    <x v="1"/>
    <x v="10"/>
    <s v=" Samsung Galaxy Tab E 9.6 Wit "/>
    <n v="164"/>
    <s v="Samsung"/>
  </r>
  <r>
    <n v="324"/>
    <x v="1"/>
    <x v="3"/>
    <x v="11"/>
    <s v=" Samsung Galaxy Tab S2 8 inch 32GB Zwart 2016 "/>
    <n v="349"/>
    <s v="Samsung"/>
  </r>
  <r>
    <n v="325"/>
    <x v="1"/>
    <x v="2"/>
    <x v="12"/>
    <s v=" Lenovo Tab 3 7 Essential 16 GB "/>
    <n v="99"/>
    <s v="Lenovo"/>
  </r>
  <r>
    <n v="326"/>
    <x v="1"/>
    <x v="0"/>
    <x v="0"/>
    <s v=" Microsoft Surface Pro 4 - Core M - 4 GB - 128 GB "/>
    <n v="899"/>
    <s v="Microsoft"/>
  </r>
  <r>
    <n v="327"/>
    <x v="1"/>
    <x v="4"/>
    <x v="1"/>
    <s v=" Samsung Galaxy Tab S2 9.7 inch 32GB + 4G Zwart VE "/>
    <n v="519"/>
    <s v="Samsung"/>
  </r>
  <r>
    <n v="328"/>
    <x v="1"/>
    <x v="2"/>
    <x v="2"/>
    <s v=" Apple iPad Mini 2 Wifi 32 GB Silver "/>
    <n v="299"/>
    <s v="Apple"/>
  </r>
  <r>
    <n v="329"/>
    <x v="1"/>
    <x v="5"/>
    <x v="3"/>
    <s v=" Samsung Galaxy Tab A 7.0 Wifi Wit "/>
    <n v="144"/>
    <s v="Samsung"/>
  </r>
  <r>
    <n v="330"/>
    <x v="1"/>
    <x v="4"/>
    <x v="4"/>
    <s v=" Apple iPad Mini 2 Wifi + 4G 32 GB Space Gray "/>
    <n v="419"/>
    <s v="Apple"/>
  </r>
  <r>
    <n v="331"/>
    <x v="1"/>
    <x v="3"/>
    <x v="5"/>
    <s v=" Samsung Galaxy Tab S2 8 inch 32GB Wit 2016 "/>
    <n v="344.77"/>
    <s v="Samsung"/>
  </r>
  <r>
    <n v="332"/>
    <x v="1"/>
    <x v="2"/>
    <x v="6"/>
    <s v=" Samsung Galaxy Tab S2 9,7 inch 32GB Goud 2016 "/>
    <n v="429"/>
    <s v="Samsung"/>
  </r>
  <r>
    <n v="333"/>
    <x v="1"/>
    <x v="5"/>
    <x v="7"/>
    <s v=" Apple iPad Pro 12,9 inch 128 GB Wifi Gold "/>
    <n v="1009"/>
    <s v="Apple"/>
  </r>
  <r>
    <n v="334"/>
    <x v="1"/>
    <x v="4"/>
    <x v="8"/>
    <s v=" Apple iPad Air 2 Wifi + 4G 32 GB Zilver "/>
    <n v="549"/>
    <s v="Apple"/>
  </r>
  <r>
    <n v="335"/>
    <x v="1"/>
    <x v="2"/>
    <x v="9"/>
    <s v=" Samsung Galaxy Tab A 7.0 Wifi + 4G Zwart "/>
    <n v="199"/>
    <s v="Samsung"/>
  </r>
  <r>
    <n v="336"/>
    <x v="1"/>
    <x v="1"/>
    <x v="10"/>
    <s v=" Asus ZenPad 3S Z500M Zwart "/>
    <n v="379"/>
    <s v="Asus"/>
  </r>
  <r>
    <n v="337"/>
    <x v="1"/>
    <x v="3"/>
    <x v="11"/>
    <s v=" Kurio Telekids Tab 2 Blauw "/>
    <n v="119"/>
    <s v="Kurio"/>
  </r>
  <r>
    <n v="338"/>
    <x v="1"/>
    <x v="3"/>
    <x v="12"/>
    <s v=" Lenovo Tab 3 7 Essential 8 GB "/>
    <n v="89"/>
    <s v="Lenovo"/>
  </r>
  <r>
    <n v="339"/>
    <x v="1"/>
    <x v="5"/>
    <x v="0"/>
    <s v=" Samsung Galaxy Tab S2 9,7 inch 32GB Wit 2016 "/>
    <n v="439"/>
    <s v="Samsung"/>
  </r>
  <r>
    <n v="340"/>
    <x v="1"/>
    <x v="5"/>
    <x v="1"/>
    <s v=" Lenovo Tab 3 850M LTE Zwart "/>
    <n v="169"/>
    <s v="Lenovo"/>
  </r>
  <r>
    <n v="341"/>
    <x v="1"/>
    <x v="0"/>
    <x v="2"/>
    <s v=" Lenovo Yoga Book YB1-X90F Grijs "/>
    <n v="499"/>
    <s v="Lenovo"/>
  </r>
  <r>
    <n v="342"/>
    <x v="1"/>
    <x v="0"/>
    <x v="3"/>
    <s v=" Samsung Galaxy Tab S2 9,7 inch 32GB + 4G Zwart 2016 "/>
    <n v="511.5"/>
    <s v="Samsung"/>
  </r>
  <r>
    <n v="343"/>
    <x v="1"/>
    <x v="4"/>
    <x v="4"/>
    <s v=" Apple iPad Mini 4 Wifi 128 GB Space Gray "/>
    <n v="549"/>
    <s v="Apple"/>
  </r>
  <r>
    <n v="344"/>
    <x v="1"/>
    <x v="5"/>
    <x v="5"/>
    <s v=" Lenovo Tab 3 10 Plus 32GB Blauw "/>
    <n v="219"/>
    <s v="Lenovo"/>
  </r>
  <r>
    <n v="345"/>
    <x v="1"/>
    <x v="5"/>
    <x v="6"/>
    <s v=" Apple iPad Pro 9,7 inch 128 GB Wifi Silver "/>
    <n v="799"/>
    <s v="Apple"/>
  </r>
  <r>
    <n v="346"/>
    <x v="1"/>
    <x v="4"/>
    <x v="7"/>
    <s v=" ASUS ZenPad 8.0 Z380M Grijs "/>
    <n v="159"/>
    <s v="Asus"/>
  </r>
  <r>
    <n v="347"/>
    <x v="2"/>
    <x v="1"/>
    <x v="8"/>
    <s v=" Acer Iconia One 8 B1-850 Wit "/>
    <n v="129"/>
    <s v="Acer"/>
  </r>
  <r>
    <n v="348"/>
    <x v="1"/>
    <x v="3"/>
    <x v="9"/>
    <s v=" Microsoft Surface Pro 4 - i7 - 8 GB - 256 GB "/>
    <n v="1499"/>
    <s v="Microsoft"/>
  </r>
  <r>
    <n v="349"/>
    <x v="1"/>
    <x v="1"/>
    <x v="10"/>
    <s v=" Lenovo Tab 3 10 Business 32 GB LTE "/>
    <n v="299"/>
    <s v="Lenovo"/>
  </r>
  <r>
    <n v="350"/>
    <x v="1"/>
    <x v="1"/>
    <x v="11"/>
    <s v=" Lenovo Tab 2 A10-70F Blauw "/>
    <n v="189"/>
    <s v="Lenovo"/>
  </r>
  <r>
    <n v="351"/>
    <x v="1"/>
    <x v="3"/>
    <x v="12"/>
    <s v=" ASUS ZenPad C 7.0 Zwart "/>
    <n v="117"/>
    <s v="Asus"/>
  </r>
  <r>
    <n v="352"/>
    <x v="1"/>
    <x v="4"/>
    <x v="0"/>
    <s v=" Apple iPad Mini 2 Wifi + 4G 32 GB Silver "/>
    <n v="419"/>
    <s v="Apple"/>
  </r>
  <r>
    <n v="353"/>
    <x v="1"/>
    <x v="5"/>
    <x v="1"/>
    <s v=" Apple iPad Air 2 Wifi + 4G 128 GB Zilver "/>
    <n v="659"/>
    <s v="Apple"/>
  </r>
  <r>
    <n v="354"/>
    <x v="1"/>
    <x v="1"/>
    <x v="2"/>
    <s v=" Apple iPad Air 2 Wifi + 4G 128 GB Goud "/>
    <n v="659"/>
    <s v="Apple"/>
  </r>
  <r>
    <n v="355"/>
    <x v="1"/>
    <x v="2"/>
    <x v="3"/>
    <s v=" Acer Iconia Tab 10 A3-A40-N9NM "/>
    <n v="199"/>
    <s v="Acer"/>
  </r>
  <r>
    <n v="356"/>
    <x v="1"/>
    <x v="3"/>
    <x v="4"/>
    <s v=" Kurio Telekids Tab 2 Roze "/>
    <n v="119"/>
    <s v="Kurio"/>
  </r>
  <r>
    <n v="357"/>
    <x v="1"/>
    <x v="1"/>
    <x v="5"/>
    <s v=" Lenovo Tab 3 10 Plus 32GB Zwart "/>
    <n v="219"/>
    <s v="Lenovo"/>
  </r>
  <r>
    <n v="358"/>
    <x v="1"/>
    <x v="2"/>
    <x v="6"/>
    <s v=" Denver TAQ-10182MK2 "/>
    <n v="99"/>
    <s v="Denver"/>
  </r>
  <r>
    <n v="359"/>
    <x v="1"/>
    <x v="5"/>
    <x v="7"/>
    <s v=" Apple iPad Mini 4 Wifi 32 GB Space Gray "/>
    <n v="439"/>
    <s v="Apple"/>
  </r>
  <r>
    <n v="360"/>
    <x v="3"/>
    <x v="2"/>
    <x v="8"/>
    <s v=" Acer Iconia One 10 B3-A30 16 GB Wit "/>
    <n v="149"/>
    <s v="Acer"/>
  </r>
  <r>
    <n v="361"/>
    <x v="1"/>
    <x v="2"/>
    <x v="9"/>
    <s v=" Apple iPad Pro 9,7 inch 32 GB Wifi Space Gray "/>
    <n v="649"/>
    <s v="Apple"/>
  </r>
  <r>
    <n v="362"/>
    <x v="1"/>
    <x v="4"/>
    <x v="10"/>
    <s v=" Lenovo Yoga Tab 3 Plus "/>
    <n v="349"/>
    <s v="Lenovo"/>
  </r>
  <r>
    <n v="363"/>
    <x v="1"/>
    <x v="2"/>
    <x v="11"/>
    <s v=" Apple iPad Pro 9,7 inch 128 GB Wifi Gold "/>
    <n v="799"/>
    <s v="Apple"/>
  </r>
  <r>
    <n v="364"/>
    <x v="1"/>
    <x v="3"/>
    <x v="12"/>
    <s v=" Lenovo Tab 2 A10-70F 32 GB Blauw "/>
    <n v="229"/>
    <s v="Lenovo"/>
  </r>
  <r>
    <n v="365"/>
    <x v="1"/>
    <x v="5"/>
    <x v="0"/>
    <s v=" Apple iPad Air 2 Wifi + 4G 32 GB Goud "/>
    <n v="549"/>
    <s v="Apple"/>
  </r>
  <r>
    <n v="366"/>
    <x v="1"/>
    <x v="0"/>
    <x v="1"/>
    <s v=" Apple iPad Pro 9,7 inch 32 GB Wifi Gold "/>
    <n v="649"/>
    <s v="Apple"/>
  </r>
  <r>
    <n v="367"/>
    <x v="1"/>
    <x v="1"/>
    <x v="2"/>
    <s v=" Asus ZenPad 3S Z500M Zilver "/>
    <n v="379"/>
    <s v="Asus"/>
  </r>
  <r>
    <n v="368"/>
    <x v="1"/>
    <x v="5"/>
    <x v="3"/>
    <s v=" Apple iPad Mini 4 Wifi 128 GB Zilver "/>
    <n v="549"/>
    <s v="Apple"/>
  </r>
  <r>
    <n v="369"/>
    <x v="1"/>
    <x v="4"/>
    <x v="4"/>
    <s v=" Lenovo Tab 3 10 Plus 16GB Zwart "/>
    <n v="199"/>
    <s v="Lenovo"/>
  </r>
  <r>
    <n v="370"/>
    <x v="1"/>
    <x v="3"/>
    <x v="5"/>
    <s v=" Apple iPad Pro 9,7 inch 32 GB Wifi Silver "/>
    <n v="649"/>
    <s v="Apple"/>
  </r>
  <r>
    <n v="371"/>
    <x v="1"/>
    <x v="4"/>
    <x v="6"/>
    <s v=" ASUS ZenPad C 7.0 Grijs "/>
    <n v="117"/>
    <s v="Asus"/>
  </r>
  <r>
    <n v="372"/>
    <x v="1"/>
    <x v="0"/>
    <x v="7"/>
    <s v=" Apple iPad Pro 12,9 inch 256 GB Wifi Space Gray "/>
    <n v="1129"/>
    <s v="Apple"/>
  </r>
  <r>
    <n v="373"/>
    <x v="1"/>
    <x v="5"/>
    <x v="8"/>
    <s v=" Apple iPad Pro 12,9 inch 256 GB Wifi + 4G Space Gray "/>
    <n v="1249"/>
    <s v="Apple"/>
  </r>
  <r>
    <n v="374"/>
    <x v="1"/>
    <x v="0"/>
    <x v="9"/>
    <s v=" Apple iPad Pro 12,9 inch 128 GB Wifi Space Gray "/>
    <n v="999"/>
    <s v="Apple"/>
  </r>
  <r>
    <n v="375"/>
    <x v="1"/>
    <x v="5"/>
    <x v="10"/>
    <s v=" Microsoft Surface Pro 4 - i7 - 16 GB - 256 GB "/>
    <n v="1829"/>
    <s v="Microsoft"/>
  </r>
  <r>
    <n v="376"/>
    <x v="1"/>
    <x v="0"/>
    <x v="11"/>
    <s v=" Asus ZenPad 10 Z300M Grijs "/>
    <n v="199"/>
    <s v="Asus"/>
  </r>
  <r>
    <n v="377"/>
    <x v="1"/>
    <x v="1"/>
    <x v="12"/>
    <s v=" Apple iPad Pro 9,7 inch 32 GB Wifi Rose Gold "/>
    <n v="649"/>
    <s v="Apple"/>
  </r>
  <r>
    <n v="378"/>
    <x v="4"/>
    <x v="5"/>
    <x v="0"/>
    <s v=" Acer Iconia One 10 B3-A30 Zwart "/>
    <n v="169"/>
    <s v="Acer"/>
  </r>
  <r>
    <n v="379"/>
    <x v="1"/>
    <x v="2"/>
    <x v="1"/>
    <s v=" Acer Iconia One 8 B1-850 Blauw "/>
    <n v="129"/>
    <s v="Acer"/>
  </r>
  <r>
    <n v="380"/>
    <x v="1"/>
    <x v="3"/>
    <x v="2"/>
    <s v=" Lenovo Tab 2 A10-30 32 GB Wit "/>
    <n v="179"/>
    <s v="Lenovo"/>
  </r>
  <r>
    <n v="381"/>
    <x v="1"/>
    <x v="5"/>
    <x v="3"/>
    <s v=" Lenovo Yoga Book YB1-X90F Goud "/>
    <n v="499"/>
    <s v="Lenovo"/>
  </r>
  <r>
    <n v="382"/>
    <x v="1"/>
    <x v="5"/>
    <x v="4"/>
    <s v=" Lenovo Tab 3 10 Plus 16GB Blauw "/>
    <n v="199"/>
    <s v="Lenovo"/>
  </r>
  <r>
    <n v="383"/>
    <x v="1"/>
    <x v="5"/>
    <x v="5"/>
    <s v=" Lenovo Yoga Book Pro YB1-X91F Zwart "/>
    <n v="599"/>
    <s v="Lenovo"/>
  </r>
  <r>
    <n v="384"/>
    <x v="1"/>
    <x v="2"/>
    <x v="6"/>
    <s v=" Apple iPad Pro 12,9 inch 32 GB Wifi Gold "/>
    <n v="899"/>
    <s v="Apple"/>
  </r>
  <r>
    <n v="385"/>
    <x v="1"/>
    <x v="5"/>
    <x v="7"/>
    <s v=" Samsung Galaxy View Wifi 32GB "/>
    <n v="649"/>
    <s v="Samsung"/>
  </r>
  <r>
    <n v="386"/>
    <x v="1"/>
    <x v="2"/>
    <x v="8"/>
    <s v=" Asus ZenPad 10 Z300M Wit "/>
    <n v="199"/>
    <s v="Asus"/>
  </r>
  <r>
    <n v="387"/>
    <x v="1"/>
    <x v="4"/>
    <x v="9"/>
    <s v=" Apple iPad Mini 4 Wifi 128 GB Goud "/>
    <n v="549"/>
    <s v="Apple"/>
  </r>
  <r>
    <n v="388"/>
    <x v="1"/>
    <x v="2"/>
    <x v="10"/>
    <s v=" Lenovo Tab 3 8 "/>
    <n v="149"/>
    <s v="Lenovo"/>
  </r>
  <r>
    <n v="389"/>
    <x v="1"/>
    <x v="2"/>
    <x v="11"/>
    <s v=" Huawei MediaPad M2 10,1'' 64 GB Zilver "/>
    <n v="449"/>
    <s v="Huawei"/>
  </r>
  <r>
    <n v="390"/>
    <x v="1"/>
    <x v="4"/>
    <x v="12"/>
    <s v=" Asus ZenPad S 8.0 Z580C Wit "/>
    <n v="209"/>
    <s v="Asus"/>
  </r>
  <r>
    <n v="391"/>
    <x v="1"/>
    <x v="2"/>
    <x v="0"/>
    <s v=" Samsung Galaxy Tab 4 Active Wifi + 4G "/>
    <n v="499"/>
    <s v="Samsung"/>
  </r>
  <r>
    <n v="392"/>
    <x v="1"/>
    <x v="2"/>
    <x v="1"/>
    <s v=" Apple iPad Pro 12,9 inch 256 GB Wifi Gold "/>
    <n v="1119"/>
    <s v="Apple"/>
  </r>
  <r>
    <n v="393"/>
    <x v="1"/>
    <x v="4"/>
    <x v="2"/>
    <s v=" Apple iPad Mini 4 Wifi + 4G 128 GB Zilver "/>
    <n v="649"/>
    <s v="Apple"/>
  </r>
  <r>
    <n v="394"/>
    <x v="1"/>
    <x v="1"/>
    <x v="3"/>
    <s v=" Lenovo Yoga Tab 3 Pro "/>
    <n v="499"/>
    <s v="Lenovo"/>
  </r>
  <r>
    <n v="395"/>
    <x v="1"/>
    <x v="1"/>
    <x v="4"/>
    <s v=" Apple iPad Mini 4 Wifi + 4G 128 GB Space Gray "/>
    <n v="669"/>
    <s v="Apple"/>
  </r>
  <r>
    <n v="396"/>
    <x v="1"/>
    <x v="1"/>
    <x v="5"/>
    <s v=" Microsoft Surface Pro 4 - i7 - 16 GB - 512 GB "/>
    <n v="2249"/>
    <s v="Microsoft"/>
  </r>
  <r>
    <n v="397"/>
    <x v="1"/>
    <x v="3"/>
    <x v="6"/>
    <s v=" ASUS ZenPad 8.0 Z380M Rosé Goud "/>
    <n v="159"/>
    <s v="Asus"/>
  </r>
  <r>
    <n v="398"/>
    <x v="1"/>
    <x v="3"/>
    <x v="7"/>
    <s v=" Asus ZenPad 10 Z300M Rosé Goud "/>
    <n v="189"/>
    <s v="Asus"/>
  </r>
  <r>
    <n v="399"/>
    <x v="1"/>
    <x v="5"/>
    <x v="8"/>
    <s v=" Lenovo Tab 3 7 Essential 8 GB + 3G "/>
    <n v="119"/>
    <s v="Lenovo"/>
  </r>
  <r>
    <n v="400"/>
    <x v="1"/>
    <x v="2"/>
    <x v="9"/>
    <s v=" Denver TIQ-11003 "/>
    <n v="119"/>
    <s v="Denver"/>
  </r>
  <r>
    <n v="401"/>
    <x v="1"/>
    <x v="2"/>
    <x v="10"/>
    <s v=" Apple iPad Mini 4 Wifi 32 GB Goud "/>
    <n v="439"/>
    <s v="Apple"/>
  </r>
  <r>
    <n v="402"/>
    <x v="1"/>
    <x v="3"/>
    <x v="11"/>
    <s v=" Acer Switch Alpha 12 SA5-271P-58V8 "/>
    <n v="949"/>
    <s v="Acer"/>
  </r>
  <r>
    <n v="403"/>
    <x v="1"/>
    <x v="0"/>
    <x v="12"/>
    <s v=" Denver TAQ-70262MK3 "/>
    <n v="89.99"/>
    <s v="Denver"/>
  </r>
  <r>
    <n v="404"/>
    <x v="1"/>
    <x v="3"/>
    <x v="0"/>
    <s v=" Apple iPad Pro 9,7 inch 256 GB Wifi + 4G Space Gray "/>
    <n v="999"/>
    <s v="Apple"/>
  </r>
  <r>
    <n v="405"/>
    <x v="1"/>
    <x v="1"/>
    <x v="1"/>
    <s v=" Apple iPad Pro 9,7 inch 256 GB Wifi + 4G Gold "/>
    <n v="999"/>
    <s v="Apple"/>
  </r>
  <r>
    <n v="406"/>
    <x v="1"/>
    <x v="0"/>
    <x v="2"/>
    <s v=" Acer Switch Alpha 12 SA5-271-7333 "/>
    <n v="1099"/>
    <s v="Acer"/>
  </r>
  <r>
    <n v="407"/>
    <x v="1"/>
    <x v="3"/>
    <x v="3"/>
    <s v=" Acer Switch Alpha 12 SA5-271-31JU "/>
    <n v="699"/>
    <s v="Acer"/>
  </r>
  <r>
    <n v="408"/>
    <x v="1"/>
    <x v="3"/>
    <x v="4"/>
    <s v=" Huawei MediaPad M2 10,1'' 16 GB Zilver "/>
    <n v="349"/>
    <s v="Huawei"/>
  </r>
  <r>
    <n v="409"/>
    <x v="1"/>
    <x v="0"/>
    <x v="5"/>
    <s v=" Huawei MediaPad T2 10,1'' Pro 16 GB Zwart "/>
    <n v="259"/>
    <s v="Huawei"/>
  </r>
  <r>
    <n v="410"/>
    <x v="1"/>
    <x v="3"/>
    <x v="6"/>
    <s v=" Asus Transformer 3 Pro T303UA-GN043R "/>
    <n v="1199"/>
    <s v="Asus"/>
  </r>
  <r>
    <n v="411"/>
    <x v="1"/>
    <x v="2"/>
    <x v="7"/>
    <s v=" Apple iPad Pro 12,9 inch 256 GB Wifi Silver "/>
    <n v="1129"/>
    <s v="Apple"/>
  </r>
  <r>
    <n v="412"/>
    <x v="1"/>
    <x v="1"/>
    <x v="8"/>
    <s v=" Apple iPad Pro 9,7 inch 256 GB Wifi Gold "/>
    <n v="899"/>
    <s v="Apple"/>
  </r>
  <r>
    <n v="413"/>
    <x v="1"/>
    <x v="4"/>
    <x v="9"/>
    <s v=" Apple iPad Mini 4 Wifi + 4G 128 GB Goud "/>
    <n v="649"/>
    <s v="Apple"/>
  </r>
  <r>
    <n v="414"/>
    <x v="1"/>
    <x v="0"/>
    <x v="10"/>
    <s v=" Acer Switch Alpha 12 SA5-271-711M "/>
    <n v="1049"/>
    <s v="Acer"/>
  </r>
  <r>
    <n v="415"/>
    <x v="1"/>
    <x v="5"/>
    <x v="11"/>
    <s v=" Microsoft Surface Pro 4 - i7 - 16 GB - 1 TB "/>
    <n v="2749"/>
    <s v="Microsoft"/>
  </r>
  <r>
    <n v="416"/>
    <x v="1"/>
    <x v="0"/>
    <x v="12"/>
    <s v=" Apple iPad Pro 9,7 inch 128 GB Wifi Rose Gold "/>
    <n v="799"/>
    <s v="Apple"/>
  </r>
  <r>
    <n v="417"/>
    <x v="1"/>
    <x v="4"/>
    <x v="0"/>
    <s v=" ASUS ZenPad C 7.0 Wit "/>
    <n v="117"/>
    <s v="Asus"/>
  </r>
  <r>
    <n v="418"/>
    <x v="1"/>
    <x v="4"/>
    <x v="1"/>
    <s v=" Kurio Smart Roze "/>
    <n v="199"/>
    <s v="Kurio"/>
  </r>
  <r>
    <n v="419"/>
    <x v="1"/>
    <x v="2"/>
    <x v="2"/>
    <s v=" Kurio Smart Blauw "/>
    <n v="199"/>
    <s v="Kurio"/>
  </r>
  <r>
    <n v="420"/>
    <x v="1"/>
    <x v="5"/>
    <x v="3"/>
    <s v=" Apple iPad Pro 9,7 inch 128 GB Wifi + 4G Rose Gold "/>
    <n v="899"/>
    <s v="Apple"/>
  </r>
  <r>
    <n v="421"/>
    <x v="1"/>
    <x v="2"/>
    <x v="4"/>
    <s v=" Acer Switch Alpha 12 SA5-271-55K2 "/>
    <n v="999"/>
    <s v="Acer"/>
  </r>
  <r>
    <n v="422"/>
    <x v="1"/>
    <x v="3"/>
    <x v="5"/>
    <s v=" Huawei MediaPad M2 10,1'' 16 GB + 4G Zilver "/>
    <n v="399"/>
    <s v="Huawei"/>
  </r>
  <r>
    <n v="423"/>
    <x v="1"/>
    <x v="2"/>
    <x v="6"/>
    <s v=" Apple iPad Pro 9,7 inch 256 GB Wifi + 4G Rose Gold "/>
    <n v="999"/>
    <s v="Apple"/>
  </r>
  <r>
    <n v="424"/>
    <x v="1"/>
    <x v="4"/>
    <x v="7"/>
    <s v=" Asus ZenPad 10 Z300M 32GB Grijs "/>
    <n v="219"/>
    <s v="Asus"/>
  </r>
  <r>
    <n v="425"/>
    <x v="1"/>
    <x v="0"/>
    <x v="8"/>
    <s v=" Asus Transformer Book T302CA-FL014R "/>
    <n v="849"/>
    <s v="Asus"/>
  </r>
  <r>
    <n v="426"/>
    <x v="1"/>
    <x v="5"/>
    <x v="9"/>
    <s v=" Apple iPad Mini 4 Wifi + 4G 32 GB Zilver "/>
    <n v="549"/>
    <s v="Apple"/>
  </r>
  <r>
    <n v="427"/>
    <x v="1"/>
    <x v="4"/>
    <x v="10"/>
    <s v=" ASUS ZenPad 8.0 Z380M Wit "/>
    <n v="159"/>
    <s v="Asus"/>
  </r>
  <r>
    <n v="428"/>
    <x v="4"/>
    <x v="4"/>
    <x v="11"/>
    <s v=" Acer Aspire XC-230 A3800 NL "/>
    <n v="449"/>
    <s v="Acer"/>
  </r>
  <r>
    <n v="429"/>
    <x v="4"/>
    <x v="3"/>
    <x v="12"/>
    <s v=" Acer Aspire TC-780 I6710 NL "/>
    <n v="649"/>
    <s v="Acer"/>
  </r>
  <r>
    <n v="430"/>
    <x v="4"/>
    <x v="2"/>
    <x v="0"/>
    <s v=" Intel Compute Stick 2016 (Windows 10) "/>
    <n v="151.99"/>
    <s v="Intel"/>
  </r>
  <r>
    <n v="431"/>
    <x v="4"/>
    <x v="3"/>
    <x v="1"/>
    <s v=" Acer Aspire XC-780 I4204 NL "/>
    <n v="499"/>
    <s v="Acer"/>
  </r>
  <r>
    <n v="432"/>
    <x v="4"/>
    <x v="3"/>
    <x v="2"/>
    <s v=" Lenovo IdeaCentre 510S-08ISH 90FN00FHNY "/>
    <n v="599"/>
    <s v="Lenovo"/>
  </r>
  <r>
    <n v="433"/>
    <x v="4"/>
    <x v="0"/>
    <x v="3"/>
    <s v=" HP All-In-One 24-g020nd "/>
    <n v="699"/>
    <s v="HP"/>
  </r>
  <r>
    <n v="434"/>
    <x v="4"/>
    <x v="2"/>
    <x v="4"/>
    <s v=" Lenovo Ideacentre 510s-08ISH 90FN00FFNY "/>
    <n v="699"/>
    <s v="Lenovo"/>
  </r>
  <r>
    <n v="435"/>
    <x v="4"/>
    <x v="0"/>
    <x v="5"/>
    <s v=" HP ProDesk 600 G2 i5 - 4GB - 256SSD "/>
    <n v="649"/>
    <s v="HP"/>
  </r>
  <r>
    <n v="436"/>
    <x v="4"/>
    <x v="4"/>
    <x v="6"/>
    <s v=" HP All-In-One 22-b028nd "/>
    <n v="549"/>
    <s v="HP"/>
  </r>
  <r>
    <n v="437"/>
    <x v="4"/>
    <x v="0"/>
    <x v="7"/>
    <s v=" Asus Chromebit "/>
    <n v="129"/>
    <s v="Asus"/>
  </r>
  <r>
    <n v="438"/>
    <x v="4"/>
    <x v="4"/>
    <x v="8"/>
    <s v=" HP ProDesk 400 G2 P5K20EA "/>
    <n v="699"/>
    <s v="HP"/>
  </r>
  <r>
    <n v="439"/>
    <x v="4"/>
    <x v="0"/>
    <x v="9"/>
    <s v=" Lenovo Ideacentre 510S-08ISH 90FN008ENY "/>
    <n v="499"/>
    <s v="Lenovo"/>
  </r>
  <r>
    <n v="440"/>
    <x v="4"/>
    <x v="5"/>
    <x v="10"/>
    <s v=" HP 260-a105nd "/>
    <n v="369"/>
    <s v="HP"/>
  </r>
  <r>
    <n v="441"/>
    <x v="4"/>
    <x v="2"/>
    <x v="11"/>
    <s v=" Apple iMac 21,5'' 1,6GHz "/>
    <n v="1229"/>
    <s v="Apple"/>
  </r>
  <r>
    <n v="442"/>
    <x v="4"/>
    <x v="1"/>
    <x v="12"/>
    <s v=" HP ProDesk 490 G3 MT P5K10EA "/>
    <n v="899"/>
    <s v="HP"/>
  </r>
  <r>
    <n v="443"/>
    <x v="4"/>
    <x v="3"/>
    <x v="0"/>
    <s v=" HP All-In-One 20-c005nd "/>
    <n v="448.99"/>
    <s v="HP"/>
  </r>
  <r>
    <n v="444"/>
    <x v="4"/>
    <x v="5"/>
    <x v="1"/>
    <s v=" Lenovo Ideacentre 510s-08ISH 90FN008FNY "/>
    <n v="599"/>
    <s v="Lenovo"/>
  </r>
  <r>
    <n v="445"/>
    <x v="4"/>
    <x v="3"/>
    <x v="2"/>
    <s v=" HP 460-a024nd "/>
    <n v="399"/>
    <s v="HP"/>
  </r>
  <r>
    <n v="446"/>
    <x v="4"/>
    <x v="5"/>
    <x v="3"/>
    <s v=" Apple iMac 27'' 3.2GHz Retina 5K "/>
    <n v="2168.75"/>
    <s v="Apple"/>
  </r>
  <r>
    <n v="447"/>
    <x v="4"/>
    <x v="0"/>
    <x v="4"/>
    <s v=" HP Pavilion 27-a241nd "/>
    <n v="1299"/>
    <s v="HP"/>
  </r>
  <r>
    <n v="448"/>
    <x v="4"/>
    <x v="0"/>
    <x v="5"/>
    <s v=" Apple Mac Mini 2,6GHz "/>
    <n v="779"/>
    <s v="Apple"/>
  </r>
  <r>
    <n v="449"/>
    <x v="4"/>
    <x v="1"/>
    <x v="6"/>
    <s v=" Apple iMac 21,5'' 3.1GHz Retina 4K "/>
    <n v="1649"/>
    <s v="Apple"/>
  </r>
  <r>
    <n v="450"/>
    <x v="4"/>
    <x v="2"/>
    <x v="7"/>
    <s v=" Lenovo Ideacentre AIO 510S-23ISU F0C3001JNY All-in-One "/>
    <n v="999"/>
    <s v="Lenovo"/>
  </r>
  <r>
    <n v="451"/>
    <x v="4"/>
    <x v="3"/>
    <x v="8"/>
    <s v=" HP Pavilion AIO 27-a230nd "/>
    <n v="1098.99"/>
    <s v="HP"/>
  </r>
  <r>
    <n v="452"/>
    <x v="4"/>
    <x v="1"/>
    <x v="9"/>
    <s v=" HP Pavilion 510-p138nd "/>
    <n v="669"/>
    <s v="HP"/>
  </r>
  <r>
    <n v="453"/>
    <x v="4"/>
    <x v="1"/>
    <x v="10"/>
    <s v=" HP Omen 870-231nd "/>
    <n v="1199"/>
    <s v="HP"/>
  </r>
  <r>
    <n v="454"/>
    <x v="4"/>
    <x v="3"/>
    <x v="11"/>
    <s v=" HP Pavilion 24-b241nd "/>
    <n v="1199"/>
    <s v="HP"/>
  </r>
  <r>
    <n v="455"/>
    <x v="4"/>
    <x v="1"/>
    <x v="12"/>
    <s v=" HP ProDesk 400 G3PD MT P5K01EA "/>
    <n v="499"/>
    <s v="HP"/>
  </r>
  <r>
    <n v="456"/>
    <x v="4"/>
    <x v="0"/>
    <x v="0"/>
    <s v=" HP All-In-One 24-g039nd "/>
    <n v="999"/>
    <s v="HP"/>
  </r>
  <r>
    <n v="457"/>
    <x v="4"/>
    <x v="1"/>
    <x v="1"/>
    <s v=" Apple iMac 27'' 3.3GHz Retina 5K "/>
    <n v="2459"/>
    <s v="Apple"/>
  </r>
  <r>
    <n v="458"/>
    <x v="4"/>
    <x v="3"/>
    <x v="2"/>
    <s v=" Apple iMac 21,5'' 2.8GHz "/>
    <n v="1419"/>
    <s v="Apple"/>
  </r>
  <r>
    <n v="459"/>
    <x v="4"/>
    <x v="2"/>
    <x v="3"/>
    <s v=" HP ProDesk 400 G3 SFF T4R71EA "/>
    <n v="699"/>
    <s v="HP"/>
  </r>
  <r>
    <n v="460"/>
    <x v="4"/>
    <x v="4"/>
    <x v="4"/>
    <s v=" HP Omen 870-225nd "/>
    <n v="999"/>
    <s v="HP"/>
  </r>
  <r>
    <n v="461"/>
    <x v="4"/>
    <x v="0"/>
    <x v="5"/>
    <s v=" HP Pavilion 560-p143nd "/>
    <n v="1299"/>
    <s v="HP"/>
  </r>
  <r>
    <n v="462"/>
    <x v="4"/>
    <x v="5"/>
    <x v="6"/>
    <s v=" Apple Mac Mini 1.4GHz "/>
    <n v="549"/>
    <s v="Apple"/>
  </r>
  <r>
    <n v="463"/>
    <x v="4"/>
    <x v="3"/>
    <x v="7"/>
    <s v=" HP Omen 870-055nd "/>
    <n v="1499"/>
    <s v="HP"/>
  </r>
  <r>
    <n v="464"/>
    <x v="4"/>
    <x v="5"/>
    <x v="8"/>
    <s v=" HP Prodesk 400 G3 i7-8gb-128SSD+1TB "/>
    <n v="999"/>
    <s v="HP"/>
  </r>
  <r>
    <n v="465"/>
    <x v="4"/>
    <x v="5"/>
    <x v="9"/>
    <s v=" HP Pavilion 560-p040nd "/>
    <n v="945"/>
    <s v="HP"/>
  </r>
  <r>
    <n v="466"/>
    <x v="4"/>
    <x v="0"/>
    <x v="10"/>
    <s v=" HP Omen 870-245nd "/>
    <n v="1999"/>
    <s v="HP"/>
  </r>
  <r>
    <n v="467"/>
    <x v="4"/>
    <x v="4"/>
    <x v="11"/>
    <s v=" MSI Trident-007EU "/>
    <n v="999"/>
    <s v="MSI"/>
  </r>
  <r>
    <n v="468"/>
    <x v="4"/>
    <x v="3"/>
    <x v="12"/>
    <s v=" Medion Erazer P5374 I "/>
    <n v="1199"/>
    <s v="Medion"/>
  </r>
  <r>
    <n v="469"/>
    <x v="4"/>
    <x v="2"/>
    <x v="0"/>
    <s v=" Acer Aspire TC-780 I8712 "/>
    <n v="899"/>
    <s v="Acer"/>
  </r>
  <r>
    <n v="470"/>
    <x v="4"/>
    <x v="4"/>
    <x v="1"/>
    <s v=" HP ProDesk 490 G3 MT P5K17EA "/>
    <n v="759"/>
    <s v="HP"/>
  </r>
  <r>
    <n v="471"/>
    <x v="4"/>
    <x v="3"/>
    <x v="2"/>
    <s v=" Apple iMac 27'' 3.2GHz Retina 5K "/>
    <n v="2053"/>
    <s v="Apple"/>
  </r>
  <r>
    <n v="472"/>
    <x v="4"/>
    <x v="4"/>
    <x v="3"/>
    <s v=" Acer Aspire AC22-760 All-In-One "/>
    <n v="699"/>
    <s v="Acer"/>
  </r>
  <r>
    <n v="473"/>
    <x v="4"/>
    <x v="5"/>
    <x v="4"/>
    <s v=" Lenovo Ideacentre Y710 Cube 90FL004LNY "/>
    <n v="1449"/>
    <s v="Lenovo"/>
  </r>
  <r>
    <n v="474"/>
    <x v="4"/>
    <x v="2"/>
    <x v="5"/>
    <s v=" HP ProDesk 600 G2 SFF P1G87EA "/>
    <n v="999"/>
    <s v="HP"/>
  </r>
  <r>
    <n v="475"/>
    <x v="4"/>
    <x v="3"/>
    <x v="6"/>
    <s v=" Lenovo Ideacentre 300S-11IBR 90DQ007BNY "/>
    <n v="349"/>
    <s v="Lenovo"/>
  </r>
  <r>
    <n v="476"/>
    <x v="4"/>
    <x v="0"/>
    <x v="7"/>
    <s v=" Acer Aspire AC22-720 Silver All-In-One "/>
    <n v="549"/>
    <s v="Acer"/>
  </r>
  <r>
    <n v="477"/>
    <x v="4"/>
    <x v="2"/>
    <x v="8"/>
    <s v=" Medion Akoya E2131 D "/>
    <n v="469"/>
    <s v="Medion"/>
  </r>
  <r>
    <n v="478"/>
    <x v="4"/>
    <x v="2"/>
    <x v="9"/>
    <s v=" HP Pavilion 560-p032nd "/>
    <n v="899"/>
    <s v="HP"/>
  </r>
  <r>
    <n v="479"/>
    <x v="4"/>
    <x v="3"/>
    <x v="10"/>
    <s v=" Apple Mac Mini 2,8GHz "/>
    <n v="1029"/>
    <s v="Apple"/>
  </r>
  <r>
    <n v="480"/>
    <x v="4"/>
    <x v="1"/>
    <x v="11"/>
    <s v=" Medion Akoya P5135 D "/>
    <n v="549"/>
    <s v="Medion"/>
  </r>
  <r>
    <n v="481"/>
    <x v="4"/>
    <x v="0"/>
    <x v="12"/>
    <s v=" HP Pavilion 510-p146nd "/>
    <n v="649"/>
    <s v="HP"/>
  </r>
  <r>
    <n v="482"/>
    <x v="4"/>
    <x v="2"/>
    <x v="0"/>
    <s v=" Asus VivoPC K20CD-NL004T "/>
    <n v="649"/>
    <s v="Asus"/>
  </r>
  <r>
    <n v="483"/>
    <x v="4"/>
    <x v="0"/>
    <x v="1"/>
    <s v=" HP 260-p121nd "/>
    <n v="499"/>
    <s v="HP"/>
  </r>
  <r>
    <n v="484"/>
    <x v="4"/>
    <x v="3"/>
    <x v="2"/>
    <s v=" Acer Aspire AC24-760 I7008 NL Silver All-In-One "/>
    <n v="698"/>
    <s v="Acer"/>
  </r>
  <r>
    <n v="485"/>
    <x v="4"/>
    <x v="2"/>
    <x v="3"/>
    <s v=" MSI Trident-014EU "/>
    <n v="1149"/>
    <s v="MSI"/>
  </r>
  <r>
    <n v="486"/>
    <x v="4"/>
    <x v="3"/>
    <x v="4"/>
    <s v=" Acer Aspire AC-720 I5010 NL NT All-In-One "/>
    <n v="491"/>
    <s v="Acer"/>
  </r>
  <r>
    <n v="487"/>
    <x v="4"/>
    <x v="5"/>
    <x v="5"/>
    <s v=" MSI Aegis X-002EU "/>
    <n v="1999"/>
    <s v="MSI"/>
  </r>
  <r>
    <n v="488"/>
    <x v="4"/>
    <x v="2"/>
    <x v="6"/>
    <s v=" Medion Akoya P5021 D "/>
    <n v="599"/>
    <s v="Medion"/>
  </r>
  <r>
    <n v="489"/>
    <x v="4"/>
    <x v="3"/>
    <x v="7"/>
    <s v=" MSI Aegis 3-002EU "/>
    <n v="1899"/>
    <s v="MSI"/>
  </r>
  <r>
    <n v="490"/>
    <x v="4"/>
    <x v="5"/>
    <x v="8"/>
    <s v=" Medion Akoya E2005 F "/>
    <n v="379"/>
    <s v="Medion"/>
  </r>
  <r>
    <n v="491"/>
    <x v="4"/>
    <x v="2"/>
    <x v="9"/>
    <s v=" Lenovo Ideacentre 710-25ISH 90FB0053NY "/>
    <n v="999"/>
    <s v="Lenovo"/>
  </r>
  <r>
    <n v="492"/>
    <x v="4"/>
    <x v="2"/>
    <x v="10"/>
    <s v=" MSI Aegis X3-011EU "/>
    <n v="2199"/>
    <s v="MSI"/>
  </r>
  <r>
    <n v="493"/>
    <x v="4"/>
    <x v="4"/>
    <x v="11"/>
    <s v=" Medion Akoya P5312 J "/>
    <n v="849"/>
    <s v="Medion"/>
  </r>
  <r>
    <n v="494"/>
    <x v="4"/>
    <x v="3"/>
    <x v="12"/>
    <s v=" Lenovo Ideacentre AIO 910-27ISH F0C2002ENY All-in-One "/>
    <n v="1999"/>
    <s v="Lenovo"/>
  </r>
  <r>
    <n v="495"/>
    <x v="4"/>
    <x v="4"/>
    <x v="0"/>
    <s v=" HP ProOne 400 G2 All-in-One "/>
    <n v="919"/>
    <s v="HP"/>
  </r>
  <r>
    <n v="496"/>
    <x v="4"/>
    <x v="5"/>
    <x v="1"/>
    <s v=" Asus All-In-One ZN270IEUK-RA009T "/>
    <n v="1249"/>
    <s v="Asus"/>
  </r>
  <r>
    <n v="497"/>
    <x v="4"/>
    <x v="0"/>
    <x v="2"/>
    <s v=" Apple iMac 27'' MK482N/A 4,0GHz 16GB - 512GB "/>
    <n v="3409"/>
    <s v="Apple"/>
  </r>
  <r>
    <n v="498"/>
    <x v="4"/>
    <x v="2"/>
    <x v="3"/>
    <s v=" HP Prodesk 400 G3 i5-8gb-128SSD+1TB "/>
    <n v="889"/>
    <s v="HP"/>
  </r>
  <r>
    <n v="499"/>
    <x v="4"/>
    <x v="2"/>
    <x v="4"/>
    <s v=" HP Pavilion 560-p043nd "/>
    <n v="1299"/>
    <s v="HP"/>
  </r>
  <r>
    <n v="500"/>
    <x v="4"/>
    <x v="3"/>
    <x v="5"/>
    <s v=" Medion Erazer X5346 G "/>
    <n v="1699"/>
    <s v="Medion"/>
  </r>
  <r>
    <n v="501"/>
    <x v="4"/>
    <x v="2"/>
    <x v="6"/>
    <s v=" Lenovo Ideacentre Y710 Cube 90FL004MNY "/>
    <n v="1699"/>
    <s v="Lenovo"/>
  </r>
  <r>
    <n v="502"/>
    <x v="4"/>
    <x v="0"/>
    <x v="7"/>
    <s v=" HP ProDesk 400 G2PD DM P5K21EA "/>
    <n v="679"/>
    <s v="HP"/>
  </r>
  <r>
    <n v="503"/>
    <x v="4"/>
    <x v="5"/>
    <x v="8"/>
    <s v=" MSI Aegis Ti3-011EU "/>
    <n v="3999"/>
    <s v="MSI"/>
  </r>
  <r>
    <n v="504"/>
    <x v="4"/>
    <x v="5"/>
    <x v="9"/>
    <s v=" MSI Aegis 3-004EU "/>
    <n v="1399"/>
    <s v="MSI"/>
  </r>
  <r>
    <n v="505"/>
    <x v="4"/>
    <x v="2"/>
    <x v="10"/>
    <s v=" HP ProDesk 400 G3 SFF T4R70EA "/>
    <n v="729"/>
    <s v="HP"/>
  </r>
  <r>
    <n v="506"/>
    <x v="4"/>
    <x v="1"/>
    <x v="11"/>
    <s v=" Apple iMac 27'' MK482N/A 4,0GHz 8GB - 2TB "/>
    <n v="2929"/>
    <s v="Apple"/>
  </r>
  <r>
    <n v="507"/>
    <x v="4"/>
    <x v="0"/>
    <x v="12"/>
    <s v=" MSI Vortex G65 6QF-033NL "/>
    <n v="1599"/>
    <s v="MSI"/>
  </r>
  <r>
    <n v="508"/>
    <x v="4"/>
    <x v="4"/>
    <x v="0"/>
    <s v=" MSI Vortex G65 6QD-022NL "/>
    <n v="1399"/>
    <s v="MSI"/>
  </r>
  <r>
    <n v="509"/>
    <x v="4"/>
    <x v="2"/>
    <x v="1"/>
    <s v=" MSI Nightblade X2B-276EU "/>
    <n v="1399"/>
    <s v="MSI"/>
  </r>
  <r>
    <n v="510"/>
    <x v="4"/>
    <x v="1"/>
    <x v="2"/>
    <s v=" MSI Nightblade X2-230EU "/>
    <n v="1849"/>
    <s v="MSI"/>
  </r>
  <r>
    <n v="511"/>
    <x v="4"/>
    <x v="3"/>
    <x v="3"/>
    <s v=" MSI Nightblade MIB-243EU "/>
    <n v="1099"/>
    <s v="MSI"/>
  </r>
  <r>
    <n v="512"/>
    <x v="4"/>
    <x v="5"/>
    <x v="4"/>
    <s v=" MSI Nightblade MI3-006EU "/>
    <n v="999"/>
    <s v="MSI"/>
  </r>
  <r>
    <n v="513"/>
    <x v="4"/>
    <x v="4"/>
    <x v="5"/>
    <s v=" MSI Nightblade MI2C-220EU "/>
    <n v="999"/>
    <s v="MSI"/>
  </r>
  <r>
    <n v="514"/>
    <x v="4"/>
    <x v="0"/>
    <x v="6"/>
    <s v=" MSI Aegis-060EU "/>
    <n v="1449"/>
    <s v="MSI"/>
  </r>
  <r>
    <n v="515"/>
    <x v="4"/>
    <x v="1"/>
    <x v="7"/>
    <s v=" MSI Aegis 3-003EU "/>
    <n v="1699"/>
    <s v="MSI"/>
  </r>
  <r>
    <n v="516"/>
    <x v="4"/>
    <x v="3"/>
    <x v="8"/>
    <s v=" MSI Aegis 3-001EU "/>
    <n v="1699"/>
    <s v="MSI"/>
  </r>
  <r>
    <n v="517"/>
    <x v="4"/>
    <x v="2"/>
    <x v="9"/>
    <s v=" Medion Erazer X5387 F "/>
    <n v="1899"/>
    <s v="Medion"/>
  </r>
  <r>
    <n v="518"/>
    <x v="4"/>
    <x v="3"/>
    <x v="10"/>
    <s v=" Medion Erazer X5373 G "/>
    <n v="1799"/>
    <s v="Medion"/>
  </r>
  <r>
    <n v="519"/>
    <x v="4"/>
    <x v="2"/>
    <x v="11"/>
    <s v=" Medion Erazer X5351 "/>
    <n v="1799"/>
    <s v="Medion"/>
  </r>
  <r>
    <n v="520"/>
    <x v="4"/>
    <x v="0"/>
    <x v="12"/>
    <s v=" Medion Erazer X5337 G "/>
    <n v="2199"/>
    <s v="Medion"/>
  </r>
  <r>
    <n v="521"/>
    <x v="4"/>
    <x v="5"/>
    <x v="0"/>
    <s v=" Medion Erazer X5319 G "/>
    <n v="1499"/>
    <s v="Medion"/>
  </r>
  <r>
    <n v="522"/>
    <x v="4"/>
    <x v="3"/>
    <x v="1"/>
    <s v=" Medion Erazer P5317 J "/>
    <n v="1299"/>
    <s v="Medion"/>
  </r>
  <r>
    <n v="523"/>
    <x v="4"/>
    <x v="4"/>
    <x v="2"/>
    <s v=" Medion Erazer P5316 J "/>
    <n v="1699"/>
    <s v="Medion"/>
  </r>
  <r>
    <n v="524"/>
    <x v="4"/>
    <x v="5"/>
    <x v="3"/>
    <s v=" Medion Erazer P5314 J "/>
    <n v="1049"/>
    <s v="Medion"/>
  </r>
  <r>
    <n v="525"/>
    <x v="4"/>
    <x v="5"/>
    <x v="4"/>
    <s v=" Medion Erazer P5313 J "/>
    <n v="949"/>
    <s v="Medion"/>
  </r>
  <r>
    <n v="526"/>
    <x v="4"/>
    <x v="0"/>
    <x v="5"/>
    <s v=" Medion Akoya P5315 J "/>
    <n v="1099"/>
    <s v="Medion"/>
  </r>
  <r>
    <n v="527"/>
    <x v="4"/>
    <x v="0"/>
    <x v="6"/>
    <s v=" Medion Akoya P5238 F "/>
    <n v="749"/>
    <s v="Medion"/>
  </r>
  <r>
    <n v="528"/>
    <x v="4"/>
    <x v="4"/>
    <x v="7"/>
    <s v=" Medion Akoya P5138 D "/>
    <n v="749"/>
    <s v="Medion"/>
  </r>
  <r>
    <n v="529"/>
    <x v="4"/>
    <x v="0"/>
    <x v="8"/>
    <s v=" Medion Akoya P5036 D AIO NL "/>
    <n v="599"/>
    <s v="Medion"/>
  </r>
  <r>
    <n v="530"/>
    <x v="4"/>
    <x v="3"/>
    <x v="9"/>
    <s v=" Medion Akoya E5138 D "/>
    <n v="599"/>
    <s v="Medion"/>
  </r>
  <r>
    <n v="531"/>
    <x v="4"/>
    <x v="0"/>
    <x v="10"/>
    <s v=" Lenovo Ideacentre Y700 90DF003HNY "/>
    <n v="1599"/>
    <s v="Lenovo"/>
  </r>
  <r>
    <n v="532"/>
    <x v="4"/>
    <x v="3"/>
    <x v="11"/>
    <s v=" HP Omen 870-145nd "/>
    <n v="1999"/>
    <s v="HP"/>
  </r>
  <r>
    <n v="533"/>
    <x v="4"/>
    <x v="2"/>
    <x v="12"/>
    <s v=" HP Omen 870-130nd "/>
    <n v="999"/>
    <s v="HP"/>
  </r>
  <r>
    <n v="534"/>
    <x v="4"/>
    <x v="2"/>
    <x v="0"/>
    <s v=" Asus ROGG20CB-NL027T "/>
    <n v="1799"/>
    <s v="Asus"/>
  </r>
  <r>
    <n v="535"/>
    <x v="4"/>
    <x v="4"/>
    <x v="1"/>
    <s v=" Asus ROG GR8 II-T022Z "/>
    <n v="1149"/>
    <s v="Asus"/>
  </r>
  <r>
    <n v="536"/>
    <x v="4"/>
    <x v="1"/>
    <x v="2"/>
    <s v=" Asus ROG GR8 II-T005Z "/>
    <n v="1399"/>
    <s v="Asus"/>
  </r>
  <r>
    <n v="537"/>
    <x v="4"/>
    <x v="1"/>
    <x v="3"/>
    <s v=" Asus All-In-One ZN270IEGT-RA011T "/>
    <n v="1499"/>
    <s v="Asus"/>
  </r>
  <r>
    <n v="538"/>
    <x v="4"/>
    <x v="0"/>
    <x v="4"/>
    <s v=" Asus All-In-One Z240ICGT-GJ234X "/>
    <n v="1789"/>
    <s v="Asus"/>
  </r>
  <r>
    <n v="539"/>
    <x v="4"/>
    <x v="4"/>
    <x v="5"/>
    <s v=" Asus All-In-One Z240ICGT-GJ233X "/>
    <n v="1499"/>
    <s v="Asus"/>
  </r>
  <r>
    <n v="540"/>
    <x v="4"/>
    <x v="5"/>
    <x v="6"/>
    <s v=" Apple iMac 27'' MK482N/A 3.3GHz 8GB - 512GB "/>
    <n v="2869"/>
    <s v="Apple"/>
  </r>
  <r>
    <n v="541"/>
    <x v="4"/>
    <x v="3"/>
    <x v="7"/>
    <s v=" Apple iMac 27'' MK482N/A 3.3GHz 8GB - 3TB "/>
    <n v="2749"/>
    <s v="Apple"/>
  </r>
  <r>
    <n v="542"/>
    <x v="5"/>
    <x v="1"/>
    <x v="8"/>
    <s v=" Samsung UE32J5200 "/>
    <n v="299"/>
    <s v="Samsung"/>
  </r>
  <r>
    <n v="543"/>
    <x v="5"/>
    <x v="1"/>
    <x v="9"/>
    <s v=" Samsung UE40J6240 "/>
    <n v="429"/>
    <s v="Samsung"/>
  </r>
  <r>
    <n v="544"/>
    <x v="5"/>
    <x v="2"/>
    <x v="10"/>
    <s v=" Philips 40PFK4101 "/>
    <n v="339"/>
    <s v="Philips"/>
  </r>
  <r>
    <n v="545"/>
    <x v="5"/>
    <x v="5"/>
    <x v="11"/>
    <s v=" Samsung UE50J6240 "/>
    <n v="544"/>
    <s v="Samsung"/>
  </r>
  <r>
    <n v="546"/>
    <x v="5"/>
    <x v="1"/>
    <x v="12"/>
    <s v=" Philips 32PFK4101 "/>
    <n v="219"/>
    <s v="Philips"/>
  </r>
  <r>
    <n v="547"/>
    <x v="5"/>
    <x v="0"/>
    <x v="0"/>
    <s v=" Philips 43PUS6101 "/>
    <n v="449"/>
    <s v="Philips"/>
  </r>
  <r>
    <n v="548"/>
    <x v="5"/>
    <x v="4"/>
    <x v="1"/>
    <s v=" Philips 32PFK5300 "/>
    <n v="319"/>
    <s v="Philips"/>
  </r>
  <r>
    <n v="549"/>
    <x v="5"/>
    <x v="0"/>
    <x v="2"/>
    <s v=" Panasonic TX-40DSW404 "/>
    <n v="369"/>
    <s v="Panasonic"/>
  </r>
  <r>
    <n v="550"/>
    <x v="5"/>
    <x v="1"/>
    <x v="3"/>
    <s v=" Samsung UE43KU6000 "/>
    <n v="549"/>
    <s v="Samsung"/>
  </r>
  <r>
    <n v="551"/>
    <x v="5"/>
    <x v="4"/>
    <x v="4"/>
    <s v=" Samsung UE55J6240 "/>
    <n v="649"/>
    <s v="Samsung"/>
  </r>
  <r>
    <n v="552"/>
    <x v="5"/>
    <x v="5"/>
    <x v="5"/>
    <s v=" Philips 49PUS6101 "/>
    <n v="499"/>
    <s v="Philips"/>
  </r>
  <r>
    <n v="553"/>
    <x v="5"/>
    <x v="0"/>
    <x v="6"/>
    <s v=" Samsung LT32E310EW "/>
    <n v="239"/>
    <s v="Samsung"/>
  </r>
  <r>
    <n v="554"/>
    <x v="5"/>
    <x v="2"/>
    <x v="7"/>
    <s v=" Samsung UE55KU6000 "/>
    <n v="722"/>
    <s v="Samsung"/>
  </r>
  <r>
    <n v="555"/>
    <x v="5"/>
    <x v="5"/>
    <x v="8"/>
    <s v=" Samsung UE22H5600 "/>
    <n v="219"/>
    <s v="Samsung"/>
  </r>
  <r>
    <n v="556"/>
    <x v="5"/>
    <x v="5"/>
    <x v="9"/>
    <s v=" LG 28MT41DF "/>
    <n v="169"/>
    <s v="LG"/>
  </r>
  <r>
    <n v="557"/>
    <x v="5"/>
    <x v="4"/>
    <x v="10"/>
    <s v=" LG 49UH610V "/>
    <n v="545"/>
    <s v="LG"/>
  </r>
  <r>
    <n v="558"/>
    <x v="5"/>
    <x v="2"/>
    <x v="11"/>
    <s v=" Toshiba 40L1533DG "/>
    <n v="299"/>
    <s v="Toshiba"/>
  </r>
  <r>
    <n v="559"/>
    <x v="5"/>
    <x v="2"/>
    <x v="12"/>
    <s v=" Samsung UE50KU6000 "/>
    <n v="649"/>
    <s v="Samsung"/>
  </r>
  <r>
    <n v="560"/>
    <x v="5"/>
    <x v="0"/>
    <x v="0"/>
    <s v=" Samsung UE75H6400 "/>
    <n v="1777"/>
    <s v="Samsung"/>
  </r>
  <r>
    <n v="561"/>
    <x v="5"/>
    <x v="1"/>
    <x v="1"/>
    <s v=" Samsung UE22H5610 "/>
    <n v="219"/>
    <s v="Samsung"/>
  </r>
  <r>
    <n v="562"/>
    <x v="5"/>
    <x v="2"/>
    <x v="2"/>
    <s v=" LG 43UH610V "/>
    <n v="499"/>
    <s v="LG"/>
  </r>
  <r>
    <n v="563"/>
    <x v="5"/>
    <x v="0"/>
    <x v="3"/>
    <s v=" Samsung UE40J5100 "/>
    <n v="379"/>
    <s v="Samsung"/>
  </r>
  <r>
    <n v="564"/>
    <x v="5"/>
    <x v="2"/>
    <x v="4"/>
    <s v=" LG 32LH530V "/>
    <n v="240"/>
    <s v="LG"/>
  </r>
  <r>
    <n v="565"/>
    <x v="5"/>
    <x v="4"/>
    <x v="5"/>
    <s v=" Samsung UE40J5200 "/>
    <n v="379"/>
    <s v="Samsung"/>
  </r>
  <r>
    <n v="566"/>
    <x v="5"/>
    <x v="1"/>
    <x v="6"/>
    <s v=" Philips 32PHK4101 "/>
    <n v="229"/>
    <s v="Philips"/>
  </r>
  <r>
    <n v="567"/>
    <x v="5"/>
    <x v="1"/>
    <x v="7"/>
    <s v=" Philips 43PUS6201 - Ambilight "/>
    <n v="469"/>
    <s v="Philips"/>
  </r>
  <r>
    <n v="568"/>
    <x v="5"/>
    <x v="1"/>
    <x v="8"/>
    <s v=" Samsung UE49K5600 "/>
    <n v="589"/>
    <s v="Samsung"/>
  </r>
  <r>
    <n v="569"/>
    <x v="5"/>
    <x v="3"/>
    <x v="9"/>
    <s v=" Samsung UE32K5600 "/>
    <n v="449"/>
    <s v="Samsung"/>
  </r>
  <r>
    <n v="570"/>
    <x v="5"/>
    <x v="5"/>
    <x v="10"/>
    <s v=" LG 32LH570U "/>
    <n v="279"/>
    <s v="LG"/>
  </r>
  <r>
    <n v="571"/>
    <x v="5"/>
    <x v="1"/>
    <x v="11"/>
    <s v=" Philips 40PFS5501 "/>
    <n v="409"/>
    <s v="Philips"/>
  </r>
  <r>
    <n v="572"/>
    <x v="5"/>
    <x v="3"/>
    <x v="12"/>
    <s v=" Samsung UE40K5600 "/>
    <n v="499"/>
    <s v="Samsung"/>
  </r>
  <r>
    <n v="573"/>
    <x v="5"/>
    <x v="0"/>
    <x v="0"/>
    <s v=" Samsung UE32J5100 "/>
    <n v="299"/>
    <s v="Samsung"/>
  </r>
  <r>
    <n v="574"/>
    <x v="5"/>
    <x v="1"/>
    <x v="1"/>
    <s v=" Samsung LT24E310EW "/>
    <n v="179"/>
    <s v="Samsung"/>
  </r>
  <r>
    <n v="575"/>
    <x v="5"/>
    <x v="5"/>
    <x v="2"/>
    <s v=" Philips 55PUS6101 "/>
    <n v="649"/>
    <s v="Philips"/>
  </r>
  <r>
    <n v="576"/>
    <x v="5"/>
    <x v="4"/>
    <x v="3"/>
    <s v=" Salora 32LED1500 "/>
    <n v="199"/>
    <s v="Salora"/>
  </r>
  <r>
    <n v="577"/>
    <x v="5"/>
    <x v="0"/>
    <x v="4"/>
    <s v=" Samsung UE58J5200 "/>
    <n v="629"/>
    <s v="Samsung"/>
  </r>
  <r>
    <n v="578"/>
    <x v="5"/>
    <x v="1"/>
    <x v="5"/>
    <s v=" Philips 65PUS6121 "/>
    <n v="1079"/>
    <s v="Philips"/>
  </r>
  <r>
    <n v="579"/>
    <x v="5"/>
    <x v="1"/>
    <x v="6"/>
    <s v=" Samsung UE48J5200 "/>
    <n v="449"/>
    <s v="Samsung"/>
  </r>
  <r>
    <n v="580"/>
    <x v="5"/>
    <x v="0"/>
    <x v="7"/>
    <s v=" LG 43LH604V "/>
    <n v="419"/>
    <s v="LG"/>
  </r>
  <r>
    <n v="581"/>
    <x v="5"/>
    <x v="3"/>
    <x v="8"/>
    <s v=" Sony KDL-40WD650 "/>
    <n v="419"/>
    <s v="Sony"/>
  </r>
  <r>
    <n v="582"/>
    <x v="5"/>
    <x v="3"/>
    <x v="9"/>
    <s v=" Samsung UE32J4500 "/>
    <n v="279"/>
    <s v="Samsung"/>
  </r>
  <r>
    <n v="583"/>
    <x v="5"/>
    <x v="3"/>
    <x v="10"/>
    <s v=" Philips 24PFS5231 "/>
    <n v="249"/>
    <s v="Philips"/>
  </r>
  <r>
    <n v="584"/>
    <x v="5"/>
    <x v="1"/>
    <x v="11"/>
    <s v=" Samsung UE32K4100 "/>
    <n v="229"/>
    <s v="Samsung"/>
  </r>
  <r>
    <n v="585"/>
    <x v="5"/>
    <x v="3"/>
    <x v="12"/>
    <s v=" Salora 43LED9132CS "/>
    <n v="329"/>
    <s v="Salora"/>
  </r>
  <r>
    <n v="586"/>
    <x v="5"/>
    <x v="0"/>
    <x v="0"/>
    <s v=" LG 43LH570V "/>
    <n v="399"/>
    <s v="LG"/>
  </r>
  <r>
    <n v="587"/>
    <x v="5"/>
    <x v="4"/>
    <x v="1"/>
    <s v=" Samsung UE55KS7000 "/>
    <n v="1499"/>
    <s v="Samsung"/>
  </r>
  <r>
    <n v="588"/>
    <x v="5"/>
    <x v="1"/>
    <x v="2"/>
    <s v=" Salora 24LED1500 "/>
    <n v="149"/>
    <s v="Salora"/>
  </r>
  <r>
    <n v="589"/>
    <x v="5"/>
    <x v="3"/>
    <x v="3"/>
    <s v=" LG 60UH615V "/>
    <n v="959"/>
    <s v="LG"/>
  </r>
  <r>
    <n v="590"/>
    <x v="5"/>
    <x v="3"/>
    <x v="4"/>
    <s v=" LG 32LH510B "/>
    <n v="215"/>
    <s v="LG"/>
  </r>
  <r>
    <n v="591"/>
    <x v="5"/>
    <x v="2"/>
    <x v="5"/>
    <s v=" Samsung LT28E310EW "/>
    <n v="179"/>
    <s v="Samsung"/>
  </r>
  <r>
    <n v="592"/>
    <x v="5"/>
    <x v="4"/>
    <x v="6"/>
    <s v=" Salora 24LED9105CD "/>
    <n v="179"/>
    <s v="Salora"/>
  </r>
  <r>
    <n v="593"/>
    <x v="5"/>
    <x v="1"/>
    <x v="7"/>
    <s v=" Samsung UE65KU6000 "/>
    <n v="1299"/>
    <s v="Samsung"/>
  </r>
  <r>
    <n v="594"/>
    <x v="5"/>
    <x v="5"/>
    <x v="8"/>
    <s v=" Salora 24LED9112CSW "/>
    <n v="179"/>
    <s v="Salora"/>
  </r>
  <r>
    <n v="595"/>
    <x v="5"/>
    <x v="5"/>
    <x v="9"/>
    <s v=" Samsung UE28J4100 "/>
    <n v="249"/>
    <s v="Samsung"/>
  </r>
  <r>
    <n v="596"/>
    <x v="5"/>
    <x v="1"/>
    <x v="10"/>
    <s v=" Philips 43PUS6401 - Ambilight "/>
    <n v="649"/>
    <s v="Philips"/>
  </r>
  <r>
    <n v="597"/>
    <x v="5"/>
    <x v="4"/>
    <x v="11"/>
    <s v=" LG 43UH650V "/>
    <n v="529"/>
    <s v="LG"/>
  </r>
  <r>
    <n v="598"/>
    <x v="5"/>
    <x v="4"/>
    <x v="12"/>
    <s v=" Samsung UE40KU6400 "/>
    <n v="611"/>
    <s v="Samsung"/>
  </r>
  <r>
    <n v="599"/>
    <x v="5"/>
    <x v="3"/>
    <x v="0"/>
    <s v=" Philips 49PUK7100 - Ambilight "/>
    <n v="699"/>
    <s v="Philips"/>
  </r>
  <r>
    <n v="600"/>
    <x v="5"/>
    <x v="3"/>
    <x v="1"/>
    <s v=" Finlux FLD2222 "/>
    <n v="179"/>
    <s v="Finlux"/>
  </r>
  <r>
    <n v="601"/>
    <x v="5"/>
    <x v="4"/>
    <x v="2"/>
    <s v=" Sony KDL-43WD750 "/>
    <n v="477"/>
    <s v="Sony"/>
  </r>
  <r>
    <n v="602"/>
    <x v="5"/>
    <x v="3"/>
    <x v="3"/>
    <s v=" Samsung UE40K5510 "/>
    <n v="499"/>
    <s v="Samsung"/>
  </r>
  <r>
    <n v="603"/>
    <x v="5"/>
    <x v="5"/>
    <x v="4"/>
    <s v=" Samsung UE49K6300 "/>
    <n v="649"/>
    <s v="Samsung"/>
  </r>
  <r>
    <n v="604"/>
    <x v="5"/>
    <x v="2"/>
    <x v="5"/>
    <s v=" Salora 42LED1500 "/>
    <n v="299"/>
    <s v="Salora"/>
  </r>
  <r>
    <n v="605"/>
    <x v="5"/>
    <x v="0"/>
    <x v="6"/>
    <s v=" Sony KDL-32WD750 "/>
    <n v="399"/>
    <s v="Sony"/>
  </r>
  <r>
    <n v="606"/>
    <x v="5"/>
    <x v="3"/>
    <x v="7"/>
    <s v=" Samsung UE49KU6400 "/>
    <n v="899"/>
    <s v="Samsung"/>
  </r>
  <r>
    <n v="607"/>
    <x v="5"/>
    <x v="3"/>
    <x v="8"/>
    <s v=" Sony KDL-55W809C "/>
    <n v="829"/>
    <s v="Sony"/>
  </r>
  <r>
    <n v="608"/>
    <x v="5"/>
    <x v="3"/>
    <x v="9"/>
    <s v=" Samsung UE49KS7000 "/>
    <n v="1299"/>
    <s v="Samsung"/>
  </r>
  <r>
    <n v="609"/>
    <x v="5"/>
    <x v="3"/>
    <x v="10"/>
    <s v=" Salora 49LED9132CS "/>
    <n v="399"/>
    <s v="Salora"/>
  </r>
  <r>
    <n v="610"/>
    <x v="5"/>
    <x v="0"/>
    <x v="11"/>
    <s v=" Philips 49PFS5301 "/>
    <n v="499"/>
    <s v="Philips"/>
  </r>
  <r>
    <n v="611"/>
    <x v="5"/>
    <x v="3"/>
    <x v="12"/>
    <s v=" Panasonic TX-40DX600E "/>
    <n v="489"/>
    <s v="Panasonic"/>
  </r>
  <r>
    <n v="612"/>
    <x v="5"/>
    <x v="1"/>
    <x v="0"/>
    <s v=" Samsung UE19H4000 "/>
    <n v="179"/>
    <s v="Samsung"/>
  </r>
  <r>
    <n v="613"/>
    <x v="5"/>
    <x v="4"/>
    <x v="1"/>
    <s v=" Samsung UE70KU6000 "/>
    <n v="1799"/>
    <s v="Samsung"/>
  </r>
  <r>
    <n v="614"/>
    <x v="5"/>
    <x v="2"/>
    <x v="2"/>
    <s v=" Samsung UE49KS8000 "/>
    <n v="1599"/>
    <s v="Samsung"/>
  </r>
  <r>
    <n v="615"/>
    <x v="5"/>
    <x v="0"/>
    <x v="3"/>
    <s v=" Finlux FLD2422 "/>
    <n v="179"/>
    <s v="Finlux"/>
  </r>
  <r>
    <n v="616"/>
    <x v="5"/>
    <x v="1"/>
    <x v="4"/>
    <s v=" Philips 49PUS6501 - Ambilight "/>
    <n v="789"/>
    <s v="Philips"/>
  </r>
  <r>
    <n v="617"/>
    <x v="5"/>
    <x v="5"/>
    <x v="5"/>
    <s v=" Sony KDL-40RD450 "/>
    <n v="379"/>
    <s v="Sony"/>
  </r>
  <r>
    <n v="618"/>
    <x v="5"/>
    <x v="5"/>
    <x v="6"/>
    <s v=" Philips 49PUS6401 - Ambilight "/>
    <n v="689"/>
    <s v="Philips"/>
  </r>
  <r>
    <n v="619"/>
    <x v="5"/>
    <x v="4"/>
    <x v="7"/>
    <s v=" LG 49UH850V "/>
    <n v="1169"/>
    <s v="LG"/>
  </r>
  <r>
    <n v="620"/>
    <x v="5"/>
    <x v="1"/>
    <x v="8"/>
    <s v=" Philips 32PFS6401 - Ambilight "/>
    <n v="399"/>
    <s v="Philips"/>
  </r>
  <r>
    <n v="621"/>
    <x v="5"/>
    <x v="1"/>
    <x v="9"/>
    <s v=" Salora 22LED9112CSW "/>
    <n v="169"/>
    <s v="Salora"/>
  </r>
  <r>
    <n v="622"/>
    <x v="5"/>
    <x v="5"/>
    <x v="10"/>
    <s v=" Samsung UE49K5500 "/>
    <n v="599"/>
    <s v="Samsung"/>
  </r>
  <r>
    <n v="623"/>
    <x v="5"/>
    <x v="0"/>
    <x v="11"/>
    <s v=" Samsung UE43KS7500 "/>
    <n v="1199"/>
    <s v="Samsung"/>
  </r>
  <r>
    <n v="624"/>
    <x v="5"/>
    <x v="0"/>
    <x v="12"/>
    <s v=" LG 28LF491U "/>
    <n v="359"/>
    <s v="LG"/>
  </r>
  <r>
    <n v="625"/>
    <x v="5"/>
    <x v="0"/>
    <x v="0"/>
    <s v=" Sony KD-43XD8005 "/>
    <n v="759"/>
    <s v="Sony"/>
  </r>
  <r>
    <n v="626"/>
    <x v="5"/>
    <x v="1"/>
    <x v="1"/>
    <s v=" Samsung UE40K6300 "/>
    <n v="549"/>
    <s v="Samsung"/>
  </r>
  <r>
    <n v="627"/>
    <x v="5"/>
    <x v="1"/>
    <x v="2"/>
    <s v=" LG 65EF950V - OLED "/>
    <n v="2995"/>
    <s v="LG"/>
  </r>
  <r>
    <n v="628"/>
    <x v="5"/>
    <x v="4"/>
    <x v="3"/>
    <s v=" Sony KDL-32WD600 "/>
    <n v="324"/>
    <s v="Sony"/>
  </r>
  <r>
    <n v="629"/>
    <x v="5"/>
    <x v="3"/>
    <x v="4"/>
    <s v=" Sony KD-43X8309C "/>
    <n v="799"/>
    <s v="Sony"/>
  </r>
  <r>
    <n v="630"/>
    <x v="5"/>
    <x v="3"/>
    <x v="5"/>
    <s v=" Philips 55PUS6201 - Ambilight "/>
    <n v="759"/>
    <s v="Philips"/>
  </r>
  <r>
    <n v="631"/>
    <x v="5"/>
    <x v="3"/>
    <x v="6"/>
    <s v=" Sony KDL-49WD750 "/>
    <n v="577"/>
    <s v="Sony"/>
  </r>
  <r>
    <n v="632"/>
    <x v="5"/>
    <x v="3"/>
    <x v="7"/>
    <s v=" Samsung UE55KU6400 "/>
    <n v="1099"/>
    <s v="Samsung"/>
  </r>
  <r>
    <n v="633"/>
    <x v="5"/>
    <x v="4"/>
    <x v="8"/>
    <s v=" Sony KDL-32RD430 "/>
    <n v="269"/>
    <s v="Sony"/>
  </r>
  <r>
    <n v="634"/>
    <x v="5"/>
    <x v="2"/>
    <x v="9"/>
    <s v=" Salora 32LED9102CS "/>
    <n v="239"/>
    <s v="Salora"/>
  </r>
  <r>
    <n v="635"/>
    <x v="5"/>
    <x v="4"/>
    <x v="10"/>
    <s v=" LG 55UH850V "/>
    <n v="1479"/>
    <s v="LG"/>
  </r>
  <r>
    <n v="636"/>
    <x v="5"/>
    <x v="3"/>
    <x v="11"/>
    <s v=" Salora 32LED9112CSW "/>
    <n v="236"/>
    <s v="Salora"/>
  </r>
  <r>
    <n v="637"/>
    <x v="5"/>
    <x v="0"/>
    <x v="12"/>
    <s v=" Finlux FL2222 "/>
    <n v="149"/>
    <s v="Finlux"/>
  </r>
  <r>
    <n v="638"/>
    <x v="5"/>
    <x v="2"/>
    <x v="0"/>
    <s v=" Samsung UE55K6300 "/>
    <n v="799"/>
    <s v="Samsung"/>
  </r>
  <r>
    <n v="639"/>
    <x v="5"/>
    <x v="2"/>
    <x v="1"/>
    <s v=" Samsung UE43KU6500 "/>
    <n v="649"/>
    <s v="Samsung"/>
  </r>
  <r>
    <n v="640"/>
    <x v="5"/>
    <x v="5"/>
    <x v="2"/>
    <s v=" Sony KD-55XD8505 "/>
    <n v="1299"/>
    <s v="Sony"/>
  </r>
  <r>
    <n v="641"/>
    <x v="5"/>
    <x v="5"/>
    <x v="3"/>
    <s v=" Finlux FL3224 "/>
    <n v="199"/>
    <s v="Finlux"/>
  </r>
  <r>
    <n v="642"/>
    <x v="5"/>
    <x v="0"/>
    <x v="4"/>
    <s v=" Sony KD-43XD8305 "/>
    <n v="851"/>
    <s v="Sony"/>
  </r>
  <r>
    <n v="643"/>
    <x v="5"/>
    <x v="2"/>
    <x v="5"/>
    <s v=" Philips 49PFS4131 "/>
    <n v="429"/>
    <s v="Philips"/>
  </r>
  <r>
    <n v="644"/>
    <x v="5"/>
    <x v="5"/>
    <x v="6"/>
    <s v=" Philips 32PHS5301 "/>
    <n v="299"/>
    <s v="Philips"/>
  </r>
  <r>
    <n v="645"/>
    <x v="5"/>
    <x v="1"/>
    <x v="7"/>
    <s v=" Finlux FL3222 "/>
    <n v="249"/>
    <s v="Finlux"/>
  </r>
  <r>
    <n v="646"/>
    <x v="5"/>
    <x v="0"/>
    <x v="8"/>
    <s v=" Salora 24LED9102CS "/>
    <n v="189"/>
    <s v="Salora"/>
  </r>
  <r>
    <n v="647"/>
    <x v="5"/>
    <x v="2"/>
    <x v="9"/>
    <s v=" LG 49UH661V "/>
    <n v="749"/>
    <s v="LG"/>
  </r>
  <r>
    <n v="648"/>
    <x v="5"/>
    <x v="2"/>
    <x v="10"/>
    <s v=" Sony KD-55XD7004 "/>
    <n v="799"/>
    <s v="Sony"/>
  </r>
  <r>
    <n v="649"/>
    <x v="5"/>
    <x v="0"/>
    <x v="11"/>
    <s v=" Samsung UE55KS8000 "/>
    <n v="1999"/>
    <s v="Samsung"/>
  </r>
  <r>
    <n v="650"/>
    <x v="5"/>
    <x v="4"/>
    <x v="12"/>
    <s v=" Panasonic TX-50DXW704 "/>
    <n v="999"/>
    <s v="Panasonic"/>
  </r>
  <r>
    <n v="651"/>
    <x v="5"/>
    <x v="0"/>
    <x v="0"/>
    <s v=" Finlux FL2422 "/>
    <n v="144"/>
    <s v="Finlux"/>
  </r>
  <r>
    <n v="652"/>
    <x v="5"/>
    <x v="3"/>
    <x v="1"/>
    <s v=" Samsung UE55KU6500 "/>
    <n v="999"/>
    <s v="Samsung"/>
  </r>
  <r>
    <n v="653"/>
    <x v="5"/>
    <x v="1"/>
    <x v="2"/>
    <s v=" Salora 55UHL2500 "/>
    <n v="589"/>
    <s v="Salora"/>
  </r>
  <r>
    <n v="654"/>
    <x v="5"/>
    <x v="3"/>
    <x v="3"/>
    <s v=" LG 24MT48DF "/>
    <n v="169"/>
    <s v="LG"/>
  </r>
  <r>
    <n v="655"/>
    <x v="5"/>
    <x v="5"/>
    <x v="4"/>
    <s v=" Sony KD-49XD7005 "/>
    <n v="749"/>
    <s v="Sony"/>
  </r>
  <r>
    <n v="656"/>
    <x v="5"/>
    <x v="5"/>
    <x v="5"/>
    <s v=" Samsung UE65KU6400 "/>
    <n v="1499"/>
    <s v="Samsung"/>
  </r>
  <r>
    <n v="657"/>
    <x v="5"/>
    <x v="2"/>
    <x v="6"/>
    <s v=" Panasonic TX-24DS500E "/>
    <n v="279"/>
    <s v="Panasonic"/>
  </r>
  <r>
    <n v="658"/>
    <x v="5"/>
    <x v="4"/>
    <x v="7"/>
    <s v=" Panasonic TX-58DX730 "/>
    <n v="999"/>
    <s v="Panasonic"/>
  </r>
  <r>
    <n v="659"/>
    <x v="5"/>
    <x v="3"/>
    <x v="8"/>
    <s v=" Samsung UE32K5100 "/>
    <n v="299"/>
    <s v="Samsung"/>
  </r>
  <r>
    <n v="660"/>
    <x v="5"/>
    <x v="0"/>
    <x v="9"/>
    <s v=" Salora 28LED9112CSW "/>
    <n v="229"/>
    <s v="Salora"/>
  </r>
  <r>
    <n v="661"/>
    <x v="5"/>
    <x v="0"/>
    <x v="10"/>
    <s v=" Philips 55PUS6401 - Ambilight "/>
    <n v="769"/>
    <s v="Philips"/>
  </r>
  <r>
    <n v="662"/>
    <x v="5"/>
    <x v="1"/>
    <x v="11"/>
    <s v=" Sony KD-65XD8505 "/>
    <n v="2199"/>
    <s v="Sony"/>
  </r>
  <r>
    <n v="663"/>
    <x v="5"/>
    <x v="2"/>
    <x v="12"/>
    <s v=" Samsung UE65KS7000 "/>
    <n v="2299"/>
    <s v="Samsung"/>
  </r>
  <r>
    <n v="664"/>
    <x v="5"/>
    <x v="2"/>
    <x v="0"/>
    <s v=" Samsung UE55KS9000 "/>
    <n v="2099"/>
    <s v="Samsung"/>
  </r>
  <r>
    <n v="665"/>
    <x v="5"/>
    <x v="2"/>
    <x v="1"/>
    <s v=" Samsung UE49KU6100 "/>
    <n v="749"/>
    <s v="Samsung"/>
  </r>
  <r>
    <n v="666"/>
    <x v="5"/>
    <x v="0"/>
    <x v="2"/>
    <s v=" Samsung UE49K5510 "/>
    <n v="719"/>
    <s v="Samsung"/>
  </r>
  <r>
    <n v="667"/>
    <x v="5"/>
    <x v="5"/>
    <x v="3"/>
    <s v=" Panasonic TX-50DXW784 "/>
    <n v="1199"/>
    <s v="Panasonic"/>
  </r>
  <r>
    <n v="668"/>
    <x v="5"/>
    <x v="2"/>
    <x v="4"/>
    <s v=" LG OLED55E6V "/>
    <n v="2999"/>
    <s v="LG"/>
  </r>
  <r>
    <n v="669"/>
    <x v="5"/>
    <x v="0"/>
    <x v="5"/>
    <s v=" Finlux FLD2022 "/>
    <n v="178.95"/>
    <s v="Finlux"/>
  </r>
  <r>
    <n v="670"/>
    <x v="5"/>
    <x v="4"/>
    <x v="6"/>
    <s v=" Sony KD-65XD7505 "/>
    <n v="1589"/>
    <s v="Sony"/>
  </r>
  <r>
    <n v="671"/>
    <x v="5"/>
    <x v="5"/>
    <x v="7"/>
    <s v=" Samsung UE49KU6500 "/>
    <n v="749"/>
    <s v="Samsung"/>
  </r>
  <r>
    <n v="672"/>
    <x v="5"/>
    <x v="0"/>
    <x v="8"/>
    <s v=" Panasonic TX-58DXW784 "/>
    <n v="1449"/>
    <s v="Panasonic"/>
  </r>
  <r>
    <n v="673"/>
    <x v="5"/>
    <x v="4"/>
    <x v="9"/>
    <s v=" LG 55UH661V "/>
    <n v="939"/>
    <s v="LG"/>
  </r>
  <r>
    <n v="674"/>
    <x v="5"/>
    <x v="0"/>
    <x v="10"/>
    <s v=" Finlux FL2022 "/>
    <n v="147.99"/>
    <s v="Finlux"/>
  </r>
  <r>
    <n v="675"/>
    <x v="5"/>
    <x v="5"/>
    <x v="11"/>
    <s v=" Finlux FL4322 Smart "/>
    <n v="319"/>
    <s v="Finlux"/>
  </r>
  <r>
    <n v="676"/>
    <x v="5"/>
    <x v="0"/>
    <x v="12"/>
    <s v=" Salora 28LED9102CS "/>
    <n v="229"/>
    <s v="Salora"/>
  </r>
  <r>
    <n v="677"/>
    <x v="5"/>
    <x v="3"/>
    <x v="0"/>
    <s v=" Salora 24LED9115CDW "/>
    <n v="189"/>
    <s v="Salora"/>
  </r>
  <r>
    <n v="678"/>
    <x v="5"/>
    <x v="0"/>
    <x v="1"/>
    <s v=" Sony KD-49XD8305 "/>
    <n v="1019"/>
    <s v="Sony"/>
  </r>
  <r>
    <n v="679"/>
    <x v="5"/>
    <x v="0"/>
    <x v="2"/>
    <s v=" Salora 20LED9105CD "/>
    <n v="179"/>
    <s v="Salora"/>
  </r>
  <r>
    <n v="680"/>
    <x v="5"/>
    <x v="1"/>
    <x v="3"/>
    <s v=" Salora 20LED9100C "/>
    <n v="144"/>
    <s v="Salora"/>
  </r>
  <r>
    <n v="681"/>
    <x v="5"/>
    <x v="2"/>
    <x v="4"/>
    <s v=" Panasonic TX-49DXW604 "/>
    <n v="629"/>
    <s v="Panasonic"/>
  </r>
  <r>
    <n v="682"/>
    <x v="5"/>
    <x v="1"/>
    <x v="5"/>
    <s v=" LG 43UH668V "/>
    <n v="749"/>
    <s v="LG"/>
  </r>
  <r>
    <n v="683"/>
    <x v="5"/>
    <x v="0"/>
    <x v="6"/>
    <s v=" Hitachi 43HGW69 "/>
    <n v="499"/>
    <s v="Hitachi"/>
  </r>
  <r>
    <n v="684"/>
    <x v="5"/>
    <x v="3"/>
    <x v="7"/>
    <s v=" Salora 32LED9105CD "/>
    <n v="249"/>
    <s v="Salora"/>
  </r>
  <r>
    <n v="685"/>
    <x v="5"/>
    <x v="2"/>
    <x v="8"/>
    <s v=" Philips 49PUS7101 - Ambilight "/>
    <n v="1099"/>
    <s v="Philips"/>
  </r>
  <r>
    <n v="686"/>
    <x v="5"/>
    <x v="2"/>
    <x v="9"/>
    <s v=" Samsung UE65KS8000 "/>
    <n v="2999"/>
    <s v="Samsung"/>
  </r>
  <r>
    <n v="687"/>
    <x v="5"/>
    <x v="0"/>
    <x v="10"/>
    <s v=" Philips 65PUS6521 - Ambilight "/>
    <n v="1799"/>
    <s v="Philips"/>
  </r>
  <r>
    <n v="688"/>
    <x v="5"/>
    <x v="2"/>
    <x v="11"/>
    <s v=" Panasonic TX-32DSW504S "/>
    <n v="379"/>
    <s v="Panasonic"/>
  </r>
  <r>
    <n v="689"/>
    <x v="5"/>
    <x v="2"/>
    <x v="12"/>
    <s v=" LG 28MT48DF "/>
    <n v="229"/>
    <s v="LG"/>
  </r>
  <r>
    <n v="690"/>
    <x v="5"/>
    <x v="1"/>
    <x v="0"/>
    <s v=" Philips 32PHS4131 "/>
    <n v="239"/>
    <s v="Philips"/>
  </r>
  <r>
    <n v="691"/>
    <x v="5"/>
    <x v="2"/>
    <x v="1"/>
    <s v=" Finlux FL4926UHD "/>
    <n v="449"/>
    <s v="Finlux"/>
  </r>
  <r>
    <n v="692"/>
    <x v="5"/>
    <x v="0"/>
    <x v="2"/>
    <s v=" Finlux FL4922SMART "/>
    <n v="419"/>
    <s v="Finlux"/>
  </r>
  <r>
    <n v="693"/>
    <x v="5"/>
    <x v="2"/>
    <x v="3"/>
    <s v=" Sony KDL-48WD650 "/>
    <n v="529"/>
    <s v="Sony"/>
  </r>
  <r>
    <n v="694"/>
    <x v="5"/>
    <x v="2"/>
    <x v="4"/>
    <s v=" Sony KD-49XD8005 "/>
    <n v="899"/>
    <s v="Sony"/>
  </r>
  <r>
    <n v="695"/>
    <x v="5"/>
    <x v="1"/>
    <x v="5"/>
    <s v=" Samsung UE75KS8000 "/>
    <n v="4999"/>
    <s v="Samsung"/>
  </r>
  <r>
    <n v="696"/>
    <x v="5"/>
    <x v="4"/>
    <x v="6"/>
    <s v=" Samsung UE49KS9000 "/>
    <n v="1699"/>
    <s v="Samsung"/>
  </r>
  <r>
    <n v="697"/>
    <x v="5"/>
    <x v="1"/>
    <x v="7"/>
    <s v=" Panasonic TX-32DS600E "/>
    <n v="399"/>
    <s v="Panasonic"/>
  </r>
  <r>
    <n v="698"/>
    <x v="5"/>
    <x v="1"/>
    <x v="8"/>
    <s v=" LG OLED55B6V "/>
    <n v="2499"/>
    <s v="LG"/>
  </r>
  <r>
    <n v="699"/>
    <x v="5"/>
    <x v="1"/>
    <x v="9"/>
    <s v=" Hitachi 49HGW69 "/>
    <n v="549"/>
    <s v="Hitachi"/>
  </r>
  <r>
    <n v="700"/>
    <x v="5"/>
    <x v="4"/>
    <x v="10"/>
    <s v=" Samsung UE55KS7500 "/>
    <n v="1699"/>
    <s v="Samsung"/>
  </r>
  <r>
    <n v="701"/>
    <x v="5"/>
    <x v="4"/>
    <x v="11"/>
    <s v=" Salora 43LED9102CS "/>
    <n v="379"/>
    <s v="Salora"/>
  </r>
  <r>
    <n v="702"/>
    <x v="5"/>
    <x v="4"/>
    <x v="12"/>
    <s v=" Salora 32LED9115CDW "/>
    <n v="259"/>
    <s v="Salora"/>
  </r>
  <r>
    <n v="703"/>
    <x v="5"/>
    <x v="5"/>
    <x v="0"/>
    <s v=" Salora 20LED1500 "/>
    <n v="119"/>
    <s v="Salora"/>
  </r>
  <r>
    <n v="704"/>
    <x v="5"/>
    <x v="0"/>
    <x v="1"/>
    <s v=" Panasonic TX-50DXW804 "/>
    <n v="1699"/>
    <s v="Panasonic"/>
  </r>
  <r>
    <n v="705"/>
    <x v="5"/>
    <x v="3"/>
    <x v="2"/>
    <s v=" LG 65EG960V - OLED "/>
    <n v="2999"/>
    <s v="LG"/>
  </r>
  <r>
    <n v="706"/>
    <x v="5"/>
    <x v="0"/>
    <x v="3"/>
    <s v=" Humax Pure Vision UHD-05516 "/>
    <n v="849"/>
    <s v="Humax"/>
  </r>
  <r>
    <n v="707"/>
    <x v="5"/>
    <x v="0"/>
    <x v="4"/>
    <s v=" Finlux FL4922 "/>
    <n v="399"/>
    <s v="Finlux"/>
  </r>
  <r>
    <n v="708"/>
    <x v="5"/>
    <x v="2"/>
    <x v="5"/>
    <s v=" Samsung UE55KU6510 "/>
    <n v="1129"/>
    <s v="Samsung"/>
  </r>
  <r>
    <n v="709"/>
    <x v="5"/>
    <x v="2"/>
    <x v="6"/>
    <s v=" Samsung UE43KU6510 "/>
    <n v="749"/>
    <s v="Samsung"/>
  </r>
  <r>
    <n v="710"/>
    <x v="5"/>
    <x v="2"/>
    <x v="7"/>
    <s v=" Salora 40UHS3500 "/>
    <n v="419"/>
    <s v="Salora"/>
  </r>
  <r>
    <n v="711"/>
    <x v="5"/>
    <x v="0"/>
    <x v="8"/>
    <s v=" Philips 32PFS4131 "/>
    <n v="259"/>
    <s v="Philips"/>
  </r>
  <r>
    <n v="712"/>
    <x v="5"/>
    <x v="1"/>
    <x v="9"/>
    <s v=" Sony KD-55SD8505 "/>
    <n v="1399"/>
    <s v="Sony"/>
  </r>
  <r>
    <n v="713"/>
    <x v="5"/>
    <x v="5"/>
    <x v="10"/>
    <s v=" Samsung UE78KU6500 "/>
    <n v="3999"/>
    <s v="Samsung"/>
  </r>
  <r>
    <n v="714"/>
    <x v="5"/>
    <x v="3"/>
    <x v="11"/>
    <s v=" Samsung UE78KS9000 "/>
    <n v="5499"/>
    <s v="Samsung"/>
  </r>
  <r>
    <n v="715"/>
    <x v="5"/>
    <x v="3"/>
    <x v="12"/>
    <s v=" Samsung UE55K5600 "/>
    <n v="777"/>
    <s v="Samsung"/>
  </r>
  <r>
    <n v="716"/>
    <x v="5"/>
    <x v="1"/>
    <x v="0"/>
    <s v=" Samsung UE55K5510 "/>
    <n v="849"/>
    <s v="Samsung"/>
  </r>
  <r>
    <n v="717"/>
    <x v="5"/>
    <x v="3"/>
    <x v="1"/>
    <s v=" Salora 55UHS3500 "/>
    <n v="639"/>
    <s v="Salora"/>
  </r>
  <r>
    <n v="718"/>
    <x v="5"/>
    <x v="2"/>
    <x v="2"/>
    <s v=" Salora 43LED9112CSW "/>
    <n v="375"/>
    <s v="Salora"/>
  </r>
  <r>
    <n v="719"/>
    <x v="5"/>
    <x v="1"/>
    <x v="3"/>
    <s v=" Philips 49PUS6561 - Ambilight "/>
    <n v="949"/>
    <s v="Philips"/>
  </r>
  <r>
    <n v="720"/>
    <x v="5"/>
    <x v="3"/>
    <x v="4"/>
    <s v=" Panasonic TX-65DXW784 "/>
    <n v="2199"/>
    <s v="Panasonic"/>
  </r>
  <r>
    <n v="721"/>
    <x v="5"/>
    <x v="5"/>
    <x v="5"/>
    <s v=" LG OLED65C6V "/>
    <n v="4299"/>
    <s v="LG"/>
  </r>
  <r>
    <n v="722"/>
    <x v="5"/>
    <x v="2"/>
    <x v="6"/>
    <s v=" LG OLED55C6V "/>
    <n v="2599"/>
    <s v="LG"/>
  </r>
  <r>
    <n v="723"/>
    <x v="5"/>
    <x v="1"/>
    <x v="7"/>
    <s v=" Salora 22LED9102CS "/>
    <n v="177.9"/>
    <s v="Salora"/>
  </r>
  <r>
    <n v="724"/>
    <x v="5"/>
    <x v="1"/>
    <x v="8"/>
    <s v=" Finlux FLD2022BK12 "/>
    <n v="179"/>
    <s v="Finlux"/>
  </r>
  <r>
    <n v="725"/>
    <x v="5"/>
    <x v="5"/>
    <x v="9"/>
    <s v=" Sony KD-55XD9305 "/>
    <n v="1999"/>
    <s v="Sony"/>
  </r>
  <r>
    <n v="726"/>
    <x v="5"/>
    <x v="1"/>
    <x v="10"/>
    <s v=" Samsung UE65KS9500 "/>
    <n v="3999"/>
    <s v="Samsung"/>
  </r>
  <r>
    <n v="727"/>
    <x v="5"/>
    <x v="0"/>
    <x v="11"/>
    <s v=" Samsung UE65KS7500 "/>
    <n v="2399"/>
    <s v="Samsung"/>
  </r>
  <r>
    <n v="728"/>
    <x v="5"/>
    <x v="5"/>
    <x v="12"/>
    <s v=" Samsung UE49KS7500 "/>
    <n v="1399"/>
    <s v="Samsung"/>
  </r>
  <r>
    <n v="729"/>
    <x v="5"/>
    <x v="1"/>
    <x v="0"/>
    <s v=" Salora 49LED9102CS "/>
    <n v="439"/>
    <s v="Salora"/>
  </r>
  <r>
    <n v="730"/>
    <x v="5"/>
    <x v="2"/>
    <x v="1"/>
    <s v=" LG 75UH855V "/>
    <n v="4139"/>
    <s v="LG"/>
  </r>
  <r>
    <n v="731"/>
    <x v="5"/>
    <x v="5"/>
    <x v="2"/>
    <s v=" LG 65UH850V "/>
    <n v="2499"/>
    <s v="LG"/>
  </r>
  <r>
    <n v="732"/>
    <x v="5"/>
    <x v="0"/>
    <x v="3"/>
    <s v=" Sony KD-75ZD9 "/>
    <n v="7999"/>
    <s v="Sony"/>
  </r>
  <r>
    <n v="733"/>
    <x v="5"/>
    <x v="5"/>
    <x v="4"/>
    <s v=" Sony KD-75XD9405 "/>
    <n v="6499"/>
    <s v="Sony"/>
  </r>
  <r>
    <n v="734"/>
    <x v="5"/>
    <x v="4"/>
    <x v="5"/>
    <s v=" Sony KD-75XD8505 "/>
    <n v="3999"/>
    <s v="Sony"/>
  </r>
  <r>
    <n v="735"/>
    <x v="5"/>
    <x v="0"/>
    <x v="6"/>
    <s v=" Sony KD-65ZD9 "/>
    <n v="4699"/>
    <s v="Sony"/>
  </r>
  <r>
    <n v="736"/>
    <x v="5"/>
    <x v="0"/>
    <x v="7"/>
    <s v=" Sony KD-65XE9305 "/>
    <n v="3699"/>
    <s v="Sony"/>
  </r>
  <r>
    <n v="737"/>
    <x v="5"/>
    <x v="0"/>
    <x v="8"/>
    <s v=" Sony KD-65XE9005 "/>
    <n v="2999"/>
    <s v="Sony"/>
  </r>
  <r>
    <n v="738"/>
    <x v="5"/>
    <x v="2"/>
    <x v="9"/>
    <s v=" Sony KD-65XD7504 "/>
    <n v="1599"/>
    <s v="Sony"/>
  </r>
  <r>
    <n v="739"/>
    <x v="5"/>
    <x v="1"/>
    <x v="10"/>
    <s v=" Sony KD-55XE9305 "/>
    <n v="2599"/>
    <s v="Sony"/>
  </r>
  <r>
    <n v="740"/>
    <x v="5"/>
    <x v="4"/>
    <x v="11"/>
    <s v=" Sony KD-55XE9005 "/>
    <n v="2099"/>
    <s v="Sony"/>
  </r>
  <r>
    <n v="741"/>
    <x v="5"/>
    <x v="1"/>
    <x v="12"/>
    <s v=" Samsung UE78KS9500 "/>
    <n v="6999"/>
    <s v="Samsung"/>
  </r>
  <r>
    <n v="742"/>
    <x v="5"/>
    <x v="1"/>
    <x v="0"/>
    <s v=" Samsung UE65KU6500 "/>
    <n v="1499"/>
    <s v="Samsung"/>
  </r>
  <r>
    <n v="743"/>
    <x v="5"/>
    <x v="4"/>
    <x v="1"/>
    <s v=" Samsung UE49KU6510 "/>
    <n v="969"/>
    <s v="Samsung"/>
  </r>
  <r>
    <n v="744"/>
    <x v="5"/>
    <x v="2"/>
    <x v="2"/>
    <s v=" Salora 49LED9112CSW "/>
    <n v="439"/>
    <s v="Salora"/>
  </r>
  <r>
    <n v="745"/>
    <x v="5"/>
    <x v="1"/>
    <x v="3"/>
    <s v=" Salora 32LED9100C "/>
    <n v="219"/>
    <s v="Salora"/>
  </r>
  <r>
    <n v="746"/>
    <x v="5"/>
    <x v="4"/>
    <x v="4"/>
    <s v=" Philips 65PUS7601 - Ambilight "/>
    <n v="2999"/>
    <s v="Philips"/>
  </r>
  <r>
    <n v="747"/>
    <x v="5"/>
    <x v="2"/>
    <x v="5"/>
    <s v=" Philips 55POS901F "/>
    <n v="3499"/>
    <s v="Philips"/>
  </r>
  <r>
    <n v="748"/>
    <x v="5"/>
    <x v="3"/>
    <x v="6"/>
    <s v=" Panasonic TX-65DXW904 "/>
    <n v="3699"/>
    <s v="Panasonic"/>
  </r>
  <r>
    <n v="749"/>
    <x v="5"/>
    <x v="1"/>
    <x v="7"/>
    <s v=" Panasonic TX-65DX780E "/>
    <n v="2399"/>
    <s v="Panasonic"/>
  </r>
  <r>
    <n v="750"/>
    <x v="5"/>
    <x v="3"/>
    <x v="8"/>
    <s v=" Panasonic TX-58DXW904 "/>
    <n v="2879"/>
    <s v="Panasonic"/>
  </r>
  <r>
    <n v="751"/>
    <x v="5"/>
    <x v="4"/>
    <x v="9"/>
    <s v=" Panasonic TX-58DXW804 "/>
    <n v="1899"/>
    <s v="Panasonic"/>
  </r>
  <r>
    <n v="752"/>
    <x v="5"/>
    <x v="0"/>
    <x v="10"/>
    <s v=" Panasonic TX-58DXW704 "/>
    <n v="1299"/>
    <s v="Panasonic"/>
  </r>
  <r>
    <n v="753"/>
    <x v="5"/>
    <x v="5"/>
    <x v="11"/>
    <s v=" Panasonic TX-58DX800E "/>
    <n v="2149"/>
    <s v="Panasonic"/>
  </r>
  <r>
    <n v="754"/>
    <x v="5"/>
    <x v="0"/>
    <x v="12"/>
    <s v=" Panasonic TX-58DX700F "/>
    <n v="1199"/>
    <s v="Panasonic"/>
  </r>
  <r>
    <n v="755"/>
    <x v="5"/>
    <x v="1"/>
    <x v="0"/>
    <s v=" Panasonic TX-55DXW604 "/>
    <n v="949"/>
    <s v="Panasonic"/>
  </r>
  <r>
    <n v="756"/>
    <x v="5"/>
    <x v="0"/>
    <x v="1"/>
    <s v=" Panasonic TX-55DX600E "/>
    <n v="849"/>
    <s v="Panasonic"/>
  </r>
  <r>
    <n v="757"/>
    <x v="5"/>
    <x v="0"/>
    <x v="2"/>
    <s v=" Panasonic TX-55DS500E "/>
    <n v="849"/>
    <s v="Panasonic"/>
  </r>
  <r>
    <n v="758"/>
    <x v="5"/>
    <x v="5"/>
    <x v="3"/>
    <s v=" Panasonic TX-50DS630E "/>
    <n v="799"/>
    <s v="Panasonic"/>
  </r>
  <r>
    <n v="759"/>
    <x v="5"/>
    <x v="3"/>
    <x v="4"/>
    <s v=" Panasonic TX-49DX650E "/>
    <n v="669"/>
    <s v="Panasonic"/>
  </r>
  <r>
    <n v="760"/>
    <x v="5"/>
    <x v="3"/>
    <x v="5"/>
    <s v=" LG OLED65G6V "/>
    <n v="6999"/>
    <s v="LG"/>
  </r>
  <r>
    <n v="761"/>
    <x v="5"/>
    <x v="2"/>
    <x v="6"/>
    <s v=" LG OLED65E6V "/>
    <n v="4999"/>
    <s v="LG"/>
  </r>
  <r>
    <n v="762"/>
    <x v="5"/>
    <x v="2"/>
    <x v="7"/>
    <s v=" LG OLED65B6V "/>
    <n v="3999"/>
    <s v="LG"/>
  </r>
  <r>
    <n v="763"/>
    <x v="5"/>
    <x v="1"/>
    <x v="8"/>
    <s v=" LG 86UH955V "/>
    <n v="7999"/>
    <s v="LG"/>
  </r>
  <r>
    <n v="764"/>
    <x v="5"/>
    <x v="3"/>
    <x v="9"/>
    <s v=" LG 55EG910V - OLED "/>
    <n v="1799"/>
    <s v="LG"/>
  </r>
  <r>
    <n v="765"/>
    <x v="5"/>
    <x v="0"/>
    <x v="10"/>
    <s v=" Humax Pure Vision UHD-04916 "/>
    <n v="699"/>
    <s v="Humax"/>
  </r>
  <r>
    <n v="766"/>
    <x v="5"/>
    <x v="2"/>
    <x v="11"/>
    <s v=" Humax Pure Vision UHD-04316 "/>
    <n v="499"/>
    <s v="Humax"/>
  </r>
  <r>
    <n v="767"/>
    <x v="5"/>
    <x v="0"/>
    <x v="12"/>
    <s v=" Hitachi 49HBT62 "/>
    <n v="499"/>
    <s v="Hitachi"/>
  </r>
  <r>
    <n v="768"/>
    <x v="5"/>
    <x v="2"/>
    <x v="0"/>
    <s v=" Hitachi 40HB6T62 "/>
    <n v="399"/>
    <s v="Hitachi"/>
  </r>
  <r>
    <n v="769"/>
    <x v="3"/>
    <x v="1"/>
    <x v="1"/>
    <s v=" Optoma HD142X "/>
    <n v="599"/>
    <s v="Optoma"/>
  </r>
  <r>
    <n v="770"/>
    <x v="3"/>
    <x v="4"/>
    <x v="2"/>
    <s v=" Philips PicoPix 3414 "/>
    <n v="299"/>
    <s v="Philips"/>
  </r>
  <r>
    <n v="771"/>
    <x v="3"/>
    <x v="4"/>
    <x v="3"/>
    <s v=" BenQ TW529 "/>
    <n v="429"/>
    <s v="BenQ"/>
  </r>
  <r>
    <n v="772"/>
    <x v="3"/>
    <x v="3"/>
    <x v="4"/>
    <s v=" Epson EB-U04 "/>
    <n v="599"/>
    <s v="Epson"/>
  </r>
  <r>
    <n v="773"/>
    <x v="3"/>
    <x v="4"/>
    <x v="5"/>
    <s v=" Salora 58BHD2500 "/>
    <n v="299"/>
    <s v="Salora"/>
  </r>
  <r>
    <n v="774"/>
    <x v="3"/>
    <x v="0"/>
    <x v="6"/>
    <s v=" Philips PicoPix 4935 "/>
    <n v="589"/>
    <s v="Philips"/>
  </r>
  <r>
    <n v="775"/>
    <x v="3"/>
    <x v="4"/>
    <x v="7"/>
    <s v=" Acer P1500 "/>
    <n v="589"/>
    <s v="Acer"/>
  </r>
  <r>
    <n v="776"/>
    <x v="3"/>
    <x v="2"/>
    <x v="8"/>
    <s v=" Epson EB-S04 "/>
    <n v="329"/>
    <s v="Epson"/>
  </r>
  <r>
    <n v="777"/>
    <x v="3"/>
    <x v="5"/>
    <x v="9"/>
    <s v=" Optoma HD27 "/>
    <n v="649"/>
    <s v="Optoma"/>
  </r>
  <r>
    <n v="778"/>
    <x v="3"/>
    <x v="4"/>
    <x v="10"/>
    <s v=" Optoma GT1080e "/>
    <n v="739"/>
    <s v="Optoma"/>
  </r>
  <r>
    <n v="779"/>
    <x v="3"/>
    <x v="3"/>
    <x v="11"/>
    <s v=" Optoma H183X "/>
    <n v="409"/>
    <s v="Optoma"/>
  </r>
  <r>
    <n v="780"/>
    <x v="3"/>
    <x v="4"/>
    <x v="12"/>
    <s v=" Optoma DH400 "/>
    <n v="849"/>
    <s v="Optoma"/>
  </r>
  <r>
    <n v="781"/>
    <x v="3"/>
    <x v="4"/>
    <x v="0"/>
    <s v=" BenQ MH741 "/>
    <n v="799"/>
    <s v="BenQ"/>
  </r>
  <r>
    <n v="782"/>
    <x v="3"/>
    <x v="4"/>
    <x v="1"/>
    <s v=" Epson EH-TW5300 "/>
    <n v="649"/>
    <s v="Epson"/>
  </r>
  <r>
    <n v="783"/>
    <x v="3"/>
    <x v="5"/>
    <x v="2"/>
    <s v=" Epson EB-W31 "/>
    <n v="479"/>
    <s v="Epson"/>
  </r>
  <r>
    <n v="784"/>
    <x v="3"/>
    <x v="5"/>
    <x v="3"/>
    <s v=" Optoma GT1070Xe "/>
    <n v="679"/>
    <s v="Optoma"/>
  </r>
  <r>
    <n v="785"/>
    <x v="3"/>
    <x v="5"/>
    <x v="4"/>
    <s v=" Philips PicoPix 4010 "/>
    <n v="279"/>
    <s v="Philips"/>
  </r>
  <r>
    <n v="786"/>
    <x v="3"/>
    <x v="4"/>
    <x v="5"/>
    <s v=" LG PF1000U "/>
    <n v="1129"/>
    <s v="LG"/>
  </r>
  <r>
    <n v="787"/>
    <x v="3"/>
    <x v="1"/>
    <x v="6"/>
    <s v=" Acer P1185 "/>
    <n v="339"/>
    <s v="Acer"/>
  </r>
  <r>
    <n v="788"/>
    <x v="3"/>
    <x v="3"/>
    <x v="7"/>
    <s v=" Acer P5515 "/>
    <n v="789"/>
    <s v="Acer"/>
  </r>
  <r>
    <n v="789"/>
    <x v="3"/>
    <x v="0"/>
    <x v="8"/>
    <s v=" Philips PicoPix 4835 "/>
    <n v="449"/>
    <s v="Philips"/>
  </r>
  <r>
    <n v="790"/>
    <x v="3"/>
    <x v="2"/>
    <x v="9"/>
    <s v=" BenQ MS527 "/>
    <n v="309"/>
    <s v="BenQ"/>
  </r>
  <r>
    <n v="791"/>
    <x v="3"/>
    <x v="5"/>
    <x v="10"/>
    <s v=" Epson EH-TW5350 "/>
    <n v="749"/>
    <s v="Epson"/>
  </r>
  <r>
    <n v="792"/>
    <x v="3"/>
    <x v="0"/>
    <x v="11"/>
    <s v=" LG PH150G "/>
    <n v="349"/>
    <s v="LG"/>
  </r>
  <r>
    <n v="793"/>
    <x v="3"/>
    <x v="2"/>
    <x v="12"/>
    <s v=" Epson EH-TW6700 "/>
    <n v="1199"/>
    <s v="Epson"/>
  </r>
  <r>
    <n v="794"/>
    <x v="3"/>
    <x v="3"/>
    <x v="0"/>
    <s v=" BenQ TH683 "/>
    <n v="629"/>
    <s v="BenQ"/>
  </r>
  <r>
    <n v="795"/>
    <x v="3"/>
    <x v="0"/>
    <x v="1"/>
    <s v=" Philips PicoPix 3417W "/>
    <n v="399"/>
    <s v="Philips"/>
  </r>
  <r>
    <n v="796"/>
    <x v="3"/>
    <x v="1"/>
    <x v="2"/>
    <s v=" Optoma ML750e "/>
    <n v="479"/>
    <s v="Optoma"/>
  </r>
  <r>
    <n v="797"/>
    <x v="3"/>
    <x v="0"/>
    <x v="3"/>
    <s v=" Optoma DH1017 "/>
    <n v="969"/>
    <s v="Optoma"/>
  </r>
  <r>
    <n v="798"/>
    <x v="3"/>
    <x v="5"/>
    <x v="4"/>
    <s v=" Epson EH-TW570 "/>
    <n v="549"/>
    <s v="Epson"/>
  </r>
  <r>
    <n v="799"/>
    <x v="3"/>
    <x v="1"/>
    <x v="5"/>
    <s v=" Ricoh PJ X2240 "/>
    <n v="319"/>
    <s v="Ricoh"/>
  </r>
  <r>
    <n v="800"/>
    <x v="3"/>
    <x v="4"/>
    <x v="6"/>
    <s v=" LG PF1500G "/>
    <n v="899"/>
    <s v="LG"/>
  </r>
  <r>
    <n v="801"/>
    <x v="3"/>
    <x v="2"/>
    <x v="7"/>
    <s v=" Rif6 Cube "/>
    <n v="269"/>
    <s v="Rif6"/>
  </r>
  <r>
    <n v="802"/>
    <x v="3"/>
    <x v="2"/>
    <x v="8"/>
    <s v=" Optoma EH400 "/>
    <n v="869"/>
    <s v="Optoma"/>
  </r>
  <r>
    <n v="803"/>
    <x v="3"/>
    <x v="1"/>
    <x v="9"/>
    <s v=" BenQ W2000 "/>
    <n v="949"/>
    <s v="BenQ"/>
  </r>
  <r>
    <n v="804"/>
    <x v="3"/>
    <x v="1"/>
    <x v="10"/>
    <s v=" Optoma W402 "/>
    <n v="749"/>
    <s v="Optoma"/>
  </r>
  <r>
    <n v="805"/>
    <x v="3"/>
    <x v="3"/>
    <x v="11"/>
    <s v=" Optoma W340 "/>
    <n v="489"/>
    <s v="Optoma"/>
  </r>
  <r>
    <n v="806"/>
    <x v="3"/>
    <x v="5"/>
    <x v="12"/>
    <s v=" Optoma HD151X "/>
    <n v="849"/>
    <s v="Optoma"/>
  </r>
  <r>
    <n v="807"/>
    <x v="3"/>
    <x v="4"/>
    <x v="0"/>
    <s v=" LG PH450UG "/>
    <n v="649"/>
    <s v="LG"/>
  </r>
  <r>
    <n v="808"/>
    <x v="3"/>
    <x v="3"/>
    <x v="1"/>
    <s v=" BenQ W1070+ "/>
    <n v="729"/>
    <s v="BenQ"/>
  </r>
  <r>
    <n v="809"/>
    <x v="3"/>
    <x v="2"/>
    <x v="2"/>
    <s v=" BenQ W1070 "/>
    <n v="629"/>
    <s v="BenQ"/>
  </r>
  <r>
    <n v="810"/>
    <x v="3"/>
    <x v="3"/>
    <x v="3"/>
    <s v=" BenQ TH670 "/>
    <n v="569"/>
    <s v="BenQ"/>
  </r>
  <r>
    <n v="811"/>
    <x v="3"/>
    <x v="3"/>
    <x v="4"/>
    <s v=" Optoma GT5000 "/>
    <n v="1249"/>
    <s v="Optoma"/>
  </r>
  <r>
    <n v="812"/>
    <x v="3"/>
    <x v="4"/>
    <x v="5"/>
    <s v=" Epson EB-W04 "/>
    <n v="449"/>
    <s v="Epson"/>
  </r>
  <r>
    <n v="813"/>
    <x v="3"/>
    <x v="4"/>
    <x v="6"/>
    <s v=" BenQ W1080ST+ "/>
    <n v="999"/>
    <s v="BenQ"/>
  </r>
  <r>
    <n v="814"/>
    <x v="3"/>
    <x v="2"/>
    <x v="7"/>
    <s v=" Optoma GT760 "/>
    <n v="549"/>
    <s v="Optoma"/>
  </r>
  <r>
    <n v="815"/>
    <x v="3"/>
    <x v="3"/>
    <x v="8"/>
    <s v=" LG PW1000G "/>
    <n v="589"/>
    <s v="LG"/>
  </r>
  <r>
    <n v="816"/>
    <x v="3"/>
    <x v="4"/>
    <x v="9"/>
    <s v=" Epson EB-U32 "/>
    <n v="749"/>
    <s v="Epson"/>
  </r>
  <r>
    <n v="817"/>
    <x v="3"/>
    <x v="4"/>
    <x v="10"/>
    <s v=" BenQ W1110 "/>
    <n v="829"/>
    <s v="BenQ"/>
  </r>
  <r>
    <n v="818"/>
    <x v="3"/>
    <x v="0"/>
    <x v="11"/>
    <s v=" BenQ W1090 "/>
    <n v="699"/>
    <s v="BenQ"/>
  </r>
  <r>
    <n v="819"/>
    <x v="3"/>
    <x v="2"/>
    <x v="12"/>
    <s v=" Optoma ML750ST "/>
    <n v="579"/>
    <s v="Optoma"/>
  </r>
  <r>
    <n v="820"/>
    <x v="3"/>
    <x v="5"/>
    <x v="0"/>
    <s v=" Optoma HD36 "/>
    <n v="939"/>
    <s v="Optoma"/>
  </r>
  <r>
    <n v="821"/>
    <x v="3"/>
    <x v="2"/>
    <x v="1"/>
    <s v=" Beam Labs Beam "/>
    <n v="499"/>
    <s v="Beam"/>
  </r>
  <r>
    <n v="822"/>
    <x v="3"/>
    <x v="1"/>
    <x v="2"/>
    <s v=" Salora 50BHD2000 "/>
    <n v="249"/>
    <s v="Salora"/>
  </r>
  <r>
    <n v="823"/>
    <x v="3"/>
    <x v="4"/>
    <x v="3"/>
    <s v=" Optoma W400 "/>
    <n v="669"/>
    <s v="Optoma"/>
  </r>
  <r>
    <n v="824"/>
    <x v="3"/>
    <x v="2"/>
    <x v="4"/>
    <s v=" Optoma W330 "/>
    <n v="399"/>
    <s v="Optoma"/>
  </r>
  <r>
    <n v="825"/>
    <x v="3"/>
    <x v="1"/>
    <x v="5"/>
    <s v=" Optoma DH1009i "/>
    <n v="629"/>
    <s v="Optoma"/>
  </r>
  <r>
    <n v="826"/>
    <x v="3"/>
    <x v="3"/>
    <x v="6"/>
    <s v=" LG PW1500G "/>
    <n v="739"/>
    <s v="LG"/>
  </r>
  <r>
    <n v="827"/>
    <x v="3"/>
    <x v="3"/>
    <x v="7"/>
    <s v=" Epson EH-TW5210 "/>
    <n v="659"/>
    <s v="Epson"/>
  </r>
  <r>
    <n v="828"/>
    <x v="3"/>
    <x v="5"/>
    <x v="8"/>
    <s v=" BenQ TH530 "/>
    <n v="579"/>
    <s v="BenQ"/>
  </r>
  <r>
    <n v="829"/>
    <x v="3"/>
    <x v="2"/>
    <x v="9"/>
    <s v=" Acer K135i "/>
    <n v="509"/>
    <s v="Acer"/>
  </r>
  <r>
    <n v="830"/>
    <x v="3"/>
    <x v="2"/>
    <x v="10"/>
    <s v=" Acer C120 "/>
    <n v="259"/>
    <s v="Acer"/>
  </r>
  <r>
    <n v="831"/>
    <x v="3"/>
    <x v="5"/>
    <x v="11"/>
    <s v=" Optoma H114 "/>
    <n v="459"/>
    <s v="Optoma"/>
  </r>
  <r>
    <n v="832"/>
    <x v="3"/>
    <x v="1"/>
    <x v="12"/>
    <s v=" Acer C205 "/>
    <n v="319"/>
    <s v="Acer"/>
  </r>
  <r>
    <n v="833"/>
    <x v="3"/>
    <x v="2"/>
    <x v="0"/>
    <s v=" Philips PicoPix 4350 "/>
    <n v="299"/>
    <s v="Philips"/>
  </r>
  <r>
    <n v="834"/>
    <x v="3"/>
    <x v="3"/>
    <x v="1"/>
    <s v=" Optoma W341 "/>
    <n v="559"/>
    <s v="Optoma"/>
  </r>
  <r>
    <n v="835"/>
    <x v="3"/>
    <x v="5"/>
    <x v="2"/>
    <s v=" LG PV150G "/>
    <n v="299"/>
    <s v="LG"/>
  </r>
  <r>
    <n v="836"/>
    <x v="3"/>
    <x v="1"/>
    <x v="3"/>
    <s v=" Epson EB-1960 "/>
    <n v="1049"/>
    <s v="Epson"/>
  </r>
  <r>
    <n v="837"/>
    <x v="3"/>
    <x v="1"/>
    <x v="4"/>
    <s v=" BenQ MX528 "/>
    <n v="469"/>
    <s v="BenQ"/>
  </r>
  <r>
    <n v="838"/>
    <x v="3"/>
    <x v="2"/>
    <x v="5"/>
    <s v=" BenQ TH682ST "/>
    <n v="789"/>
    <s v="BenQ"/>
  </r>
  <r>
    <n v="839"/>
    <x v="3"/>
    <x v="4"/>
    <x v="6"/>
    <s v=" Optoma W305ST "/>
    <n v="749"/>
    <s v="Optoma"/>
  </r>
  <r>
    <n v="840"/>
    <x v="3"/>
    <x v="3"/>
    <x v="7"/>
    <s v=" LG PH550G "/>
    <n v="489"/>
    <s v="LG"/>
  </r>
  <r>
    <n v="841"/>
    <x v="3"/>
    <x v="2"/>
    <x v="8"/>
    <s v=" JVC DLA-X5000 Wit "/>
    <n v="3499"/>
    <s v="JVC"/>
  </r>
  <r>
    <n v="842"/>
    <x v="3"/>
    <x v="0"/>
    <x v="9"/>
    <s v=" BenQ MX631ST "/>
    <n v="599"/>
    <s v="BenQ"/>
  </r>
  <r>
    <n v="843"/>
    <x v="3"/>
    <x v="3"/>
    <x v="10"/>
    <s v=" BenQ MW632ST "/>
    <n v="659"/>
    <s v="BenQ"/>
  </r>
  <r>
    <n v="844"/>
    <x v="3"/>
    <x v="4"/>
    <x v="11"/>
    <s v=" BenQ MH856UST "/>
    <n v="1799"/>
    <s v="BenQ"/>
  </r>
  <r>
    <n v="845"/>
    <x v="3"/>
    <x v="1"/>
    <x v="12"/>
    <s v=" Optoma X340 "/>
    <n v="449"/>
    <s v="Optoma"/>
  </r>
  <r>
    <n v="846"/>
    <x v="3"/>
    <x v="1"/>
    <x v="0"/>
    <s v=" Optoma W344 "/>
    <n v="579"/>
    <s v="Optoma"/>
  </r>
  <r>
    <n v="847"/>
    <x v="3"/>
    <x v="5"/>
    <x v="1"/>
    <s v=" Optoma W331 "/>
    <n v="459"/>
    <s v="Optoma"/>
  </r>
  <r>
    <n v="848"/>
    <x v="3"/>
    <x v="1"/>
    <x v="2"/>
    <s v=" Optoma S331 "/>
    <n v="319"/>
    <s v="Optoma"/>
  </r>
  <r>
    <n v="849"/>
    <x v="3"/>
    <x v="1"/>
    <x v="3"/>
    <s v=" Optoma HD28DSE "/>
    <n v="829"/>
    <s v="Optoma"/>
  </r>
  <r>
    <n v="850"/>
    <x v="3"/>
    <x v="5"/>
    <x v="4"/>
    <s v=" Optoma HD161X "/>
    <n v="1199"/>
    <s v="Optoma"/>
  </r>
  <r>
    <n v="851"/>
    <x v="3"/>
    <x v="2"/>
    <x v="5"/>
    <s v=" Optoma HD140X "/>
    <n v="589"/>
    <s v="Optoma"/>
  </r>
  <r>
    <n v="852"/>
    <x v="3"/>
    <x v="3"/>
    <x v="6"/>
    <s v=" Optoma EH341 "/>
    <n v="849"/>
    <s v="Optoma"/>
  </r>
  <r>
    <n v="853"/>
    <x v="3"/>
    <x v="1"/>
    <x v="7"/>
    <s v=" Optoma EH330 "/>
    <n v="649"/>
    <s v="Optoma"/>
  </r>
  <r>
    <n v="854"/>
    <x v="3"/>
    <x v="3"/>
    <x v="8"/>
    <s v=" Optoma EH200ST "/>
    <n v="939"/>
    <s v="Optoma"/>
  </r>
  <r>
    <n v="855"/>
    <x v="3"/>
    <x v="3"/>
    <x v="9"/>
    <s v=" Optoma DH1020 "/>
    <n v="699"/>
    <s v="Optoma"/>
  </r>
  <r>
    <n v="856"/>
    <x v="3"/>
    <x v="2"/>
    <x v="10"/>
    <s v=" JVC LX-WX50 "/>
    <n v="1799"/>
    <s v="JVC"/>
  </r>
  <r>
    <n v="857"/>
    <x v="3"/>
    <x v="3"/>
    <x v="11"/>
    <s v=" JVC LX-FH50 "/>
    <n v="2249"/>
    <s v="JVC"/>
  </r>
  <r>
    <n v="858"/>
    <x v="3"/>
    <x v="5"/>
    <x v="12"/>
    <s v=" JVC DLA-X7500 Zwart "/>
    <n v="6849"/>
    <s v="JVC"/>
  </r>
  <r>
    <n v="859"/>
    <x v="3"/>
    <x v="4"/>
    <x v="0"/>
    <s v=" JVC DLA-X5500 Zwart "/>
    <n v="4549"/>
    <s v="JVC"/>
  </r>
  <r>
    <n v="860"/>
    <x v="3"/>
    <x v="4"/>
    <x v="1"/>
    <s v=" JVC DLA-X5500 Wit "/>
    <n v="4549"/>
    <s v="JVC"/>
  </r>
  <r>
    <n v="861"/>
    <x v="3"/>
    <x v="0"/>
    <x v="2"/>
    <s v=" Epson EB-W29 "/>
    <n v="609"/>
    <s v="Epson"/>
  </r>
  <r>
    <n v="862"/>
    <x v="3"/>
    <x v="2"/>
    <x v="3"/>
    <s v=" Epson EB-S27 "/>
    <n v="379"/>
    <s v="Epson"/>
  </r>
  <r>
    <n v="863"/>
    <x v="3"/>
    <x v="1"/>
    <x v="4"/>
    <s v=" BenQ W2000W "/>
    <n v="1489"/>
    <s v="BenQ"/>
  </r>
  <r>
    <n v="864"/>
    <x v="3"/>
    <x v="5"/>
    <x v="5"/>
    <s v=" BenQ W1210ST "/>
    <n v="1049"/>
    <s v="BenQ"/>
  </r>
  <r>
    <n v="865"/>
    <x v="3"/>
    <x v="1"/>
    <x v="6"/>
    <s v=" BenQ MX819ST "/>
    <n v="949"/>
    <s v="BenQ"/>
  </r>
  <r>
    <n v="866"/>
    <x v="3"/>
    <x v="4"/>
    <x v="7"/>
    <s v=" Acer P6600 "/>
    <n v="1659"/>
    <s v="Acer"/>
  </r>
  <r>
    <n v="867"/>
    <x v="3"/>
    <x v="0"/>
    <x v="8"/>
    <s v=" Acer H7550ST "/>
    <n v="969"/>
    <s v="Acer"/>
  </r>
  <r>
    <n v="868"/>
    <x v="3"/>
    <x v="0"/>
    <x v="9"/>
    <s v=" Acer H7550BD "/>
    <n v="729"/>
    <s v="Acer"/>
  </r>
  <r>
    <n v="869"/>
    <x v="3"/>
    <x v="3"/>
    <x v="10"/>
    <s v=" Acer H6518BD "/>
    <n v="749"/>
    <s v="Acer"/>
  </r>
  <r>
    <n v="870"/>
    <x v="3"/>
    <x v="1"/>
    <x v="11"/>
    <s v=" Epson EB-X27 "/>
    <n v="479"/>
    <s v="Epson"/>
  </r>
  <r>
    <n v="871"/>
    <x v="2"/>
    <x v="4"/>
    <x v="12"/>
    <s v=" JBL Charge 2 Plus Zwart "/>
    <n v="99"/>
    <s v="JBL"/>
  </r>
  <r>
    <n v="872"/>
    <x v="2"/>
    <x v="5"/>
    <x v="0"/>
    <s v=" SONOS PLAY:1 Wit "/>
    <n v="229"/>
    <s v="SONOS"/>
  </r>
  <r>
    <n v="873"/>
    <x v="2"/>
    <x v="0"/>
    <x v="1"/>
    <s v=" JBL Charge 3 Squad Special Edition "/>
    <n v="179"/>
    <s v="JBL"/>
  </r>
  <r>
    <n v="874"/>
    <x v="2"/>
    <x v="4"/>
    <x v="2"/>
    <s v=" JBL Go Zwart "/>
    <n v="29"/>
    <s v="JBL"/>
  </r>
  <r>
    <n v="875"/>
    <x v="2"/>
    <x v="3"/>
    <x v="3"/>
    <s v=" SONOS PLAY:1 Zwart "/>
    <n v="229"/>
    <s v="SONOS"/>
  </r>
  <r>
    <n v="876"/>
    <x v="2"/>
    <x v="4"/>
    <x v="4"/>
    <s v=" JBL Flip 3 Black Edition "/>
    <n v="79"/>
    <s v="JBL"/>
  </r>
  <r>
    <n v="877"/>
    <x v="2"/>
    <x v="4"/>
    <x v="5"/>
    <s v=" Caliber HPG407BT "/>
    <n v="33.99"/>
    <s v="Caliber"/>
  </r>
  <r>
    <n v="878"/>
    <x v="2"/>
    <x v="5"/>
    <x v="6"/>
    <s v=" UE BOOM 2 Zwart "/>
    <n v="129"/>
    <s v="UE"/>
  </r>
  <r>
    <n v="879"/>
    <x v="2"/>
    <x v="5"/>
    <x v="7"/>
    <s v=" JBL Charge 3 Zwart "/>
    <n v="175"/>
    <s v="JBL"/>
  </r>
  <r>
    <n v="880"/>
    <x v="2"/>
    <x v="0"/>
    <x v="8"/>
    <s v=" House of Marley Get Together Grijs "/>
    <n v="135"/>
    <s v="House"/>
  </r>
  <r>
    <n v="881"/>
    <x v="2"/>
    <x v="3"/>
    <x v="9"/>
    <s v=" JBL Go Mintgroen "/>
    <n v="29"/>
    <s v="JBL"/>
  </r>
  <r>
    <n v="882"/>
    <x v="2"/>
    <x v="5"/>
    <x v="10"/>
    <s v=" JBL Flip 3 Zwart "/>
    <n v="99"/>
    <s v="JBL"/>
  </r>
  <r>
    <n v="883"/>
    <x v="2"/>
    <x v="2"/>
    <x v="11"/>
    <s v=" Fresh 'n Rebel Rockbox Brick Fabriq Edition Black Limited Edition "/>
    <n v="49.99"/>
    <s v="Fresh"/>
  </r>
  <r>
    <n v="884"/>
    <x v="2"/>
    <x v="2"/>
    <x v="12"/>
    <s v=" Bose SoundLink Mini II Zwart "/>
    <n v="189"/>
    <s v="Bose"/>
  </r>
  <r>
    <n v="885"/>
    <x v="2"/>
    <x v="0"/>
    <x v="0"/>
    <s v=" iDance Audio Sing Cube BC100 Wit "/>
    <n v="69.989999999999995"/>
    <s v="iDance"/>
  </r>
  <r>
    <n v="886"/>
    <x v="2"/>
    <x v="3"/>
    <x v="1"/>
    <s v=" JBL Go Grijs "/>
    <n v="29"/>
    <s v="JBL"/>
  </r>
  <r>
    <n v="887"/>
    <x v="2"/>
    <x v="3"/>
    <x v="2"/>
    <s v=" JBL Xtreme Zwart "/>
    <n v="249"/>
    <s v="JBL"/>
  </r>
  <r>
    <n v="888"/>
    <x v="2"/>
    <x v="5"/>
    <x v="3"/>
    <s v=" SONOS PLAY:3 Wit "/>
    <n v="349"/>
    <s v="SONOS"/>
  </r>
  <r>
    <n v="889"/>
    <x v="2"/>
    <x v="1"/>
    <x v="4"/>
    <s v=" UE MEGABOOM Zwart "/>
    <n v="199"/>
    <s v="UE"/>
  </r>
  <r>
    <n v="890"/>
    <x v="2"/>
    <x v="0"/>
    <x v="5"/>
    <s v=" SONOS PLAY:5 Wit "/>
    <n v="579"/>
    <s v="SONOS"/>
  </r>
  <r>
    <n v="891"/>
    <x v="2"/>
    <x v="4"/>
    <x v="6"/>
    <s v=" Bose SoundLink III "/>
    <n v="279"/>
    <s v="Bose"/>
  </r>
  <r>
    <n v="892"/>
    <x v="2"/>
    <x v="5"/>
    <x v="7"/>
    <s v=" JBL Go Blauw "/>
    <n v="29"/>
    <s v="JBL"/>
  </r>
  <r>
    <n v="893"/>
    <x v="2"/>
    <x v="3"/>
    <x v="8"/>
    <s v=" ION Block Rocker 2016 "/>
    <n v="179"/>
    <s v="ION"/>
  </r>
  <r>
    <n v="894"/>
    <x v="2"/>
    <x v="3"/>
    <x v="9"/>
    <s v=" Bose SoundLink Mini II Zilver "/>
    <n v="189"/>
    <s v="Bose"/>
  </r>
  <r>
    <n v="895"/>
    <x v="2"/>
    <x v="3"/>
    <x v="10"/>
    <s v=" Nikkei Bigboxx "/>
    <n v="139"/>
    <s v="Nikkei"/>
  </r>
  <r>
    <n v="896"/>
    <x v="2"/>
    <x v="4"/>
    <x v="11"/>
    <s v=" JBL Clip 2 Zwart "/>
    <n v="51"/>
    <s v="JBL"/>
  </r>
  <r>
    <n v="897"/>
    <x v="2"/>
    <x v="2"/>
    <x v="12"/>
    <s v=" Bose SoundTouch 20 III Zwart "/>
    <n v="389"/>
    <s v="Bose"/>
  </r>
  <r>
    <n v="898"/>
    <x v="2"/>
    <x v="2"/>
    <x v="0"/>
    <s v=" Bose SoundTouch 10 Zwart "/>
    <n v="219"/>
    <s v="Bose"/>
  </r>
  <r>
    <n v="899"/>
    <x v="2"/>
    <x v="0"/>
    <x v="1"/>
    <s v=" SONOS PLAY:5 Zwart "/>
    <n v="579"/>
    <s v="SONOS"/>
  </r>
  <r>
    <n v="900"/>
    <x v="2"/>
    <x v="2"/>
    <x v="2"/>
    <s v=" Philips BT6000 Zwart "/>
    <n v="79"/>
    <s v="Philips"/>
  </r>
  <r>
    <n v="901"/>
    <x v="2"/>
    <x v="4"/>
    <x v="3"/>
    <s v=" JBL Go Rood "/>
    <n v="29"/>
    <s v="JBL"/>
  </r>
  <r>
    <n v="902"/>
    <x v="2"/>
    <x v="5"/>
    <x v="4"/>
    <s v=" UE ROLL 2 Zwart "/>
    <n v="79"/>
    <s v="UE"/>
  </r>
  <r>
    <n v="903"/>
    <x v="2"/>
    <x v="1"/>
    <x v="5"/>
    <s v=" Samsung R1 WAM1500 "/>
    <n v="149"/>
    <s v="Samsung"/>
  </r>
  <r>
    <n v="904"/>
    <x v="2"/>
    <x v="1"/>
    <x v="6"/>
    <s v=" UE BOOM 2 Rood "/>
    <n v="129"/>
    <s v="UE"/>
  </r>
  <r>
    <n v="905"/>
    <x v="2"/>
    <x v="2"/>
    <x v="7"/>
    <s v=" Marshall Kilburn Zwart "/>
    <n v="199"/>
    <s v="Marshall"/>
  </r>
  <r>
    <n v="906"/>
    <x v="2"/>
    <x v="4"/>
    <x v="8"/>
    <s v=" JBL Flip 3 Squad Special Edition "/>
    <n v="99"/>
    <s v="JBL"/>
  </r>
  <r>
    <n v="907"/>
    <x v="2"/>
    <x v="4"/>
    <x v="9"/>
    <s v=" HEOS 1 HS2 Duo Pack Zwart "/>
    <n v="375"/>
    <s v="HEOS"/>
  </r>
  <r>
    <n v="908"/>
    <x v="2"/>
    <x v="1"/>
    <x v="10"/>
    <s v=" UE BOOM 2 Blauw "/>
    <n v="129"/>
    <s v="UE"/>
  </r>
  <r>
    <n v="909"/>
    <x v="2"/>
    <x v="5"/>
    <x v="11"/>
    <s v=" JBL Flip 3 Turquoise "/>
    <n v="99"/>
    <s v="JBL"/>
  </r>
  <r>
    <n v="910"/>
    <x v="2"/>
    <x v="5"/>
    <x v="12"/>
    <s v=" JBL Flip 3 Rood "/>
    <n v="99"/>
    <s v="JBL"/>
  </r>
  <r>
    <n v="911"/>
    <x v="2"/>
    <x v="0"/>
    <x v="0"/>
    <s v=" UE MEGABOOM Blauw "/>
    <n v="199"/>
    <s v="UE"/>
  </r>
  <r>
    <n v="912"/>
    <x v="2"/>
    <x v="4"/>
    <x v="1"/>
    <s v=" UE BOOM 2 Wit "/>
    <n v="129"/>
    <s v="UE"/>
  </r>
  <r>
    <n v="913"/>
    <x v="2"/>
    <x v="0"/>
    <x v="2"/>
    <s v=" Fresh 'n Rebel Rockbox Brick Fabriq Edition Zwart "/>
    <n v="52"/>
    <s v="Fresh"/>
  </r>
  <r>
    <n v="914"/>
    <x v="2"/>
    <x v="2"/>
    <x v="3"/>
    <s v=" iDance Audio Sing Cube BC100 Roze "/>
    <n v="89.95"/>
    <s v="iDance"/>
  </r>
  <r>
    <n v="915"/>
    <x v="2"/>
    <x v="1"/>
    <x v="4"/>
    <s v=" JBL Flip 3 Grijs "/>
    <n v="99"/>
    <s v="JBL"/>
  </r>
  <r>
    <n v="916"/>
    <x v="2"/>
    <x v="2"/>
    <x v="5"/>
    <s v=" JBL Go Oranje "/>
    <n v="29"/>
    <s v="JBL"/>
  </r>
  <r>
    <n v="917"/>
    <x v="2"/>
    <x v="4"/>
    <x v="6"/>
    <s v=" Bose SoundTouch 30 III Zwart "/>
    <n v="599"/>
    <s v="Bose"/>
  </r>
  <r>
    <n v="918"/>
    <x v="2"/>
    <x v="1"/>
    <x v="7"/>
    <s v=" JBL Go Roze "/>
    <n v="29"/>
    <s v="JBL"/>
  </r>
  <r>
    <n v="919"/>
    <x v="2"/>
    <x v="2"/>
    <x v="8"/>
    <s v=" JBL Flip 3 Blauw "/>
    <n v="93"/>
    <s v="JBL"/>
  </r>
  <r>
    <n v="920"/>
    <x v="2"/>
    <x v="4"/>
    <x v="9"/>
    <s v=" Samsung R3 WAM3501 "/>
    <n v="199"/>
    <s v="Samsung"/>
  </r>
  <r>
    <n v="921"/>
    <x v="2"/>
    <x v="0"/>
    <x v="10"/>
    <s v=" Philips BT110B "/>
    <n v="34.99"/>
    <s v="Philips"/>
  </r>
  <r>
    <n v="922"/>
    <x v="2"/>
    <x v="2"/>
    <x v="11"/>
    <s v=" JBL Charge 3 Grijs "/>
    <n v="174"/>
    <s v="JBL"/>
  </r>
  <r>
    <n v="923"/>
    <x v="2"/>
    <x v="4"/>
    <x v="12"/>
    <s v=" Bose SoundTouch 20 III Wit "/>
    <n v="389"/>
    <s v="Bose"/>
  </r>
  <r>
    <n v="924"/>
    <x v="2"/>
    <x v="1"/>
    <x v="0"/>
    <s v=" Trust Urban Deci Blauw "/>
    <n v="39.99"/>
    <s v="Trust"/>
  </r>
  <r>
    <n v="925"/>
    <x v="2"/>
    <x v="2"/>
    <x v="1"/>
    <s v=" JBL Pulse 2 Zwart "/>
    <n v="179"/>
    <s v="JBL"/>
  </r>
  <r>
    <n v="926"/>
    <x v="2"/>
    <x v="4"/>
    <x v="2"/>
    <s v=" Jabra Solemate zwart "/>
    <n v="79.989999999999995"/>
    <s v="Jabra"/>
  </r>
  <r>
    <n v="927"/>
    <x v="2"/>
    <x v="4"/>
    <x v="3"/>
    <s v=" Bose SoundLink Colour Zwart "/>
    <n v="139"/>
    <s v="Bose"/>
  </r>
  <r>
    <n v="928"/>
    <x v="2"/>
    <x v="2"/>
    <x v="4"/>
    <s v=" Philips SD700B "/>
    <n v="49.99"/>
    <s v="Philips"/>
  </r>
  <r>
    <n v="929"/>
    <x v="2"/>
    <x v="4"/>
    <x v="5"/>
    <s v=" ION Block Party Live "/>
    <n v="199"/>
    <s v="ION"/>
  </r>
  <r>
    <n v="930"/>
    <x v="2"/>
    <x v="5"/>
    <x v="6"/>
    <s v=" Trust Urban Deci Oranje "/>
    <n v="39.99"/>
    <s v="Trust"/>
  </r>
  <r>
    <n v="931"/>
    <x v="2"/>
    <x v="5"/>
    <x v="7"/>
    <s v=" Samsung R3 WAM3500 "/>
    <n v="239"/>
    <s v="Samsung"/>
  </r>
  <r>
    <n v="932"/>
    <x v="2"/>
    <x v="5"/>
    <x v="8"/>
    <s v=" Libratone Zipp Donkergrijs "/>
    <n v="269"/>
    <s v="Libratone"/>
  </r>
  <r>
    <n v="933"/>
    <x v="2"/>
    <x v="0"/>
    <x v="9"/>
    <s v=" Philips BT2200B "/>
    <n v="39.99"/>
    <s v="Philips"/>
  </r>
  <r>
    <n v="934"/>
    <x v="2"/>
    <x v="2"/>
    <x v="10"/>
    <s v=" Caliber HPG507BT "/>
    <n v="52.99"/>
    <s v="Caliber"/>
  </r>
  <r>
    <n v="935"/>
    <x v="2"/>
    <x v="1"/>
    <x v="11"/>
    <s v=" Sony SRS-XB3 Zwart "/>
    <n v="99"/>
    <s v="Sony"/>
  </r>
  <r>
    <n v="936"/>
    <x v="2"/>
    <x v="5"/>
    <x v="12"/>
    <s v=" JBL Clip 2 Squad "/>
    <n v="51"/>
    <s v="JBL"/>
  </r>
  <r>
    <n v="937"/>
    <x v="2"/>
    <x v="4"/>
    <x v="0"/>
    <s v=" Bose SoundTouch 10 Wit "/>
    <n v="219"/>
    <s v="Bose"/>
  </r>
  <r>
    <n v="938"/>
    <x v="2"/>
    <x v="0"/>
    <x v="1"/>
    <s v=" Fresh 'n Rebel Rockbox Brick Fabriq Edition Mintgroen "/>
    <n v="59"/>
    <s v="Fresh"/>
  </r>
  <r>
    <n v="939"/>
    <x v="2"/>
    <x v="3"/>
    <x v="2"/>
    <s v=" Veho 360 Mode Retro "/>
    <n v="49.99"/>
    <s v="Veho"/>
  </r>
  <r>
    <n v="940"/>
    <x v="2"/>
    <x v="3"/>
    <x v="3"/>
    <s v=" UE ROLL 2 Paars "/>
    <n v="79"/>
    <s v="UE"/>
  </r>
  <r>
    <n v="941"/>
    <x v="2"/>
    <x v="0"/>
    <x v="4"/>
    <s v=" Samsung R1 WAM1501 "/>
    <n v="149"/>
    <s v="Samsung"/>
  </r>
  <r>
    <n v="942"/>
    <x v="2"/>
    <x v="3"/>
    <x v="5"/>
    <s v=" JBL Charge 3 Blauw "/>
    <n v="169"/>
    <s v="JBL"/>
  </r>
  <r>
    <n v="943"/>
    <x v="2"/>
    <x v="0"/>
    <x v="6"/>
    <s v=" Yamaha WX-010 MusicCast Zwart "/>
    <n v="160"/>
    <s v="Yamaha"/>
  </r>
  <r>
    <n v="944"/>
    <x v="2"/>
    <x v="5"/>
    <x v="7"/>
    <s v=" SONOS PLAY:3 Zwart "/>
    <n v="349"/>
    <s v="SONOS"/>
  </r>
  <r>
    <n v="945"/>
    <x v="2"/>
    <x v="4"/>
    <x v="8"/>
    <s v=" Libratone Zipp Mini Turquoise "/>
    <n v="199"/>
    <s v="Libratone"/>
  </r>
  <r>
    <n v="946"/>
    <x v="2"/>
    <x v="0"/>
    <x v="9"/>
    <s v=" Harman Kardon Aura Studio "/>
    <n v="299"/>
    <s v="Harman"/>
  </r>
  <r>
    <n v="947"/>
    <x v="2"/>
    <x v="5"/>
    <x v="10"/>
    <s v=" Yamaha WX-010 MusicCast Wit "/>
    <n v="163"/>
    <s v="Yamaha"/>
  </r>
  <r>
    <n v="948"/>
    <x v="2"/>
    <x v="3"/>
    <x v="11"/>
    <s v=" Libratone Zipp Mini Donkergrijs "/>
    <n v="189"/>
    <s v="Libratone"/>
  </r>
  <r>
    <n v="949"/>
    <x v="2"/>
    <x v="1"/>
    <x v="12"/>
    <s v=" Harman Kardon Onyx Mini Zwart "/>
    <n v="99"/>
    <s v="Harman"/>
  </r>
  <r>
    <n v="950"/>
    <x v="2"/>
    <x v="1"/>
    <x v="0"/>
    <s v=" UE BOOM 2 Groen "/>
    <n v="129"/>
    <s v="UE"/>
  </r>
  <r>
    <n v="951"/>
    <x v="2"/>
    <x v="0"/>
    <x v="1"/>
    <s v=" JBL Xtreme Squad Special Edition "/>
    <n v="289"/>
    <s v="JBL"/>
  </r>
  <r>
    <n v="952"/>
    <x v="2"/>
    <x v="5"/>
    <x v="2"/>
    <s v=" JBL Go Geel "/>
    <n v="29"/>
    <s v="JBL"/>
  </r>
  <r>
    <n v="953"/>
    <x v="2"/>
    <x v="0"/>
    <x v="3"/>
    <s v=" UE ROLL 2 Blauw "/>
    <n v="79"/>
    <s v="UE"/>
  </r>
  <r>
    <n v="954"/>
    <x v="2"/>
    <x v="0"/>
    <x v="4"/>
    <s v=" Caliber HPG415BT Grijs "/>
    <n v="34.950000000000003"/>
    <s v="Caliber"/>
  </r>
  <r>
    <n v="955"/>
    <x v="2"/>
    <x v="0"/>
    <x v="5"/>
    <s v=" Bose SoundTouch 10 Duo Pack Zwart "/>
    <n v="399"/>
    <s v="Bose"/>
  </r>
  <r>
    <n v="956"/>
    <x v="2"/>
    <x v="1"/>
    <x v="6"/>
    <s v=" Philips Shoqbox SB300 "/>
    <n v="49"/>
    <s v="Philips"/>
  </r>
  <r>
    <n v="957"/>
    <x v="2"/>
    <x v="3"/>
    <x v="7"/>
    <s v=" Marshall Woburn Zwart "/>
    <n v="399"/>
    <s v="Marshall"/>
  </r>
  <r>
    <n v="958"/>
    <x v="2"/>
    <x v="1"/>
    <x v="8"/>
    <s v=" Marshall Kilburn Creme "/>
    <n v="229"/>
    <s v="Marshall"/>
  </r>
  <r>
    <n v="959"/>
    <x v="2"/>
    <x v="1"/>
    <x v="9"/>
    <s v=" Libratone Zipp Turquoise "/>
    <n v="269"/>
    <s v="Libratone"/>
  </r>
  <r>
    <n v="960"/>
    <x v="2"/>
    <x v="4"/>
    <x v="10"/>
    <s v=" Libratone Zipp Lichtgrijs "/>
    <n v="269"/>
    <s v="Libratone"/>
  </r>
  <r>
    <n v="961"/>
    <x v="2"/>
    <x v="4"/>
    <x v="11"/>
    <s v=" JBL Charge 3 Rood "/>
    <n v="174"/>
    <s v="JBL"/>
  </r>
  <r>
    <n v="962"/>
    <x v="2"/>
    <x v="1"/>
    <x v="12"/>
    <s v=" ION Plunge "/>
    <n v="69"/>
    <s v="ION"/>
  </r>
  <r>
    <n v="963"/>
    <x v="2"/>
    <x v="3"/>
    <x v="0"/>
    <s v=" Idance Audio Mini Cube 3 CM-3 Zwart "/>
    <n v="47.95"/>
    <s v="Idance"/>
  </r>
  <r>
    <n v="964"/>
    <x v="2"/>
    <x v="4"/>
    <x v="1"/>
    <s v=" HEOS 5 HS2 Zwart "/>
    <n v="449"/>
    <s v="HEOS"/>
  </r>
  <r>
    <n v="965"/>
    <x v="2"/>
    <x v="4"/>
    <x v="2"/>
    <s v=" HEOS 1 HS2 Duo Pack Wit "/>
    <n v="375"/>
    <s v="HEOS"/>
  </r>
  <r>
    <n v="966"/>
    <x v="2"/>
    <x v="5"/>
    <x v="3"/>
    <s v=" Fresh 'n Rebel Rockbox Cube Fabriq Edition Zwart "/>
    <n v="29.95"/>
    <s v="Fresh"/>
  </r>
  <r>
    <n v="967"/>
    <x v="2"/>
    <x v="4"/>
    <x v="4"/>
    <s v=" Libratone Zipp Rood "/>
    <n v="269"/>
    <s v="Libratone"/>
  </r>
  <r>
    <n v="968"/>
    <x v="2"/>
    <x v="5"/>
    <x v="5"/>
    <s v=" JBL Clip 2 Turquoise "/>
    <n v="51"/>
    <s v="JBL"/>
  </r>
  <r>
    <n v="969"/>
    <x v="2"/>
    <x v="3"/>
    <x v="6"/>
    <s v=" JAM Heavy Metal "/>
    <n v="79"/>
    <s v="JAM"/>
  </r>
  <r>
    <n v="970"/>
    <x v="2"/>
    <x v="6"/>
    <x v="7"/>
    <s v=" JBL Xtreme Blauw "/>
    <n v="249"/>
    <s v="JBL"/>
  </r>
  <r>
    <n v="971"/>
    <x v="2"/>
    <x v="4"/>
    <x v="8"/>
    <s v=" House of Marley Get Together Denim "/>
    <n v="149"/>
    <s v="House"/>
  </r>
  <r>
    <n v="972"/>
    <x v="2"/>
    <x v="1"/>
    <x v="9"/>
    <s v=" Trust Urban Yzo Oranje "/>
    <n v="24.99"/>
    <s v="Trust"/>
  </r>
  <r>
    <n v="973"/>
    <x v="2"/>
    <x v="3"/>
    <x v="10"/>
    <s v=" Samsung R6 WAM6500 "/>
    <n v="299"/>
    <s v="Samsung"/>
  </r>
  <r>
    <n v="974"/>
    <x v="2"/>
    <x v="5"/>
    <x v="11"/>
    <s v=" JBL Charge 3 Turquoise "/>
    <n v="175"/>
    <s v="JBL"/>
  </r>
  <r>
    <n v="975"/>
    <x v="2"/>
    <x v="2"/>
    <x v="12"/>
    <s v=" JAMOJI Winking tongue out "/>
    <n v="24.99"/>
    <s v="JAMOJI"/>
  </r>
  <r>
    <n v="976"/>
    <x v="3"/>
    <x v="2"/>
    <x v="0"/>
    <s v=" ION Cornerstone "/>
    <n v="99"/>
    <s v="ION"/>
  </r>
  <r>
    <n v="977"/>
    <x v="3"/>
    <x v="5"/>
    <x v="1"/>
    <s v=" HEOS 3 HS2 Wit "/>
    <n v="349"/>
    <s v="HEOS"/>
  </r>
  <r>
    <n v="978"/>
    <x v="3"/>
    <x v="1"/>
    <x v="2"/>
    <s v=" Caliber HPG510BT Zwart "/>
    <n v="43.99"/>
    <s v="Caliber"/>
  </r>
  <r>
    <n v="979"/>
    <x v="3"/>
    <x v="1"/>
    <x v="3"/>
    <s v=" JBL Clip 2 Blauw "/>
    <n v="51"/>
    <s v="JBL"/>
  </r>
  <r>
    <n v="980"/>
    <x v="3"/>
    <x v="3"/>
    <x v="4"/>
    <s v=" iDance Audio Mini Blaster BM-1 Wit "/>
    <n v="24.99"/>
    <s v="iDance"/>
  </r>
  <r>
    <n v="981"/>
    <x v="3"/>
    <x v="5"/>
    <x v="5"/>
    <s v=" Harman Kardon Go+Play Zwart "/>
    <n v="299"/>
    <s v="Harman"/>
  </r>
  <r>
    <n v="982"/>
    <x v="3"/>
    <x v="6"/>
    <x v="6"/>
    <s v=" Sony SRS-X11 Zwart "/>
    <n v="79.989999999999995"/>
    <s v="Sony"/>
  </r>
  <r>
    <n v="983"/>
    <x v="3"/>
    <x v="3"/>
    <x v="7"/>
    <s v=" Philips SD700A "/>
    <n v="49.99"/>
    <s v="Philips"/>
  </r>
  <r>
    <n v="984"/>
    <x v="3"/>
    <x v="3"/>
    <x v="8"/>
    <s v=" Philips izzy BM5 Zwart "/>
    <n v="129"/>
    <s v="Philips"/>
  </r>
  <r>
    <n v="985"/>
    <x v="3"/>
    <x v="4"/>
    <x v="9"/>
    <s v=" House of Marley Get Together Blauw "/>
    <n v="149"/>
    <s v="House"/>
  </r>
  <r>
    <n v="986"/>
    <x v="3"/>
    <x v="4"/>
    <x v="10"/>
    <s v=" Hercules WAE Outdoor 04Plus Blauw "/>
    <n v="59.99"/>
    <s v="Hercules"/>
  </r>
  <r>
    <n v="987"/>
    <x v="3"/>
    <x v="6"/>
    <x v="11"/>
    <s v=" Fugoo Sport "/>
    <n v="169.99"/>
    <s v="Fugoo"/>
  </r>
  <r>
    <n v="988"/>
    <x v="3"/>
    <x v="4"/>
    <x v="12"/>
    <s v=" Caliber HPG415BT Zwart "/>
    <n v="34.950000000000003"/>
    <s v="Caliber"/>
  </r>
  <r>
    <n v="989"/>
    <x v="2"/>
    <x v="3"/>
    <x v="0"/>
    <s v=" Bose SoundLink Colour Wit "/>
    <n v="139"/>
    <s v="Bose"/>
  </r>
  <r>
    <n v="990"/>
    <x v="2"/>
    <x v="5"/>
    <x v="1"/>
    <s v=" UE MEGABOOM Rood "/>
    <n v="199"/>
    <s v="UE"/>
  </r>
  <r>
    <n v="991"/>
    <x v="2"/>
    <x v="4"/>
    <x v="2"/>
    <s v=" UE MEGABOOM Paars "/>
    <n v="199"/>
    <s v="UE"/>
  </r>
  <r>
    <n v="992"/>
    <x v="2"/>
    <x v="6"/>
    <x v="3"/>
    <s v=" Sony SRS-X99 "/>
    <n v="599"/>
    <s v="Sony"/>
  </r>
  <r>
    <n v="993"/>
    <x v="2"/>
    <x v="1"/>
    <x v="4"/>
    <s v=" Samsung R5 WAM5500 "/>
    <n v="319"/>
    <s v="Samsung"/>
  </r>
  <r>
    <n v="994"/>
    <x v="2"/>
    <x v="2"/>
    <x v="5"/>
    <s v=" Philips izzy BM5 + BM50 "/>
    <n v="349"/>
    <s v="Philips"/>
  </r>
  <r>
    <n v="995"/>
    <x v="2"/>
    <x v="5"/>
    <x v="6"/>
    <s v=" Libratone Zipp Mini Rood "/>
    <n v="199"/>
    <s v="Libratone"/>
  </r>
  <r>
    <n v="996"/>
    <x v="2"/>
    <x v="2"/>
    <x v="7"/>
    <s v=" JBL Flip 4 Zwart "/>
    <n v="139"/>
    <s v="JBL"/>
  </r>
  <r>
    <n v="997"/>
    <x v="2"/>
    <x v="6"/>
    <x v="8"/>
    <s v=" Fresh 'n Rebel Rockbox Fold Fabriq Edition Blauw "/>
    <n v="79"/>
    <s v="Fresh"/>
  </r>
  <r>
    <n v="998"/>
    <x v="2"/>
    <x v="5"/>
    <x v="9"/>
    <s v=" Dali Katch Blauw "/>
    <n v="399"/>
    <s v="Dali"/>
  </r>
  <r>
    <n v="999"/>
    <x v="2"/>
    <x v="6"/>
    <x v="10"/>
    <s v=" Bang &amp; Olufsen BeoPlay A1 Groen "/>
    <n v="249"/>
    <s v="Bang"/>
  </r>
  <r>
    <n v="1000"/>
    <x v="2"/>
    <x v="5"/>
    <x v="11"/>
    <s v=" Bang &amp; Olufsen Beolit 15 Zwart "/>
    <n v="399"/>
    <s v="Ban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B00-000000000000}" name="Draaitabel11" cacheId="2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22:C65" firstHeaderRow="1" firstDataRow="1" firstDataCol="1" rowPageCount="1" colPageCount="1"/>
  <pivotFields count="7">
    <pivotField showAll="0"/>
    <pivotField axis="axisRow" showAll="0">
      <items count="7">
        <item x="0"/>
        <item x="5"/>
        <item x="3"/>
        <item x="4"/>
        <item x="1"/>
        <item x="2"/>
        <item t="default"/>
      </items>
    </pivotField>
    <pivotField axis="axisRow" showAll="0">
      <items count="8">
        <item x="0"/>
        <item x="3"/>
        <item x="4"/>
        <item x="5"/>
        <item x="2"/>
        <item x="1"/>
        <item x="6"/>
        <item t="default"/>
      </items>
    </pivotField>
    <pivotField axis="axisPage" multipleItemSelectionAllowed="1" showAll="0">
      <items count="14">
        <item x="12"/>
        <item h="1" x="1"/>
        <item h="1" x="0"/>
        <item h="1" x="6"/>
        <item h="1" x="2"/>
        <item h="1" x="5"/>
        <item x="10"/>
        <item h="1" x="4"/>
        <item h="1" x="9"/>
        <item h="1" x="7"/>
        <item h="1" x="3"/>
        <item h="1" x="11"/>
        <item h="1" x="8"/>
        <item t="default"/>
      </items>
    </pivotField>
    <pivotField showAll="0"/>
    <pivotField dataField="1" numFmtId="182" showAll="0"/>
    <pivotField showAll="0"/>
  </pivotFields>
  <rowFields count="2">
    <field x="2"/>
    <field x="1"/>
  </rowFields>
  <rowItems count="43">
    <i>
      <x/>
    </i>
    <i r="1">
      <x/>
    </i>
    <i r="1">
      <x v="1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>
      <x v="6"/>
    </i>
    <i r="1">
      <x v="5"/>
    </i>
    <i t="grand">
      <x/>
    </i>
  </rowItems>
  <colItems count="1">
    <i/>
  </colItems>
  <pageFields count="1">
    <pageField fld="3" hier="-1"/>
  </pageFields>
  <dataFields count="1">
    <dataField name="Som van Prij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C00-000000000000}" name="Draaitabel1" cacheId="0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compact="0" compactData="0" multipleFieldFilters="0" chartFormat="16">
  <location ref="G11:J25" firstHeaderRow="1" firstDataRow="2" firstDataCol="2" rowPageCount="1" colPageCount="1"/>
  <pivotFields count="6">
    <pivotField axis="axisRow" compact="0" outline="0" subtotalTop="0" showAll="0">
      <items count="8">
        <item h="1" x="0"/>
        <item h="1" x="1"/>
        <item x="2"/>
        <item h="1" x="3"/>
        <item h="1" x="6"/>
        <item x="4"/>
        <item h="1" x="5"/>
        <item t="default"/>
      </items>
    </pivotField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axis="axisCol" compact="0" outline="0" subtotalTop="0" showAll="0">
      <items count="4">
        <item x="0"/>
        <item h="1" x="1"/>
        <item h="1" x="2"/>
        <item t="default"/>
      </items>
    </pivotField>
    <pivotField axis="axisPage" compact="0" numFmtId="171" outline="0" subtotalTop="0" multipleItemSelectionAllowe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numFmtId="44" outline="0" subtotalTop="0" showAll="0"/>
    <pivotField compact="0" outline="0" showAll="0" defaultSubtotal="0">
      <items count="4">
        <item x="0"/>
        <item x="1"/>
        <item x="2"/>
        <item x="3"/>
      </items>
    </pivotField>
  </pivotFields>
  <rowFields count="2">
    <field x="0"/>
    <field x="1"/>
  </rowFields>
  <rowItems count="13">
    <i>
      <x v="2"/>
      <x/>
    </i>
    <i r="1">
      <x v="1"/>
    </i>
    <i r="1">
      <x v="2"/>
    </i>
    <i r="1">
      <x v="3"/>
    </i>
    <i r="1">
      <x v="4"/>
    </i>
    <i t="default">
      <x v="2"/>
    </i>
    <i>
      <x v="5"/>
      <x/>
    </i>
    <i r="1">
      <x v="1"/>
    </i>
    <i r="1">
      <x v="2"/>
    </i>
    <i r="1">
      <x v="3"/>
    </i>
    <i r="1">
      <x v="4"/>
    </i>
    <i t="default">
      <x v="5"/>
    </i>
    <i t="grand">
      <x/>
    </i>
  </rowItems>
  <colFields count="1">
    <field x="2"/>
  </colFields>
  <colItems count="2">
    <i>
      <x/>
    </i>
    <i t="grand">
      <x/>
    </i>
  </colItems>
  <pageFields count="1">
    <pageField fld="3" hier="-1"/>
  </pageFields>
  <dataFields count="1">
    <dataField name="Som van Omzet" fld="4" baseField="0" baseItem="0"/>
  </dataFields>
  <chartFormats count="8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9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1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3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4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5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Medium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C00-000001000000}" name="Draaitabel2" cacheId="1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 rowHeaderCaption="Maanden" colHeaderCaption="Jaren">
  <location ref="M28:P37" firstHeaderRow="1" firstDataRow="2" firstDataCol="1"/>
  <pivotFields count="6">
    <pivotField axis="axisRow" showAll="0">
      <items count="8">
        <item x="0"/>
        <item x="1"/>
        <item x="2"/>
        <item x="3"/>
        <item x="6"/>
        <item x="4"/>
        <item x="5"/>
        <item t="default"/>
      </items>
    </pivotField>
    <pivotField showAll="0"/>
    <pivotField showAll="0"/>
    <pivotField numFmtId="17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numFmtId="44" showAll="0"/>
    <pivotField axis="axisCol" showAll="0" defaultSubtotal="0">
      <items count="4">
        <item x="0"/>
        <item x="1"/>
        <item x="2"/>
        <item x="3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3">
    <i>
      <x v="1"/>
    </i>
    <i>
      <x v="2"/>
    </i>
    <i t="grand">
      <x/>
    </i>
  </colItems>
  <dataFields count="1">
    <dataField name="Gemiddelde van Omzet" fld="4" subtotal="average" baseField="0" baseItem="0" numFmtId="44"/>
  </dataFields>
  <formats count="1">
    <format dxfId="1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Verkoper11" xr10:uid="{00000000-0013-0000-FFFF-FFFF01000000}" sourceName="Verkoper">
  <pivotTables>
    <pivotTable tabId="37" name="Draaitabel1"/>
  </pivotTables>
  <data>
    <tabular pivotCacheId="9">
      <items count="7">
        <i x="0"/>
        <i x="1"/>
        <i x="2" s="1"/>
        <i x="3"/>
        <i x="6"/>
        <i x="4" s="1"/>
        <i x="5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erkoper 2" xr10:uid="{00000000-0014-0000-FFFF-FFFF01000000}" cache="Slicer_Verkoper11" caption="Verkoper" style="SlicerStyleOther1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2" displayName="Tabel2" ref="B14:K87" totalsRowShown="0" headerRowDxfId="39" headerRowBorderDxfId="38" tableBorderDxfId="37">
  <autoFilter ref="B14:K87" xr:uid="{00000000-0009-0000-0100-000001000000}"/>
  <sortState xmlns:xlrd2="http://schemas.microsoft.com/office/spreadsheetml/2017/richdata2" ref="B15:K87">
    <sortCondition ref="B14:B87"/>
  </sortState>
  <tableColumns count="10">
    <tableColumn id="1" xr3:uid="{00000000-0010-0000-0000-000001000000}" name="Naam" dataDxfId="36"/>
    <tableColumn id="2" xr3:uid="{00000000-0010-0000-0000-000002000000}" name="V.n" dataDxfId="35"/>
    <tableColumn id="3" xr3:uid="{00000000-0010-0000-0000-000003000000}" name="Adres" dataDxfId="34"/>
    <tableColumn id="4" xr3:uid="{00000000-0010-0000-0000-000004000000}" name="Nr." dataDxfId="33"/>
    <tableColumn id="5" xr3:uid="{00000000-0010-0000-0000-000005000000}" name="Code" dataDxfId="32"/>
    <tableColumn id="6" xr3:uid="{00000000-0010-0000-0000-000006000000}" name="Plaats" dataDxfId="31"/>
    <tableColumn id="7" xr3:uid="{00000000-0010-0000-0000-000007000000}" name="Geb." dataDxfId="30"/>
    <tableColumn id="8" xr3:uid="{00000000-0010-0000-0000-000008000000}" name="leeftijd" dataDxfId="29">
      <calculatedColumnFormula>DATEDIF(H15,TODAY(),"y")</calculatedColumnFormula>
    </tableColumn>
    <tableColumn id="9" xr3:uid="{00000000-0010-0000-0000-000009000000}" name="Telefoon" dataDxfId="28"/>
    <tableColumn id="10" xr3:uid="{00000000-0010-0000-0000-00000A000000}" name="Mobiel" dataDxfId="27"/>
  </tableColumns>
  <tableStyleInfo name="TableStyleLight13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1" displayName="Tabel1" ref="A20:B30" totalsRowShown="0">
  <autoFilter ref="A20:B30" xr:uid="{00000000-0009-0000-0100-000002000000}"/>
  <tableColumns count="2">
    <tableColumn id="1" xr3:uid="{00000000-0010-0000-0100-000001000000}" name="Man / Vrouw"/>
    <tableColumn id="3" xr3:uid="{00000000-0010-0000-0100-000003000000}" name="Gewicht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22" displayName="Tabel22" ref="B19:K139" totalsRowShown="0" headerRowDxfId="26" dataDxfId="24" headerRowBorderDxfId="25" tableBorderDxfId="23">
  <autoFilter ref="B19:K13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sortState xmlns:xlrd2="http://schemas.microsoft.com/office/spreadsheetml/2017/richdata2" ref="B20:K92">
    <sortCondition ref="H15"/>
  </sortState>
  <tableColumns count="10">
    <tableColumn id="1" xr3:uid="{00000000-0010-0000-0200-000001000000}" name="Naam" dataDxfId="22"/>
    <tableColumn id="2" xr3:uid="{00000000-0010-0000-0200-000002000000}" name="V.n" dataDxfId="21"/>
    <tableColumn id="3" xr3:uid="{00000000-0010-0000-0200-000003000000}" name="Adres" dataDxfId="20"/>
    <tableColumn id="4" xr3:uid="{00000000-0010-0000-0200-000004000000}" name="Nr." dataDxfId="19"/>
    <tableColumn id="5" xr3:uid="{00000000-0010-0000-0200-000005000000}" name="Code" dataDxfId="18"/>
    <tableColumn id="6" xr3:uid="{00000000-0010-0000-0200-000006000000}" name="Plaats" dataDxfId="17"/>
    <tableColumn id="7" xr3:uid="{00000000-0010-0000-0200-000007000000}" name="Geb." dataDxfId="16"/>
    <tableColumn id="8" xr3:uid="{00000000-0010-0000-0200-000008000000}" name="leeftijd" dataDxfId="15">
      <calculatedColumnFormula>DATEDIF(H21,TODAY(),"y")</calculatedColumnFormula>
    </tableColumn>
    <tableColumn id="9" xr3:uid="{00000000-0010-0000-0200-000009000000}" name="Telefoon" dataDxfId="14"/>
    <tableColumn id="10" xr3:uid="{00000000-0010-0000-0200-00000A000000}" name="Mobiel" dataDxfId="13"/>
  </tableColumns>
  <tableStyleInfo name="TableStyleLight13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33" displayName="Tabel33" ref="A8:E107" totalsRowShown="0" headerRowDxfId="11" tableBorderDxfId="10">
  <autoFilter ref="A8:E107" xr:uid="{00000000-0009-0000-0100-000004000000}"/>
  <tableColumns count="5">
    <tableColumn id="1" xr3:uid="{00000000-0010-0000-0300-000001000000}" name="Verkoper" dataDxfId="9"/>
    <tableColumn id="2" xr3:uid="{00000000-0010-0000-0300-000002000000}" name="Regio" dataDxfId="8"/>
    <tableColumn id="3" xr3:uid="{00000000-0010-0000-0300-000003000000}" name="Groep" dataDxfId="7"/>
    <tableColumn id="4" xr3:uid="{00000000-0010-0000-0300-000004000000}" name="Datum" dataDxfId="6"/>
    <tableColumn id="5" xr3:uid="{00000000-0010-0000-0300-000005000000}" name="Omzet" dataDxfId="5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4" Type="http://schemas.openxmlformats.org/officeDocument/2006/relationships/vmlDrawing" Target="../drawings/vmlDrawing13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7" Type="http://schemas.openxmlformats.org/officeDocument/2006/relationships/oleObject" Target="../embeddings/oleObject8.bin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7.bin"/><Relationship Id="rId4" Type="http://schemas.openxmlformats.org/officeDocument/2006/relationships/vmlDrawing" Target="../drawings/vmlDrawing16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7" Type="http://schemas.openxmlformats.org/officeDocument/2006/relationships/oleObject" Target="../embeddings/oleObject10.bin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9.bin"/><Relationship Id="rId4" Type="http://schemas.openxmlformats.org/officeDocument/2006/relationships/vmlDrawing" Target="../drawings/vmlDrawing19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7" Type="http://schemas.openxmlformats.org/officeDocument/2006/relationships/oleObject" Target="../embeddings/oleObject12.bin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11.bin"/><Relationship Id="rId4" Type="http://schemas.openxmlformats.org/officeDocument/2006/relationships/vmlDrawing" Target="../drawings/vmlDrawing21.v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5.bin"/><Relationship Id="rId3" Type="http://schemas.openxmlformats.org/officeDocument/2006/relationships/vmlDrawing" Target="../drawings/vmlDrawing22.vml"/><Relationship Id="rId7" Type="http://schemas.openxmlformats.org/officeDocument/2006/relationships/oleObject" Target="../embeddings/oleObject14.bin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13.bin"/><Relationship Id="rId4" Type="http://schemas.openxmlformats.org/officeDocument/2006/relationships/vmlDrawing" Target="../drawings/vmlDrawing23.vml"/><Relationship Id="rId9" Type="http://schemas.openxmlformats.org/officeDocument/2006/relationships/oleObject" Target="../embeddings/oleObject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9.bin"/><Relationship Id="rId3" Type="http://schemas.openxmlformats.org/officeDocument/2006/relationships/vmlDrawing" Target="../drawings/vmlDrawing24.vml"/><Relationship Id="rId7" Type="http://schemas.openxmlformats.org/officeDocument/2006/relationships/oleObject" Target="../embeddings/oleObject18.bin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17.bin"/><Relationship Id="rId4" Type="http://schemas.openxmlformats.org/officeDocument/2006/relationships/vmlDrawing" Target="../drawings/vmlDrawing25.vml"/><Relationship Id="rId9" Type="http://schemas.openxmlformats.org/officeDocument/2006/relationships/oleObject" Target="../embeddings/oleObject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7" Type="http://schemas.openxmlformats.org/officeDocument/2006/relationships/oleObject" Target="../embeddings/oleObject22.bin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21.bin"/><Relationship Id="rId4" Type="http://schemas.openxmlformats.org/officeDocument/2006/relationships/vmlDrawing" Target="../drawings/vmlDrawing27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7" Type="http://schemas.openxmlformats.org/officeDocument/2006/relationships/oleObject" Target="../embeddings/oleObject24.bin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23.bin"/><Relationship Id="rId4" Type="http://schemas.openxmlformats.org/officeDocument/2006/relationships/vmlDrawing" Target="../drawings/vmlDrawing29.v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30.vml"/><Relationship Id="rId7" Type="http://schemas.openxmlformats.org/officeDocument/2006/relationships/table" Target="../tables/table3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5.bin"/><Relationship Id="rId6" Type="http://schemas.openxmlformats.org/officeDocument/2006/relationships/oleObject" Target="../embeddings/oleObject26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8.bin"/><Relationship Id="rId1" Type="http://schemas.openxmlformats.org/officeDocument/2006/relationships/pivotTable" Target="../pivotTables/pivotTable1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microsoft.com/office/2007/relationships/slicer" Target="../slicers/slicer1.xml"/><Relationship Id="rId5" Type="http://schemas.openxmlformats.org/officeDocument/2006/relationships/table" Target="../tables/table4.xml"/><Relationship Id="rId4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showGridLines="0" zoomScaleNormal="100" workbookViewId="0">
      <selection activeCell="B3" sqref="B3"/>
    </sheetView>
  </sheetViews>
  <sheetFormatPr defaultRowHeight="15" x14ac:dyDescent="0.25"/>
  <cols>
    <col min="1" max="1" width="2.85546875" customWidth="1"/>
    <col min="2" max="2" width="68.28515625" style="9" customWidth="1"/>
    <col min="3" max="3" width="16.140625" customWidth="1"/>
  </cols>
  <sheetData>
    <row r="1" spans="1:4" ht="39.75" customHeight="1" x14ac:dyDescent="0.25">
      <c r="B1" s="1078" t="s">
        <v>0</v>
      </c>
    </row>
    <row r="2" spans="1:4" ht="15.75" x14ac:dyDescent="0.25">
      <c r="B2" s="1"/>
      <c r="C2" s="3"/>
      <c r="D2" s="4"/>
    </row>
    <row r="3" spans="1:4" s="5" customFormat="1" ht="15.75" x14ac:dyDescent="0.25">
      <c r="B3" s="6" t="s">
        <v>1</v>
      </c>
      <c r="C3" s="7">
        <v>27</v>
      </c>
      <c r="D3"/>
    </row>
    <row r="4" spans="1:4" ht="15.75" x14ac:dyDescent="0.25">
      <c r="A4">
        <v>1</v>
      </c>
      <c r="B4" s="1" t="s">
        <v>2048</v>
      </c>
      <c r="C4" s="7" t="s">
        <v>501</v>
      </c>
    </row>
    <row r="5" spans="1:4" ht="15.75" x14ac:dyDescent="0.25">
      <c r="A5">
        <v>2</v>
      </c>
      <c r="B5" s="1" t="s">
        <v>2049</v>
      </c>
      <c r="C5" s="7" t="s">
        <v>806</v>
      </c>
    </row>
    <row r="6" spans="1:4" ht="15.75" x14ac:dyDescent="0.25">
      <c r="A6">
        <v>3</v>
      </c>
      <c r="B6" s="1" t="s">
        <v>2</v>
      </c>
      <c r="C6" s="7" t="s">
        <v>807</v>
      </c>
    </row>
    <row r="7" spans="1:4" ht="15.75" x14ac:dyDescent="0.25">
      <c r="A7">
        <v>4</v>
      </c>
      <c r="B7" s="1" t="s">
        <v>3</v>
      </c>
      <c r="C7" s="7" t="s">
        <v>808</v>
      </c>
    </row>
    <row r="8" spans="1:4" ht="15.75" x14ac:dyDescent="0.25">
      <c r="A8">
        <v>5</v>
      </c>
      <c r="B8" s="1" t="s">
        <v>2050</v>
      </c>
      <c r="C8" s="7" t="s">
        <v>809</v>
      </c>
    </row>
    <row r="9" spans="1:4" ht="15.75" x14ac:dyDescent="0.25">
      <c r="A9">
        <v>6</v>
      </c>
      <c r="B9" s="1" t="s">
        <v>2051</v>
      </c>
      <c r="C9" s="7" t="s">
        <v>810</v>
      </c>
    </row>
    <row r="10" spans="1:4" ht="15.75" x14ac:dyDescent="0.25">
      <c r="A10">
        <v>7</v>
      </c>
      <c r="B10" s="1" t="s">
        <v>4</v>
      </c>
      <c r="C10" s="7" t="s">
        <v>811</v>
      </c>
    </row>
    <row r="11" spans="1:4" x14ac:dyDescent="0.25">
      <c r="A11">
        <v>8</v>
      </c>
      <c r="B11" s="8" t="s">
        <v>5</v>
      </c>
      <c r="C11" s="7" t="s">
        <v>812</v>
      </c>
    </row>
    <row r="12" spans="1:4" x14ac:dyDescent="0.25">
      <c r="A12">
        <v>9</v>
      </c>
      <c r="B12" s="9" t="s">
        <v>6</v>
      </c>
      <c r="C12" s="7" t="s">
        <v>813</v>
      </c>
    </row>
    <row r="13" spans="1:4" ht="15.75" x14ac:dyDescent="0.25">
      <c r="A13">
        <v>10</v>
      </c>
      <c r="B13" s="1" t="s">
        <v>7</v>
      </c>
      <c r="C13" s="7" t="s">
        <v>814</v>
      </c>
    </row>
    <row r="14" spans="1:4" ht="15.75" x14ac:dyDescent="0.25">
      <c r="A14">
        <v>11</v>
      </c>
      <c r="B14" s="1" t="s">
        <v>8</v>
      </c>
      <c r="C14" s="7" t="s">
        <v>815</v>
      </c>
    </row>
    <row r="15" spans="1:4" ht="15.75" x14ac:dyDescent="0.25">
      <c r="A15">
        <v>12</v>
      </c>
      <c r="B15" s="1" t="s">
        <v>2052</v>
      </c>
      <c r="C15" s="7" t="s">
        <v>816</v>
      </c>
    </row>
    <row r="16" spans="1:4" ht="15.75" x14ac:dyDescent="0.25">
      <c r="A16">
        <v>13</v>
      </c>
      <c r="B16" s="1" t="s">
        <v>9</v>
      </c>
      <c r="C16" s="7" t="s">
        <v>817</v>
      </c>
    </row>
    <row r="17" spans="1:3" ht="15.75" x14ac:dyDescent="0.25">
      <c r="A17">
        <v>14</v>
      </c>
      <c r="B17" s="1" t="s">
        <v>10</v>
      </c>
      <c r="C17" s="7" t="s">
        <v>818</v>
      </c>
    </row>
    <row r="18" spans="1:3" ht="15.75" x14ac:dyDescent="0.25">
      <c r="A18">
        <v>15</v>
      </c>
      <c r="B18" s="1" t="s">
        <v>2053</v>
      </c>
      <c r="C18" s="7" t="s">
        <v>819</v>
      </c>
    </row>
    <row r="19" spans="1:3" ht="15.75" x14ac:dyDescent="0.25">
      <c r="A19">
        <v>16</v>
      </c>
      <c r="B19" s="1" t="s">
        <v>11</v>
      </c>
      <c r="C19" s="7" t="s">
        <v>820</v>
      </c>
    </row>
    <row r="20" spans="1:3" ht="15.75" x14ac:dyDescent="0.25">
      <c r="A20">
        <v>17</v>
      </c>
      <c r="B20" s="1" t="s">
        <v>12</v>
      </c>
      <c r="C20" s="7" t="s">
        <v>821</v>
      </c>
    </row>
    <row r="21" spans="1:3" ht="15.75" x14ac:dyDescent="0.25">
      <c r="A21">
        <v>18</v>
      </c>
      <c r="B21" s="1" t="s">
        <v>13</v>
      </c>
      <c r="C21" s="7" t="s">
        <v>822</v>
      </c>
    </row>
    <row r="22" spans="1:3" ht="15.75" x14ac:dyDescent="0.25">
      <c r="A22">
        <v>19</v>
      </c>
      <c r="B22" s="1" t="s">
        <v>14</v>
      </c>
      <c r="C22" s="7" t="s">
        <v>823</v>
      </c>
    </row>
    <row r="23" spans="1:3" ht="15.75" x14ac:dyDescent="0.25">
      <c r="A23">
        <v>20</v>
      </c>
      <c r="B23" s="1" t="s">
        <v>15</v>
      </c>
      <c r="C23" s="7" t="s">
        <v>824</v>
      </c>
    </row>
    <row r="24" spans="1:3" ht="15.75" x14ac:dyDescent="0.25">
      <c r="A24">
        <v>21</v>
      </c>
      <c r="B24" s="1" t="s">
        <v>16</v>
      </c>
      <c r="C24" s="7" t="s">
        <v>825</v>
      </c>
    </row>
    <row r="25" spans="1:3" x14ac:dyDescent="0.25">
      <c r="A25">
        <v>22</v>
      </c>
      <c r="B25" s="8" t="s">
        <v>2054</v>
      </c>
      <c r="C25" s="7" t="s">
        <v>826</v>
      </c>
    </row>
    <row r="26" spans="1:3" x14ac:dyDescent="0.25">
      <c r="A26">
        <v>23</v>
      </c>
      <c r="B26" s="8" t="s">
        <v>2055</v>
      </c>
      <c r="C26" s="7" t="s">
        <v>827</v>
      </c>
    </row>
    <row r="27" spans="1:3" x14ac:dyDescent="0.25">
      <c r="A27">
        <v>24</v>
      </c>
      <c r="B27" s="8" t="s">
        <v>18</v>
      </c>
      <c r="C27" s="7" t="s">
        <v>828</v>
      </c>
    </row>
    <row r="28" spans="1:3" x14ac:dyDescent="0.25">
      <c r="A28">
        <v>25</v>
      </c>
      <c r="B28" s="8" t="s">
        <v>2056</v>
      </c>
      <c r="C28" s="7" t="s">
        <v>829</v>
      </c>
    </row>
    <row r="29" spans="1:3" x14ac:dyDescent="0.25">
      <c r="A29">
        <v>26</v>
      </c>
      <c r="B29" s="8" t="s">
        <v>19</v>
      </c>
      <c r="C29" s="7" t="s">
        <v>830</v>
      </c>
    </row>
    <row r="30" spans="1:3" ht="15.75" x14ac:dyDescent="0.25">
      <c r="A30">
        <v>27</v>
      </c>
      <c r="B30" s="1" t="s">
        <v>20</v>
      </c>
      <c r="C30" s="7" t="s">
        <v>831</v>
      </c>
    </row>
    <row r="31" spans="1:3" x14ac:dyDescent="0.25">
      <c r="C31" s="2"/>
    </row>
    <row r="32" spans="1:3" x14ac:dyDescent="0.25">
      <c r="C32" s="2"/>
    </row>
  </sheetData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62"/>
  <sheetViews>
    <sheetView showGridLines="0" zoomScaleNormal="100" zoomScaleSheetLayoutView="100" workbookViewId="0">
      <selection sqref="A1:M1"/>
    </sheetView>
  </sheetViews>
  <sheetFormatPr defaultColWidth="9.140625" defaultRowHeight="15" x14ac:dyDescent="0.25"/>
  <cols>
    <col min="1" max="1" width="3.140625" style="128" customWidth="1"/>
    <col min="2" max="3" width="9.140625" style="10"/>
    <col min="4" max="4" width="3" style="10" customWidth="1"/>
    <col min="5" max="6" width="9.140625" style="10"/>
    <col min="7" max="7" width="3" style="10" customWidth="1"/>
    <col min="8" max="9" width="9.85546875" style="10" customWidth="1"/>
    <col min="10" max="10" width="3" style="10" customWidth="1"/>
    <col min="11" max="11" width="9.140625" style="10"/>
    <col min="12" max="12" width="11.140625" style="123" bestFit="1" customWidth="1"/>
    <col min="13" max="13" width="23.7109375" style="123" customWidth="1"/>
    <col min="14" max="15" width="9.140625" style="10"/>
    <col min="16" max="16" width="12.42578125" style="10" bestFit="1" customWidth="1"/>
    <col min="17" max="16384" width="9.140625" style="10"/>
  </cols>
  <sheetData>
    <row r="1" spans="1:13" s="283" customFormat="1" ht="30.75" customHeight="1" thickBot="1" x14ac:dyDescent="0.3">
      <c r="A1" s="1117" t="s">
        <v>296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  <c r="L1" s="1117"/>
      <c r="M1" s="1117"/>
    </row>
    <row r="2" spans="1:13" s="283" customFormat="1" ht="21" customHeight="1" thickTop="1" x14ac:dyDescent="0.25">
      <c r="A2" s="284" t="s">
        <v>2079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6"/>
    </row>
    <row r="3" spans="1:13" s="14" customFormat="1" ht="15.75" x14ac:dyDescent="0.25">
      <c r="A3" s="14">
        <v>1</v>
      </c>
      <c r="B3" s="14" t="s">
        <v>297</v>
      </c>
      <c r="C3" s="48"/>
      <c r="D3" s="225"/>
      <c r="E3" s="48"/>
      <c r="F3" s="225"/>
      <c r="G3" s="48"/>
      <c r="K3" s="48"/>
    </row>
    <row r="4" spans="1:13" s="14" customFormat="1" ht="15.75" x14ac:dyDescent="0.25">
      <c r="A4" s="14">
        <v>2</v>
      </c>
      <c r="B4" s="48" t="s">
        <v>298</v>
      </c>
      <c r="C4" s="48"/>
      <c r="D4" s="225"/>
      <c r="E4" s="48"/>
      <c r="F4" s="225"/>
      <c r="G4" s="48"/>
      <c r="K4" s="287"/>
    </row>
    <row r="5" spans="1:13" s="14" customFormat="1" ht="15.75" x14ac:dyDescent="0.25">
      <c r="A5" s="14">
        <v>3</v>
      </c>
      <c r="B5" s="48" t="s">
        <v>299</v>
      </c>
      <c r="C5" s="48"/>
      <c r="D5" s="225"/>
      <c r="E5" s="48"/>
      <c r="F5" s="225"/>
      <c r="G5" s="48"/>
      <c r="K5" s="48"/>
    </row>
    <row r="6" spans="1:13" s="44" customFormat="1" ht="15.75" x14ac:dyDescent="0.25">
      <c r="A6" s="44">
        <v>4</v>
      </c>
      <c r="B6" s="14" t="s">
        <v>300</v>
      </c>
      <c r="C6" s="288"/>
      <c r="D6" s="288"/>
      <c r="E6" s="289"/>
      <c r="F6" s="288"/>
      <c r="G6" s="225"/>
      <c r="H6" s="288"/>
      <c r="I6" s="288"/>
      <c r="J6" s="288"/>
      <c r="K6" s="288"/>
    </row>
    <row r="7" spans="1:13" s="14" customFormat="1" ht="15.75" x14ac:dyDescent="0.25">
      <c r="F7" s="290"/>
      <c r="J7" s="291"/>
    </row>
    <row r="8" spans="1:13" s="14" customFormat="1" ht="15.75" x14ac:dyDescent="0.25">
      <c r="B8" s="14" t="s">
        <v>301</v>
      </c>
      <c r="F8" s="290"/>
      <c r="H8" s="291"/>
      <c r="I8" s="291"/>
      <c r="J8" s="291"/>
    </row>
    <row r="9" spans="1:13" s="14" customFormat="1" ht="15.75" x14ac:dyDescent="0.25">
      <c r="F9" s="290"/>
      <c r="H9" s="291"/>
      <c r="I9" s="291"/>
      <c r="J9" s="291"/>
    </row>
    <row r="10" spans="1:13" s="14" customFormat="1" ht="16.5" thickBot="1" x14ac:dyDescent="0.3">
      <c r="B10" s="1145" t="s">
        <v>24</v>
      </c>
      <c r="C10" s="1145"/>
      <c r="D10" s="1145"/>
      <c r="E10" s="1145"/>
      <c r="F10" s="1145"/>
      <c r="H10" s="1146" t="s">
        <v>23</v>
      </c>
      <c r="I10" s="1146"/>
      <c r="J10" s="1146"/>
      <c r="K10" s="1146"/>
      <c r="L10" s="1146"/>
    </row>
    <row r="11" spans="1:13" s="14" customFormat="1" ht="16.5" thickTop="1" x14ac:dyDescent="0.25">
      <c r="B11" s="292"/>
      <c r="C11" s="293"/>
      <c r="D11" s="170"/>
      <c r="E11" s="294"/>
      <c r="F11" s="295"/>
      <c r="H11" s="296"/>
      <c r="I11" s="297"/>
      <c r="J11" s="291"/>
      <c r="K11" s="296"/>
      <c r="L11" s="297"/>
    </row>
    <row r="12" spans="1:13" s="14" customFormat="1" ht="15.75" x14ac:dyDescent="0.25">
      <c r="B12" s="298"/>
      <c r="C12" s="299"/>
      <c r="E12" s="300"/>
      <c r="F12" s="301"/>
      <c r="H12" s="302"/>
      <c r="I12" s="303"/>
      <c r="J12" s="291"/>
      <c r="K12" s="302"/>
      <c r="L12" s="303"/>
    </row>
    <row r="13" spans="1:13" s="14" customFormat="1" ht="16.5" thickBot="1" x14ac:dyDescent="0.3">
      <c r="B13" s="304"/>
      <c r="C13" s="305"/>
      <c r="E13" s="306"/>
      <c r="F13" s="307"/>
      <c r="H13" s="308"/>
      <c r="I13" s="309"/>
      <c r="J13" s="291"/>
      <c r="K13" s="308"/>
      <c r="L13" s="309"/>
    </row>
    <row r="14" spans="1:13" s="14" customFormat="1" ht="17.25" thickTop="1" thickBot="1" x14ac:dyDescent="0.3">
      <c r="H14" s="291"/>
      <c r="I14" s="291"/>
      <c r="J14" s="291"/>
    </row>
    <row r="15" spans="1:13" s="14" customFormat="1" ht="16.5" thickTop="1" x14ac:dyDescent="0.25">
      <c r="B15" s="1114"/>
      <c r="C15" s="1111"/>
      <c r="D15" s="44"/>
      <c r="E15" s="310"/>
      <c r="F15" s="311"/>
      <c r="H15" s="296"/>
      <c r="I15" s="297"/>
      <c r="J15" s="291"/>
      <c r="K15" s="296"/>
      <c r="L15" s="297"/>
    </row>
    <row r="16" spans="1:13" s="14" customFormat="1" ht="16.5" thickBot="1" x14ac:dyDescent="0.3">
      <c r="B16" s="1115"/>
      <c r="C16" s="1112"/>
      <c r="E16" s="312"/>
      <c r="F16" s="313"/>
      <c r="H16" s="302"/>
      <c r="I16" s="303"/>
      <c r="J16" s="291"/>
      <c r="K16" s="302"/>
      <c r="L16" s="303"/>
    </row>
    <row r="17" spans="1:13" s="14" customFormat="1" ht="17.25" thickTop="1" thickBot="1" x14ac:dyDescent="0.3">
      <c r="B17" s="1116"/>
      <c r="C17" s="1113"/>
      <c r="E17" s="314"/>
      <c r="F17" s="315"/>
      <c r="H17" s="308"/>
      <c r="I17" s="309"/>
      <c r="K17" s="308"/>
      <c r="L17" s="309"/>
    </row>
    <row r="18" spans="1:13" s="14" customFormat="1" ht="16.5" thickTop="1" x14ac:dyDescent="0.25">
      <c r="B18" s="288"/>
      <c r="C18" s="288"/>
      <c r="E18" s="288"/>
      <c r="F18" s="288"/>
      <c r="H18" s="316"/>
      <c r="I18" s="316"/>
      <c r="K18" s="316"/>
      <c r="L18" s="316"/>
    </row>
    <row r="19" spans="1:13" s="283" customFormat="1" ht="21" customHeight="1" x14ac:dyDescent="0.25">
      <c r="A19" s="284" t="s">
        <v>2078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6"/>
    </row>
    <row r="20" spans="1:13" s="14" customFormat="1" ht="15.75" x14ac:dyDescent="0.25">
      <c r="A20" s="14">
        <v>1</v>
      </c>
      <c r="B20" s="14" t="s">
        <v>302</v>
      </c>
      <c r="C20" s="48"/>
      <c r="D20" s="225"/>
      <c r="E20" s="48"/>
      <c r="F20" s="225"/>
      <c r="G20" s="48"/>
      <c r="K20" s="48"/>
    </row>
    <row r="21" spans="1:13" s="14" customFormat="1" ht="15.75" x14ac:dyDescent="0.25">
      <c r="A21" s="14">
        <v>2</v>
      </c>
      <c r="B21" s="48" t="s">
        <v>2080</v>
      </c>
      <c r="C21" s="48"/>
      <c r="D21" s="225"/>
      <c r="E21" s="48"/>
      <c r="F21" s="225"/>
      <c r="G21" s="48"/>
      <c r="K21" s="48"/>
    </row>
    <row r="22" spans="1:13" s="14" customFormat="1" ht="15.75" x14ac:dyDescent="0.25">
      <c r="A22" s="14">
        <v>3</v>
      </c>
      <c r="B22" s="48" t="s">
        <v>2081</v>
      </c>
      <c r="C22" s="48"/>
      <c r="D22" s="225"/>
      <c r="E22" s="48"/>
      <c r="F22" s="225"/>
      <c r="G22" s="48"/>
      <c r="K22" s="48"/>
    </row>
    <row r="23" spans="1:13" s="44" customFormat="1" ht="15.75" x14ac:dyDescent="0.25">
      <c r="A23" s="44">
        <v>4</v>
      </c>
      <c r="B23" s="14" t="s">
        <v>303</v>
      </c>
      <c r="C23" s="288"/>
      <c r="D23" s="288"/>
      <c r="E23" s="289"/>
      <c r="F23" s="288"/>
      <c r="G23" s="225"/>
      <c r="H23" s="288"/>
      <c r="I23" s="288"/>
      <c r="J23" s="288"/>
      <c r="K23" s="288"/>
    </row>
    <row r="24" spans="1:13" s="14" customFormat="1" ht="16.5" thickBot="1" x14ac:dyDescent="0.3">
      <c r="B24" s="288"/>
      <c r="C24" s="288"/>
      <c r="E24" s="288"/>
      <c r="F24" s="288"/>
      <c r="H24" s="316"/>
      <c r="I24" s="316"/>
      <c r="K24" s="316"/>
      <c r="L24" s="316"/>
    </row>
    <row r="25" spans="1:13" ht="16.5" thickTop="1" thickBot="1" x14ac:dyDescent="0.3">
      <c r="A25" s="10"/>
      <c r="C25" s="1147" t="s">
        <v>23</v>
      </c>
      <c r="D25" s="1147"/>
      <c r="E25" s="1147"/>
      <c r="F25" s="1147"/>
      <c r="G25" s="1147"/>
      <c r="H25" s="1147"/>
      <c r="I25" s="1147"/>
      <c r="J25" s="1147"/>
      <c r="K25" s="1147"/>
      <c r="L25" s="1147"/>
      <c r="M25" s="10"/>
    </row>
    <row r="26" spans="1:13" ht="27.75" thickTop="1" thickBot="1" x14ac:dyDescent="0.45">
      <c r="A26" s="10"/>
      <c r="C26" s="1148" t="s">
        <v>304</v>
      </c>
      <c r="D26" s="1149"/>
      <c r="E26" s="1149"/>
      <c r="F26" s="1149"/>
      <c r="G26" s="1149"/>
      <c r="H26" s="1149"/>
      <c r="I26" s="1149"/>
      <c r="J26" s="1149"/>
      <c r="K26" s="1149"/>
      <c r="L26" s="1150"/>
      <c r="M26" s="4"/>
    </row>
    <row r="27" spans="1:13" ht="12.95" customHeight="1" x14ac:dyDescent="0.4">
      <c r="A27" s="10"/>
      <c r="C27" s="317"/>
      <c r="D27" s="318"/>
      <c r="E27" s="319"/>
      <c r="F27" s="320"/>
      <c r="G27" s="320"/>
      <c r="H27" s="321"/>
      <c r="I27" s="321"/>
      <c r="J27" s="321"/>
      <c r="K27" s="318"/>
      <c r="L27" s="322"/>
      <c r="M27" s="10"/>
    </row>
    <row r="28" spans="1:13" ht="16.5" customHeight="1" thickBot="1" x14ac:dyDescent="0.3">
      <c r="A28" s="10"/>
      <c r="C28" s="323" t="s">
        <v>305</v>
      </c>
      <c r="D28" s="324" t="s">
        <v>306</v>
      </c>
      <c r="E28" s="325" t="s">
        <v>63</v>
      </c>
      <c r="F28" s="326" t="s">
        <v>307</v>
      </c>
      <c r="G28" s="168" t="s">
        <v>308</v>
      </c>
      <c r="H28" s="327" t="s">
        <v>309</v>
      </c>
      <c r="I28" s="168" t="s">
        <v>310</v>
      </c>
      <c r="J28" s="168" t="s">
        <v>311</v>
      </c>
      <c r="K28" s="324" t="s">
        <v>67</v>
      </c>
      <c r="L28" s="328" t="s">
        <v>312</v>
      </c>
      <c r="M28" s="10"/>
    </row>
    <row r="29" spans="1:13" ht="12.95" customHeight="1" thickTop="1" x14ac:dyDescent="0.25">
      <c r="A29" s="10"/>
      <c r="C29" s="329"/>
      <c r="D29" s="330"/>
      <c r="E29" s="331"/>
      <c r="F29" s="332"/>
      <c r="G29" s="333"/>
      <c r="H29" s="330"/>
      <c r="I29" s="330"/>
      <c r="J29" s="330"/>
      <c r="K29" s="331"/>
      <c r="L29" s="334"/>
      <c r="M29" s="10"/>
    </row>
    <row r="30" spans="1:13" ht="12.95" customHeight="1" x14ac:dyDescent="0.25">
      <c r="A30" s="10"/>
      <c r="C30" s="335"/>
      <c r="D30" s="336"/>
      <c r="E30" s="173"/>
      <c r="F30" s="337"/>
      <c r="G30" s="173"/>
      <c r="H30" s="336"/>
      <c r="I30" s="336"/>
      <c r="J30" s="336"/>
      <c r="K30" s="173"/>
      <c r="L30" s="338"/>
      <c r="M30" s="10"/>
    </row>
    <row r="31" spans="1:13" ht="12.95" customHeight="1" x14ac:dyDescent="0.25">
      <c r="A31" s="10"/>
      <c r="C31" s="335"/>
      <c r="D31" s="336"/>
      <c r="E31" s="173"/>
      <c r="F31" s="337"/>
      <c r="G31" s="173"/>
      <c r="H31" s="336"/>
      <c r="I31" s="336"/>
      <c r="J31" s="336"/>
      <c r="K31" s="173"/>
      <c r="L31" s="339"/>
      <c r="M31" s="10"/>
    </row>
    <row r="32" spans="1:13" ht="12.95" customHeight="1" x14ac:dyDescent="0.25">
      <c r="A32" s="10"/>
      <c r="C32" s="335"/>
      <c r="D32" s="336"/>
      <c r="E32" s="173"/>
      <c r="F32" s="337"/>
      <c r="G32" s="173"/>
      <c r="H32" s="336"/>
      <c r="I32" s="336"/>
      <c r="J32" s="336"/>
      <c r="K32" s="173"/>
      <c r="L32" s="338"/>
      <c r="M32" s="10"/>
    </row>
    <row r="33" spans="1:13" ht="12.95" customHeight="1" x14ac:dyDescent="0.25">
      <c r="A33" s="10"/>
      <c r="C33" s="335"/>
      <c r="D33" s="336"/>
      <c r="E33" s="173"/>
      <c r="F33" s="337"/>
      <c r="G33" s="173"/>
      <c r="H33" s="336"/>
      <c r="I33" s="336"/>
      <c r="J33" s="336"/>
      <c r="K33" s="173"/>
      <c r="L33" s="338"/>
      <c r="M33" s="10"/>
    </row>
    <row r="34" spans="1:13" ht="12.95" customHeight="1" x14ac:dyDescent="0.25">
      <c r="A34" s="10"/>
      <c r="C34" s="335"/>
      <c r="D34" s="336"/>
      <c r="E34" s="173"/>
      <c r="F34" s="337"/>
      <c r="G34" s="173"/>
      <c r="H34" s="336"/>
      <c r="I34" s="336"/>
      <c r="J34" s="336"/>
      <c r="K34" s="173"/>
      <c r="L34" s="339"/>
      <c r="M34" s="10"/>
    </row>
    <row r="35" spans="1:13" ht="12.95" customHeight="1" x14ac:dyDescent="0.25">
      <c r="A35" s="10"/>
      <c r="C35" s="335"/>
      <c r="D35" s="336"/>
      <c r="E35" s="173"/>
      <c r="F35" s="337"/>
      <c r="G35" s="173"/>
      <c r="H35" s="336"/>
      <c r="I35" s="336"/>
      <c r="J35" s="336"/>
      <c r="K35" s="173"/>
      <c r="L35" s="338"/>
      <c r="M35" s="10"/>
    </row>
    <row r="36" spans="1:13" ht="12.95" customHeight="1" x14ac:dyDescent="0.25">
      <c r="A36" s="10"/>
      <c r="C36" s="335"/>
      <c r="D36" s="336"/>
      <c r="E36" s="173"/>
      <c r="F36" s="337"/>
      <c r="G36" s="173"/>
      <c r="H36" s="336"/>
      <c r="I36" s="336"/>
      <c r="J36" s="336"/>
      <c r="K36" s="173"/>
      <c r="L36" s="338"/>
      <c r="M36" s="10"/>
    </row>
    <row r="37" spans="1:13" ht="12.95" customHeight="1" x14ac:dyDescent="0.25">
      <c r="C37" s="335"/>
      <c r="D37" s="336"/>
      <c r="E37" s="173"/>
      <c r="F37" s="337"/>
      <c r="G37" s="173"/>
      <c r="H37" s="336"/>
      <c r="I37" s="336"/>
      <c r="J37" s="336"/>
      <c r="K37" s="173"/>
      <c r="L37" s="339"/>
    </row>
    <row r="38" spans="1:13" ht="12.95" customHeight="1" x14ac:dyDescent="0.25">
      <c r="C38" s="335"/>
      <c r="D38" s="336"/>
      <c r="E38" s="173"/>
      <c r="F38" s="337"/>
      <c r="G38" s="173"/>
      <c r="H38" s="336"/>
      <c r="I38" s="336"/>
      <c r="J38" s="336"/>
      <c r="K38" s="173"/>
      <c r="L38" s="340"/>
    </row>
    <row r="39" spans="1:13" ht="12.95" customHeight="1" x14ac:dyDescent="0.25">
      <c r="C39" s="341"/>
      <c r="D39" s="342"/>
      <c r="E39" s="343"/>
      <c r="F39" s="337"/>
      <c r="G39" s="173"/>
      <c r="H39" s="336"/>
      <c r="I39" s="336"/>
      <c r="J39" s="336"/>
      <c r="K39" s="173"/>
      <c r="L39" s="185"/>
    </row>
    <row r="40" spans="1:13" ht="12.95" customHeight="1" x14ac:dyDescent="0.25">
      <c r="C40" s="341"/>
      <c r="D40" s="344"/>
      <c r="E40" s="345"/>
      <c r="F40" s="337"/>
      <c r="G40" s="173"/>
      <c r="H40" s="336"/>
      <c r="I40" s="336"/>
      <c r="J40" s="336"/>
      <c r="K40" s="173"/>
      <c r="L40" s="173"/>
    </row>
    <row r="41" spans="1:13" ht="12.95" customHeight="1" x14ac:dyDescent="0.25">
      <c r="C41" s="341"/>
      <c r="D41" s="344"/>
      <c r="E41" s="345"/>
      <c r="F41" s="337"/>
      <c r="G41" s="173"/>
      <c r="H41" s="336"/>
      <c r="I41" s="336"/>
      <c r="J41" s="336"/>
      <c r="K41" s="173"/>
      <c r="L41" s="173"/>
    </row>
    <row r="42" spans="1:13" ht="12.95" customHeight="1" thickBot="1" x14ac:dyDescent="0.3">
      <c r="C42" s="346"/>
      <c r="D42" s="347"/>
      <c r="E42" s="348"/>
      <c r="F42" s="349"/>
      <c r="G42" s="350"/>
      <c r="H42" s="351"/>
      <c r="I42" s="351"/>
      <c r="J42" s="351"/>
      <c r="K42" s="350"/>
      <c r="L42" s="352"/>
    </row>
    <row r="43" spans="1:13" ht="12.95" customHeight="1" thickBot="1" x14ac:dyDescent="0.3"/>
    <row r="44" spans="1:13" ht="15.95" customHeight="1" thickTop="1" thickBot="1" x14ac:dyDescent="0.3">
      <c r="A44" s="10"/>
      <c r="C44" s="1147" t="s">
        <v>24</v>
      </c>
      <c r="D44" s="1147"/>
      <c r="E44" s="1147"/>
      <c r="F44" s="1147"/>
      <c r="G44" s="1147"/>
      <c r="H44" s="1147"/>
      <c r="I44" s="1147"/>
      <c r="J44" s="1147"/>
      <c r="K44" s="1147"/>
      <c r="L44" s="1147"/>
      <c r="M44" s="10"/>
    </row>
    <row r="45" spans="1:13" ht="22.5" customHeight="1" thickTop="1" thickBot="1" x14ac:dyDescent="0.45">
      <c r="C45" s="1142" t="s">
        <v>304</v>
      </c>
      <c r="D45" s="1143"/>
      <c r="E45" s="1143"/>
      <c r="F45" s="1143"/>
      <c r="G45" s="1143"/>
      <c r="H45" s="1143"/>
      <c r="I45" s="1143"/>
      <c r="J45" s="1143"/>
      <c r="K45" s="1143"/>
      <c r="L45" s="1144"/>
    </row>
    <row r="46" spans="1:13" ht="12.95" customHeight="1" x14ac:dyDescent="0.25">
      <c r="C46" s="353"/>
      <c r="D46" s="354"/>
      <c r="E46" s="355"/>
      <c r="F46" s="356"/>
      <c r="G46" s="355"/>
      <c r="H46" s="357"/>
      <c r="I46" s="357"/>
      <c r="J46" s="357"/>
      <c r="K46" s="358"/>
      <c r="L46" s="359"/>
    </row>
    <row r="47" spans="1:13" ht="17.25" customHeight="1" thickBot="1" x14ac:dyDescent="0.3">
      <c r="A47" s="10"/>
      <c r="C47" s="360" t="s">
        <v>305</v>
      </c>
      <c r="D47" s="361" t="s">
        <v>306</v>
      </c>
      <c r="E47" s="362" t="s">
        <v>63</v>
      </c>
      <c r="F47" s="363" t="s">
        <v>307</v>
      </c>
      <c r="G47" s="364" t="s">
        <v>308</v>
      </c>
      <c r="H47" s="365" t="s">
        <v>309</v>
      </c>
      <c r="I47" s="365" t="s">
        <v>310</v>
      </c>
      <c r="J47" s="365" t="s">
        <v>311</v>
      </c>
      <c r="K47" s="361" t="s">
        <v>67</v>
      </c>
      <c r="L47" s="366" t="s">
        <v>312</v>
      </c>
      <c r="M47" s="10"/>
    </row>
    <row r="48" spans="1:13" ht="12.95" customHeight="1" thickTop="1" x14ac:dyDescent="0.25">
      <c r="C48" s="367"/>
      <c r="D48" s="368"/>
      <c r="E48" s="369"/>
      <c r="F48" s="370"/>
      <c r="G48" s="369"/>
      <c r="H48" s="368"/>
      <c r="I48" s="368"/>
      <c r="J48" s="368"/>
      <c r="K48" s="369"/>
      <c r="L48" s="371"/>
    </row>
    <row r="49" spans="3:12" ht="12.95" customHeight="1" x14ac:dyDescent="0.25">
      <c r="C49" s="372"/>
      <c r="D49" s="373"/>
      <c r="E49" s="374"/>
      <c r="F49" s="375"/>
      <c r="G49" s="374"/>
      <c r="H49" s="373"/>
      <c r="I49" s="373"/>
      <c r="J49" s="373"/>
      <c r="K49" s="374"/>
      <c r="L49" s="376"/>
    </row>
    <row r="50" spans="3:12" ht="12.95" customHeight="1" x14ac:dyDescent="0.25">
      <c r="C50" s="372"/>
      <c r="D50" s="373"/>
      <c r="E50" s="374"/>
      <c r="F50" s="375"/>
      <c r="G50" s="374"/>
      <c r="H50" s="373"/>
      <c r="I50" s="373"/>
      <c r="J50" s="373"/>
      <c r="K50" s="374"/>
      <c r="L50" s="376"/>
    </row>
    <row r="51" spans="3:12" ht="12.95" customHeight="1" thickBot="1" x14ac:dyDescent="0.3">
      <c r="C51" s="377"/>
      <c r="D51" s="378"/>
      <c r="E51" s="379"/>
      <c r="F51" s="380"/>
      <c r="G51" s="379"/>
      <c r="H51" s="378"/>
      <c r="I51" s="378"/>
      <c r="J51" s="378"/>
      <c r="K51" s="379"/>
      <c r="L51" s="381"/>
    </row>
    <row r="52" spans="3:12" ht="12.95" customHeight="1" thickBot="1" x14ac:dyDescent="0.3">
      <c r="C52" s="382"/>
      <c r="D52" s="383"/>
      <c r="E52" s="383"/>
      <c r="F52" s="384"/>
      <c r="G52" s="383"/>
      <c r="H52" s="385"/>
      <c r="I52" s="385"/>
      <c r="J52" s="385"/>
      <c r="K52" s="383"/>
      <c r="L52" s="386"/>
    </row>
    <row r="53" spans="3:12" ht="12.95" customHeight="1" thickTop="1" x14ac:dyDescent="0.25">
      <c r="C53" s="387"/>
      <c r="D53" s="388"/>
      <c r="E53" s="389"/>
      <c r="F53" s="390"/>
      <c r="G53" s="389"/>
      <c r="H53" s="388"/>
      <c r="I53" s="388"/>
      <c r="J53" s="388"/>
      <c r="K53" s="389"/>
      <c r="L53" s="391"/>
    </row>
    <row r="54" spans="3:12" ht="12.95" customHeight="1" x14ac:dyDescent="0.25">
      <c r="C54" s="372"/>
      <c r="D54" s="373"/>
      <c r="E54" s="374"/>
      <c r="F54" s="375"/>
      <c r="G54" s="374"/>
      <c r="H54" s="373"/>
      <c r="I54" s="373"/>
      <c r="J54" s="373"/>
      <c r="K54" s="374"/>
      <c r="L54" s="376"/>
    </row>
    <row r="55" spans="3:12" ht="12.95" customHeight="1" x14ac:dyDescent="0.25">
      <c r="C55" s="372"/>
      <c r="D55" s="373"/>
      <c r="E55" s="374"/>
      <c r="F55" s="375"/>
      <c r="G55" s="374"/>
      <c r="H55" s="373"/>
      <c r="I55" s="373"/>
      <c r="J55" s="373"/>
      <c r="K55" s="374"/>
      <c r="L55" s="376"/>
    </row>
    <row r="56" spans="3:12" ht="12.95" customHeight="1" thickBot="1" x14ac:dyDescent="0.3">
      <c r="C56" s="372"/>
      <c r="D56" s="373"/>
      <c r="E56" s="374"/>
      <c r="F56" s="375"/>
      <c r="G56" s="374"/>
      <c r="H56" s="373"/>
      <c r="I56" s="373"/>
      <c r="J56" s="373"/>
      <c r="K56" s="374"/>
      <c r="L56" s="376"/>
    </row>
    <row r="57" spans="3:12" ht="12.95" customHeight="1" thickBot="1" x14ac:dyDescent="0.3">
      <c r="C57" s="382"/>
      <c r="D57" s="383"/>
      <c r="E57" s="383"/>
      <c r="F57" s="384"/>
      <c r="G57" s="383"/>
      <c r="H57" s="385"/>
      <c r="I57" s="385"/>
      <c r="J57" s="385"/>
      <c r="K57" s="383"/>
      <c r="L57" s="386"/>
    </row>
    <row r="58" spans="3:12" ht="12.95" customHeight="1" thickTop="1" x14ac:dyDescent="0.25">
      <c r="C58" s="372"/>
      <c r="D58" s="373"/>
      <c r="E58" s="374"/>
      <c r="F58" s="375"/>
      <c r="G58" s="374"/>
      <c r="H58" s="373"/>
      <c r="I58" s="373"/>
      <c r="J58" s="373"/>
      <c r="K58" s="374"/>
      <c r="L58" s="376"/>
    </row>
    <row r="59" spans="3:12" ht="12.95" customHeight="1" x14ac:dyDescent="0.25">
      <c r="C59" s="372"/>
      <c r="D59" s="373"/>
      <c r="E59" s="374"/>
      <c r="F59" s="375"/>
      <c r="G59" s="374"/>
      <c r="H59" s="373"/>
      <c r="I59" s="373"/>
      <c r="J59" s="373"/>
      <c r="K59" s="374"/>
      <c r="L59" s="376"/>
    </row>
    <row r="60" spans="3:12" ht="12.95" customHeight="1" x14ac:dyDescent="0.25">
      <c r="C60" s="372"/>
      <c r="D60" s="373"/>
      <c r="E60" s="374"/>
      <c r="F60" s="375"/>
      <c r="G60" s="374"/>
      <c r="H60" s="373"/>
      <c r="I60" s="373"/>
      <c r="J60" s="373"/>
      <c r="K60" s="374"/>
      <c r="L60" s="376"/>
    </row>
    <row r="61" spans="3:12" ht="12.95" customHeight="1" thickBot="1" x14ac:dyDescent="0.3">
      <c r="C61" s="377"/>
      <c r="D61" s="378"/>
      <c r="E61" s="379"/>
      <c r="F61" s="380"/>
      <c r="G61" s="379"/>
      <c r="H61" s="378"/>
      <c r="I61" s="378"/>
      <c r="J61" s="378"/>
      <c r="K61" s="379"/>
      <c r="L61" s="381"/>
    </row>
    <row r="62" spans="3:12" ht="12.95" customHeight="1" x14ac:dyDescent="0.25"/>
  </sheetData>
  <mergeCells count="7">
    <mergeCell ref="C45:L45"/>
    <mergeCell ref="A1:M1"/>
    <mergeCell ref="B10:F10"/>
    <mergeCell ref="H10:L10"/>
    <mergeCell ref="C25:L25"/>
    <mergeCell ref="C26:L26"/>
    <mergeCell ref="C44:L44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76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61" max="12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1"/>
  <sheetViews>
    <sheetView showGridLines="0" zoomScaleNormal="100" zoomScaleSheetLayoutView="100" workbookViewId="0">
      <selection sqref="A1:K1"/>
    </sheetView>
  </sheetViews>
  <sheetFormatPr defaultColWidth="9.140625" defaultRowHeight="15" x14ac:dyDescent="0.25"/>
  <cols>
    <col min="1" max="1" width="3.140625" style="420" customWidth="1"/>
    <col min="2" max="2" width="11.42578125" style="10" customWidth="1"/>
    <col min="3" max="3" width="11.140625" style="119" customWidth="1"/>
    <col min="4" max="4" width="12" style="10" customWidth="1"/>
    <col min="5" max="5" width="9.140625" style="10"/>
    <col min="6" max="6" width="13.7109375" style="10" bestFit="1" customWidth="1"/>
    <col min="7" max="7" width="7.5703125" style="10" customWidth="1"/>
    <col min="8" max="8" width="9.7109375" style="119" customWidth="1"/>
    <col min="9" max="9" width="12.140625" style="397" customWidth="1"/>
    <col min="10" max="10" width="10.7109375" style="10" customWidth="1"/>
    <col min="11" max="11" width="9.140625" style="10"/>
    <col min="12" max="12" width="9" style="10" bestFit="1" customWidth="1"/>
    <col min="13" max="16384" width="9.140625" style="10"/>
  </cols>
  <sheetData>
    <row r="1" spans="1:12" s="170" customFormat="1" ht="30.75" customHeight="1" thickBot="1" x14ac:dyDescent="0.3">
      <c r="A1" s="1117" t="s">
        <v>313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</row>
    <row r="2" spans="1:12" s="396" customFormat="1" ht="19.5" thickTop="1" x14ac:dyDescent="0.3">
      <c r="A2" s="392" t="s">
        <v>2082</v>
      </c>
      <c r="B2" s="393"/>
      <c r="C2" s="394"/>
      <c r="D2" s="393"/>
      <c r="E2" s="393"/>
      <c r="F2" s="393"/>
      <c r="G2" s="393"/>
      <c r="H2" s="394"/>
      <c r="I2" s="395"/>
      <c r="J2" s="395"/>
      <c r="K2" s="395"/>
    </row>
    <row r="3" spans="1:12" s="14" customFormat="1" ht="16.149999999999999" customHeight="1" x14ac:dyDescent="0.25">
      <c r="A3" s="82">
        <v>1</v>
      </c>
      <c r="B3" s="14" t="s">
        <v>314</v>
      </c>
      <c r="C3" s="225"/>
      <c r="D3" s="225"/>
      <c r="E3" s="48"/>
      <c r="F3" s="225"/>
      <c r="H3" s="225"/>
      <c r="I3" s="397"/>
    </row>
    <row r="4" spans="1:12" s="14" customFormat="1" ht="16.149999999999999" customHeight="1" x14ac:dyDescent="0.25">
      <c r="A4" s="82">
        <v>2</v>
      </c>
      <c r="B4" s="48" t="s">
        <v>315</v>
      </c>
      <c r="C4" s="225"/>
      <c r="D4" s="225"/>
      <c r="E4" s="48"/>
      <c r="F4" s="225"/>
      <c r="H4" s="225"/>
      <c r="I4" s="397"/>
    </row>
    <row r="5" spans="1:12" s="14" customFormat="1" ht="16.149999999999999" customHeight="1" x14ac:dyDescent="0.25">
      <c r="A5" s="82">
        <v>3</v>
      </c>
      <c r="B5" s="48" t="s">
        <v>316</v>
      </c>
      <c r="C5" s="225"/>
      <c r="D5" s="225"/>
      <c r="E5" s="48"/>
      <c r="F5" s="225"/>
      <c r="H5" s="225"/>
      <c r="I5" s="397"/>
    </row>
    <row r="6" spans="1:12" s="14" customFormat="1" ht="16.149999999999999" customHeight="1" x14ac:dyDescent="0.25">
      <c r="A6" s="82">
        <v>4</v>
      </c>
      <c r="B6" s="48" t="s">
        <v>317</v>
      </c>
      <c r="C6" s="225"/>
      <c r="D6" s="225"/>
      <c r="E6" s="48"/>
      <c r="F6" s="225"/>
      <c r="H6" s="225"/>
      <c r="I6" s="397"/>
    </row>
    <row r="7" spans="1:12" s="14" customFormat="1" ht="16.149999999999999" customHeight="1" x14ac:dyDescent="0.25">
      <c r="A7" s="82"/>
      <c r="B7" s="48" t="s">
        <v>318</v>
      </c>
      <c r="C7" s="225"/>
      <c r="D7" s="225"/>
      <c r="E7" s="48"/>
      <c r="F7" s="225"/>
      <c r="H7" s="225"/>
      <c r="I7" s="397"/>
    </row>
    <row r="8" spans="1:12" s="14" customFormat="1" ht="16.149999999999999" customHeight="1" x14ac:dyDescent="0.25">
      <c r="A8" s="82">
        <v>5</v>
      </c>
      <c r="B8" s="48" t="s">
        <v>319</v>
      </c>
      <c r="C8" s="225"/>
      <c r="D8" s="225"/>
      <c r="E8" s="48"/>
      <c r="F8" s="225"/>
      <c r="H8" s="225"/>
      <c r="I8" s="397"/>
    </row>
    <row r="9" spans="1:12" s="14" customFormat="1" ht="16.149999999999999" customHeight="1" x14ac:dyDescent="0.25">
      <c r="A9" s="82"/>
      <c r="B9" s="398" t="s">
        <v>320</v>
      </c>
      <c r="C9" s="225"/>
      <c r="D9" s="225"/>
      <c r="E9" s="48"/>
      <c r="F9" s="225"/>
      <c r="H9" s="225"/>
      <c r="I9" s="397"/>
    </row>
    <row r="10" spans="1:12" s="14" customFormat="1" ht="16.149999999999999" customHeight="1" x14ac:dyDescent="0.25">
      <c r="A10" s="43">
        <v>6</v>
      </c>
      <c r="B10" s="14" t="s">
        <v>321</v>
      </c>
      <c r="C10" s="225"/>
      <c r="D10" s="225"/>
      <c r="E10" s="48"/>
      <c r="F10" s="225"/>
      <c r="H10" s="225"/>
      <c r="I10" s="397"/>
    </row>
    <row r="11" spans="1:12" s="14" customFormat="1" ht="16.149999999999999" customHeight="1" x14ac:dyDescent="0.25">
      <c r="A11" s="43"/>
      <c r="B11" s="44" t="s">
        <v>322</v>
      </c>
      <c r="C11" s="225"/>
      <c r="D11" s="225"/>
      <c r="E11" s="48"/>
      <c r="F11" s="225"/>
      <c r="H11" s="225"/>
      <c r="I11" s="397"/>
    </row>
    <row r="12" spans="1:12" s="44" customFormat="1" ht="16.149999999999999" customHeight="1" x14ac:dyDescent="0.25">
      <c r="A12" s="43">
        <v>7</v>
      </c>
      <c r="B12" s="399" t="s">
        <v>323</v>
      </c>
      <c r="C12" s="289"/>
      <c r="D12" s="288"/>
      <c r="E12" s="289"/>
      <c r="F12" s="288"/>
      <c r="G12" s="288"/>
      <c r="H12" s="289"/>
      <c r="I12" s="397"/>
    </row>
    <row r="13" spans="1:12" s="128" customFormat="1" ht="16.149999999999999" customHeight="1" x14ac:dyDescent="0.25">
      <c r="A13" s="43">
        <v>8</v>
      </c>
      <c r="B13" s="48" t="s">
        <v>324</v>
      </c>
      <c r="C13" s="119"/>
      <c r="D13" s="10"/>
      <c r="E13" s="10"/>
      <c r="F13" s="10"/>
      <c r="G13" s="10"/>
      <c r="H13" s="119"/>
      <c r="I13" s="397"/>
      <c r="J13" s="10"/>
      <c r="K13" s="10"/>
      <c r="L13" s="10"/>
    </row>
    <row r="14" spans="1:12" s="128" customFormat="1" ht="16.149999999999999" customHeight="1" x14ac:dyDescent="0.25">
      <c r="A14" s="43">
        <v>9</v>
      </c>
      <c r="B14" s="48" t="s">
        <v>325</v>
      </c>
      <c r="C14" s="119"/>
      <c r="D14" s="10"/>
      <c r="E14" s="10"/>
      <c r="F14" s="10"/>
      <c r="G14" s="10"/>
      <c r="H14" s="119"/>
      <c r="I14" s="397"/>
      <c r="J14" s="10"/>
      <c r="K14" s="10"/>
      <c r="L14" s="10"/>
    </row>
    <row r="15" spans="1:12" s="128" customFormat="1" ht="16.149999999999999" customHeight="1" x14ac:dyDescent="0.25">
      <c r="A15" s="43">
        <v>10</v>
      </c>
      <c r="B15" s="400" t="s">
        <v>326</v>
      </c>
      <c r="C15" s="119"/>
      <c r="D15" s="10"/>
      <c r="E15" s="10"/>
      <c r="F15" s="10"/>
      <c r="G15" s="10"/>
      <c r="H15" s="119"/>
      <c r="I15" s="397"/>
      <c r="J15" s="10"/>
      <c r="K15" s="10"/>
      <c r="L15" s="10"/>
    </row>
    <row r="16" spans="1:12" s="128" customFormat="1" ht="12.95" customHeight="1" x14ac:dyDescent="0.25">
      <c r="C16" s="119"/>
      <c r="D16" s="10"/>
      <c r="E16" s="10"/>
      <c r="F16" s="10"/>
      <c r="G16" s="10"/>
      <c r="H16" s="119"/>
      <c r="I16" s="397"/>
      <c r="J16" s="10"/>
      <c r="K16" s="10"/>
      <c r="L16" s="10"/>
    </row>
    <row r="17" spans="1:16" s="409" customFormat="1" ht="12.95" customHeight="1" x14ac:dyDescent="0.25">
      <c r="A17" s="401"/>
      <c r="B17" s="402" t="s">
        <v>327</v>
      </c>
      <c r="C17" s="403" t="s">
        <v>328</v>
      </c>
      <c r="D17" s="404" t="s">
        <v>329</v>
      </c>
      <c r="E17" s="404" t="s">
        <v>330</v>
      </c>
      <c r="F17" s="405" t="s">
        <v>331</v>
      </c>
      <c r="G17" s="21"/>
      <c r="H17" s="406" t="s">
        <v>327</v>
      </c>
      <c r="I17" s="407" t="s">
        <v>329</v>
      </c>
      <c r="J17" s="408" t="s">
        <v>330</v>
      </c>
      <c r="K17" s="406" t="s">
        <v>331</v>
      </c>
      <c r="L17" s="21"/>
      <c r="M17" s="21"/>
      <c r="N17" s="21"/>
      <c r="O17" s="21"/>
      <c r="P17" s="21"/>
    </row>
    <row r="18" spans="1:16" x14ac:dyDescent="0.25">
      <c r="A18" s="410"/>
      <c r="B18" s="411" t="s">
        <v>332</v>
      </c>
      <c r="C18" s="412" t="s">
        <v>333</v>
      </c>
      <c r="D18" s="413">
        <v>2</v>
      </c>
      <c r="E18" s="414">
        <v>5</v>
      </c>
      <c r="F18" s="415">
        <f t="shared" ref="F18:F28" si="0">D18*E18</f>
        <v>10</v>
      </c>
      <c r="H18" s="416" t="s">
        <v>332</v>
      </c>
      <c r="I18" s="417">
        <v>2</v>
      </c>
      <c r="J18" s="418">
        <v>5</v>
      </c>
      <c r="K18" s="760"/>
    </row>
    <row r="19" spans="1:16" x14ac:dyDescent="0.25">
      <c r="B19" s="411" t="s">
        <v>334</v>
      </c>
      <c r="C19" s="412" t="s">
        <v>335</v>
      </c>
      <c r="D19" s="413">
        <v>4</v>
      </c>
      <c r="E19" s="414">
        <v>5</v>
      </c>
      <c r="F19" s="414">
        <f t="shared" si="0"/>
        <v>20</v>
      </c>
      <c r="H19" s="416" t="s">
        <v>334</v>
      </c>
      <c r="I19" s="417">
        <v>4</v>
      </c>
      <c r="J19" s="418">
        <v>3</v>
      </c>
      <c r="K19" s="760"/>
    </row>
    <row r="20" spans="1:16" x14ac:dyDescent="0.25">
      <c r="B20" s="411" t="s">
        <v>336</v>
      </c>
      <c r="C20" s="412" t="s">
        <v>333</v>
      </c>
      <c r="D20" s="413">
        <v>6</v>
      </c>
      <c r="E20" s="414">
        <v>5</v>
      </c>
      <c r="F20" s="415">
        <f t="shared" si="0"/>
        <v>30</v>
      </c>
      <c r="H20" s="416" t="s">
        <v>336</v>
      </c>
      <c r="I20" s="417">
        <v>6</v>
      </c>
      <c r="J20" s="418">
        <v>5</v>
      </c>
      <c r="K20" s="760"/>
    </row>
    <row r="21" spans="1:16" x14ac:dyDescent="0.25">
      <c r="B21" s="411" t="s">
        <v>332</v>
      </c>
      <c r="C21" s="412" t="s">
        <v>337</v>
      </c>
      <c r="D21" s="413">
        <v>8</v>
      </c>
      <c r="E21" s="414">
        <v>5</v>
      </c>
      <c r="F21" s="415">
        <f t="shared" si="0"/>
        <v>40</v>
      </c>
      <c r="H21" s="416" t="s">
        <v>332</v>
      </c>
      <c r="I21" s="421">
        <v>8</v>
      </c>
      <c r="J21" s="418">
        <v>3</v>
      </c>
      <c r="K21" s="760"/>
    </row>
    <row r="22" spans="1:16" x14ac:dyDescent="0.25">
      <c r="B22" s="411" t="s">
        <v>334</v>
      </c>
      <c r="C22" s="412" t="s">
        <v>335</v>
      </c>
      <c r="D22" s="413">
        <v>10</v>
      </c>
      <c r="E22" s="414">
        <v>5</v>
      </c>
      <c r="F22" s="415">
        <f t="shared" si="0"/>
        <v>50</v>
      </c>
      <c r="H22" s="416" t="s">
        <v>334</v>
      </c>
      <c r="I22" s="421">
        <v>10</v>
      </c>
      <c r="J22" s="418">
        <v>3</v>
      </c>
      <c r="K22" s="760"/>
    </row>
    <row r="23" spans="1:16" x14ac:dyDescent="0.25">
      <c r="B23" s="411" t="s">
        <v>338</v>
      </c>
      <c r="C23" s="412" t="s">
        <v>333</v>
      </c>
      <c r="D23" s="413">
        <v>7</v>
      </c>
      <c r="E23" s="414">
        <v>5</v>
      </c>
      <c r="F23" s="415">
        <f t="shared" si="0"/>
        <v>35</v>
      </c>
      <c r="H23" s="416" t="s">
        <v>338</v>
      </c>
      <c r="I23" s="421">
        <v>7</v>
      </c>
      <c r="J23" s="418">
        <v>5</v>
      </c>
      <c r="K23" s="760"/>
    </row>
    <row r="24" spans="1:16" x14ac:dyDescent="0.25">
      <c r="B24" s="411" t="s">
        <v>332</v>
      </c>
      <c r="C24" s="412" t="s">
        <v>339</v>
      </c>
      <c r="D24" s="413">
        <v>12</v>
      </c>
      <c r="E24" s="414">
        <v>5</v>
      </c>
      <c r="F24" s="415">
        <f t="shared" si="0"/>
        <v>60</v>
      </c>
      <c r="H24" s="416" t="s">
        <v>332</v>
      </c>
      <c r="I24" s="421">
        <v>4</v>
      </c>
      <c r="J24" s="418">
        <v>5</v>
      </c>
      <c r="K24" s="760"/>
    </row>
    <row r="25" spans="1:16" x14ac:dyDescent="0.25">
      <c r="B25" s="411" t="s">
        <v>332</v>
      </c>
      <c r="C25" s="412" t="s">
        <v>337</v>
      </c>
      <c r="D25" s="413">
        <v>6</v>
      </c>
      <c r="E25" s="414">
        <v>5</v>
      </c>
      <c r="F25" s="415">
        <f t="shared" si="0"/>
        <v>30</v>
      </c>
      <c r="H25" s="416" t="s">
        <v>334</v>
      </c>
      <c r="I25" s="421">
        <v>7</v>
      </c>
      <c r="J25" s="418">
        <v>3</v>
      </c>
      <c r="K25" s="760"/>
    </row>
    <row r="26" spans="1:16" s="170" customFormat="1" x14ac:dyDescent="0.25">
      <c r="B26" s="411" t="s">
        <v>334</v>
      </c>
      <c r="C26" s="412" t="s">
        <v>335</v>
      </c>
      <c r="D26" s="413">
        <v>8</v>
      </c>
      <c r="E26" s="414">
        <v>5</v>
      </c>
      <c r="F26" s="415">
        <f t="shared" si="0"/>
        <v>40</v>
      </c>
      <c r="H26" s="416" t="s">
        <v>336</v>
      </c>
      <c r="I26" s="421">
        <v>6</v>
      </c>
      <c r="J26" s="418">
        <v>5</v>
      </c>
      <c r="K26" s="610"/>
    </row>
    <row r="27" spans="1:16" x14ac:dyDescent="0.25">
      <c r="A27" s="10"/>
      <c r="B27" s="411" t="s">
        <v>338</v>
      </c>
      <c r="C27" s="412" t="s">
        <v>333</v>
      </c>
      <c r="D27" s="413">
        <v>10</v>
      </c>
      <c r="E27" s="414">
        <v>5</v>
      </c>
      <c r="F27" s="415">
        <f t="shared" si="0"/>
        <v>50</v>
      </c>
      <c r="H27" s="416" t="s">
        <v>332</v>
      </c>
      <c r="I27" s="417">
        <v>8</v>
      </c>
      <c r="J27" s="418">
        <v>5</v>
      </c>
      <c r="K27" s="760"/>
    </row>
    <row r="28" spans="1:16" ht="15.75" thickBot="1" x14ac:dyDescent="0.3">
      <c r="A28" s="10"/>
      <c r="B28" s="411" t="s">
        <v>332</v>
      </c>
      <c r="C28" s="412" t="s">
        <v>339</v>
      </c>
      <c r="D28" s="413">
        <v>7</v>
      </c>
      <c r="E28" s="414">
        <v>5</v>
      </c>
      <c r="F28" s="415">
        <f t="shared" si="0"/>
        <v>35</v>
      </c>
      <c r="H28" s="416" t="s">
        <v>334</v>
      </c>
      <c r="I28" s="417">
        <v>10</v>
      </c>
      <c r="J28" s="418">
        <v>4</v>
      </c>
      <c r="K28" s="760"/>
    </row>
    <row r="29" spans="1:16" ht="15.75" thickTop="1" x14ac:dyDescent="0.25">
      <c r="A29" s="10"/>
      <c r="B29" s="422" t="s">
        <v>331</v>
      </c>
      <c r="C29" s="423"/>
      <c r="D29" s="424"/>
      <c r="E29" s="425"/>
      <c r="F29" s="426">
        <f>SUM(F18:F28)</f>
        <v>400</v>
      </c>
    </row>
    <row r="30" spans="1:16" x14ac:dyDescent="0.25">
      <c r="A30" s="10"/>
      <c r="B30" s="427"/>
      <c r="C30" s="427"/>
      <c r="D30" s="428"/>
      <c r="E30" s="429"/>
      <c r="F30" s="430"/>
    </row>
    <row r="31" spans="1:16" ht="18.75" x14ac:dyDescent="0.3">
      <c r="A31" s="431" t="s">
        <v>340</v>
      </c>
      <c r="B31" s="393"/>
      <c r="C31" s="393"/>
      <c r="D31" s="393"/>
      <c r="E31" s="393"/>
      <c r="F31" s="393"/>
      <c r="G31" s="393"/>
      <c r="H31" s="393"/>
      <c r="I31" s="393"/>
      <c r="J31" s="393"/>
    </row>
    <row r="32" spans="1:16" x14ac:dyDescent="0.25">
      <c r="A32" s="410">
        <v>1</v>
      </c>
      <c r="B32" s="10" t="s">
        <v>341</v>
      </c>
    </row>
    <row r="33" spans="1:2" x14ac:dyDescent="0.25">
      <c r="A33" s="410">
        <v>2</v>
      </c>
      <c r="B33" s="10" t="s">
        <v>342</v>
      </c>
    </row>
    <row r="34" spans="1:2" x14ac:dyDescent="0.25">
      <c r="A34" s="410">
        <v>3</v>
      </c>
      <c r="B34" s="10" t="s">
        <v>343</v>
      </c>
    </row>
    <row r="35" spans="1:2" x14ac:dyDescent="0.25">
      <c r="A35" s="410">
        <v>4</v>
      </c>
      <c r="B35" s="10" t="s">
        <v>344</v>
      </c>
    </row>
    <row r="36" spans="1:2" x14ac:dyDescent="0.25">
      <c r="A36" s="410">
        <v>5</v>
      </c>
      <c r="B36" s="10" t="s">
        <v>345</v>
      </c>
    </row>
    <row r="37" spans="1:2" x14ac:dyDescent="0.25">
      <c r="A37" s="410">
        <v>6</v>
      </c>
      <c r="B37" s="10" t="s">
        <v>346</v>
      </c>
    </row>
    <row r="38" spans="1:2" x14ac:dyDescent="0.25">
      <c r="A38" s="410">
        <v>7</v>
      </c>
      <c r="B38" s="10" t="s">
        <v>347</v>
      </c>
    </row>
    <row r="39" spans="1:2" ht="15.75" x14ac:dyDescent="0.25">
      <c r="A39" s="410">
        <v>8</v>
      </c>
      <c r="B39" s="48" t="s">
        <v>348</v>
      </c>
    </row>
    <row r="40" spans="1:2" x14ac:dyDescent="0.25">
      <c r="A40" s="410">
        <v>9</v>
      </c>
      <c r="B40" s="10" t="s">
        <v>349</v>
      </c>
    </row>
    <row r="41" spans="1:2" x14ac:dyDescent="0.25">
      <c r="A41" s="410">
        <v>10</v>
      </c>
      <c r="B41" s="10" t="s">
        <v>350</v>
      </c>
    </row>
  </sheetData>
  <mergeCells count="1">
    <mergeCell ref="A1:K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1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colBreaks count="1" manualBreakCount="1">
    <brk id="11" max="1048575" man="1"/>
  </colBreaks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2"/>
  <sheetViews>
    <sheetView showGridLines="0" zoomScaleNormal="100" zoomScaleSheetLayoutView="100" workbookViewId="0">
      <selection sqref="A1:J1"/>
    </sheetView>
  </sheetViews>
  <sheetFormatPr defaultColWidth="9.140625" defaultRowHeight="15" x14ac:dyDescent="0.25"/>
  <cols>
    <col min="1" max="1" width="2.42578125" style="128" customWidth="1"/>
    <col min="2" max="2" width="12.28515625" style="10" customWidth="1"/>
    <col min="3" max="10" width="10.85546875" style="10" customWidth="1"/>
    <col min="11" max="16384" width="9.140625" style="10"/>
  </cols>
  <sheetData>
    <row r="1" spans="1:11" s="433" customFormat="1" ht="30" customHeight="1" thickBot="1" x14ac:dyDescent="0.3">
      <c r="A1" s="1117" t="s">
        <v>351</v>
      </c>
      <c r="B1" s="1117"/>
      <c r="C1" s="1117"/>
      <c r="D1" s="1117"/>
      <c r="E1" s="1117"/>
      <c r="F1" s="1117"/>
      <c r="G1" s="1117"/>
      <c r="H1" s="1117"/>
      <c r="I1" s="1117"/>
      <c r="J1" s="1117"/>
      <c r="K1" s="432"/>
    </row>
    <row r="2" spans="1:11" s="41" customFormat="1" ht="19.5" thickTop="1" x14ac:dyDescent="0.3">
      <c r="A2" s="37" t="s">
        <v>2083</v>
      </c>
      <c r="B2" s="131"/>
      <c r="C2" s="16"/>
      <c r="D2" s="16"/>
      <c r="E2" s="16"/>
      <c r="F2" s="16"/>
      <c r="G2" s="111"/>
      <c r="H2" s="111"/>
      <c r="I2" s="111"/>
      <c r="J2" s="111"/>
    </row>
    <row r="3" spans="1:11" s="170" customFormat="1" ht="15.75" x14ac:dyDescent="0.25">
      <c r="A3" s="434">
        <v>1</v>
      </c>
      <c r="B3" s="169" t="s">
        <v>352</v>
      </c>
      <c r="C3" s="44"/>
      <c r="D3" s="44"/>
      <c r="E3" s="44"/>
      <c r="F3" s="44"/>
      <c r="G3" s="44"/>
      <c r="H3" s="44"/>
      <c r="I3" s="44"/>
      <c r="J3" s="44"/>
    </row>
    <row r="4" spans="1:11" s="170" customFormat="1" ht="15.75" x14ac:dyDescent="0.25">
      <c r="A4" s="434">
        <v>2</v>
      </c>
      <c r="B4" s="169" t="s">
        <v>353</v>
      </c>
      <c r="C4" s="44"/>
      <c r="D4" s="44"/>
      <c r="E4" s="44"/>
      <c r="F4" s="44"/>
      <c r="G4" s="44"/>
      <c r="H4" s="44"/>
      <c r="I4" s="44"/>
      <c r="J4" s="44"/>
    </row>
    <row r="5" spans="1:11" ht="15.75" x14ac:dyDescent="0.25">
      <c r="A5" s="434">
        <v>3</v>
      </c>
      <c r="B5" s="44" t="s">
        <v>354</v>
      </c>
      <c r="C5" s="44"/>
      <c r="D5" s="44"/>
      <c r="E5" s="44"/>
      <c r="F5" s="44"/>
      <c r="G5" s="44"/>
      <c r="H5" s="44"/>
      <c r="I5" s="44"/>
      <c r="J5" s="44"/>
    </row>
    <row r="6" spans="1:11" s="44" customFormat="1" ht="17.850000000000001" customHeight="1" x14ac:dyDescent="0.25">
      <c r="A6" s="434">
        <v>4</v>
      </c>
      <c r="B6" s="27" t="s">
        <v>355</v>
      </c>
      <c r="C6" s="47"/>
      <c r="D6" s="168"/>
      <c r="E6" s="47"/>
      <c r="F6" s="168"/>
      <c r="G6" s="168"/>
      <c r="H6" s="168"/>
    </row>
    <row r="7" spans="1:11" ht="15.75" customHeight="1" x14ac:dyDescent="0.25">
      <c r="A7" s="38">
        <v>5</v>
      </c>
      <c r="B7" s="10" t="s">
        <v>356</v>
      </c>
    </row>
    <row r="8" spans="1:11" s="166" customFormat="1" ht="17.25" customHeight="1" x14ac:dyDescent="0.3">
      <c r="A8" s="170"/>
      <c r="B8" s="170"/>
      <c r="C8" s="170"/>
      <c r="D8" s="170"/>
      <c r="E8" s="1151" t="s">
        <v>357</v>
      </c>
      <c r="F8" s="1151"/>
      <c r="G8" s="170"/>
      <c r="H8" s="170"/>
      <c r="I8" s="170"/>
      <c r="J8" s="170"/>
    </row>
    <row r="9" spans="1:11" s="166" customFormat="1" ht="17.25" customHeight="1" x14ac:dyDescent="0.3">
      <c r="B9" s="170"/>
      <c r="C9" s="435"/>
      <c r="D9" s="436" t="s">
        <v>358</v>
      </c>
      <c r="E9" s="436" t="s">
        <v>359</v>
      </c>
      <c r="F9" s="436" t="s">
        <v>360</v>
      </c>
      <c r="G9" s="436" t="s">
        <v>361</v>
      </c>
      <c r="J9" s="44"/>
    </row>
    <row r="10" spans="1:11" s="166" customFormat="1" ht="17.25" customHeight="1" x14ac:dyDescent="0.3">
      <c r="B10" s="170"/>
      <c r="C10" s="437" t="s">
        <v>362</v>
      </c>
      <c r="D10" s="438">
        <v>2500</v>
      </c>
      <c r="E10" s="439">
        <v>2500</v>
      </c>
      <c r="F10" s="439">
        <v>2500</v>
      </c>
      <c r="G10" s="440">
        <v>0</v>
      </c>
      <c r="J10" s="44"/>
    </row>
    <row r="11" spans="1:11" s="166" customFormat="1" ht="17.25" customHeight="1" x14ac:dyDescent="0.3">
      <c r="B11" s="170"/>
      <c r="C11" s="437" t="s">
        <v>363</v>
      </c>
      <c r="D11" s="441">
        <v>1500</v>
      </c>
      <c r="E11" s="442">
        <v>2500</v>
      </c>
      <c r="F11" s="442">
        <v>1500</v>
      </c>
      <c r="G11" s="443">
        <v>1500</v>
      </c>
    </row>
    <row r="12" spans="1:11" s="166" customFormat="1" ht="17.25" customHeight="1" x14ac:dyDescent="0.3">
      <c r="B12" s="170"/>
      <c r="C12" s="437" t="s">
        <v>364</v>
      </c>
      <c r="D12" s="441">
        <v>1200</v>
      </c>
      <c r="E12" s="442">
        <v>1800</v>
      </c>
      <c r="F12" s="442">
        <v>1000</v>
      </c>
      <c r="G12" s="443">
        <v>1000</v>
      </c>
      <c r="H12" s="166" t="s">
        <v>365</v>
      </c>
    </row>
    <row r="13" spans="1:11" s="122" customFormat="1" ht="17.25" customHeight="1" x14ac:dyDescent="0.3">
      <c r="B13" s="170"/>
      <c r="C13" s="122" t="s">
        <v>331</v>
      </c>
      <c r="D13" s="444">
        <f>D10+D11+D12</f>
        <v>5200</v>
      </c>
      <c r="E13" s="444"/>
      <c r="F13" s="444"/>
      <c r="G13" s="444"/>
      <c r="H13" s="445"/>
    </row>
    <row r="14" spans="1:11" s="122" customFormat="1" ht="17.25" customHeight="1" x14ac:dyDescent="0.3">
      <c r="C14" s="20"/>
      <c r="H14" s="122" t="s">
        <v>366</v>
      </c>
    </row>
    <row r="15" spans="1:11" ht="17.25" customHeight="1" x14ac:dyDescent="0.3">
      <c r="A15" s="17"/>
      <c r="B15" s="170"/>
      <c r="C15" s="17"/>
      <c r="E15" s="1151" t="s">
        <v>367</v>
      </c>
      <c r="F15" s="1151"/>
      <c r="H15" s="446"/>
    </row>
    <row r="16" spans="1:11" ht="17.25" customHeight="1" x14ac:dyDescent="0.3">
      <c r="A16" s="17"/>
      <c r="B16" s="170"/>
      <c r="D16" s="436" t="s">
        <v>358</v>
      </c>
      <c r="E16" s="436" t="s">
        <v>359</v>
      </c>
      <c r="F16" s="436" t="s">
        <v>360</v>
      </c>
      <c r="G16" s="436" t="s">
        <v>361</v>
      </c>
      <c r="H16" s="435"/>
      <c r="I16" s="435"/>
    </row>
    <row r="17" spans="1:10" ht="17.25" customHeight="1" x14ac:dyDescent="0.3">
      <c r="A17" s="17"/>
      <c r="B17" s="170"/>
      <c r="C17" s="437" t="s">
        <v>362</v>
      </c>
      <c r="D17" s="438">
        <v>250</v>
      </c>
      <c r="E17" s="439"/>
      <c r="F17" s="439">
        <v>250</v>
      </c>
      <c r="G17" s="440">
        <v>150</v>
      </c>
      <c r="H17" s="447"/>
      <c r="I17" s="447"/>
    </row>
    <row r="18" spans="1:10" ht="17.25" customHeight="1" x14ac:dyDescent="0.3">
      <c r="B18" s="166"/>
      <c r="C18" s="437" t="s">
        <v>363</v>
      </c>
      <c r="D18" s="441">
        <v>150</v>
      </c>
      <c r="E18" s="442">
        <v>150</v>
      </c>
      <c r="F18" s="442"/>
      <c r="G18" s="443">
        <v>150</v>
      </c>
      <c r="H18" s="447"/>
      <c r="I18" s="447"/>
    </row>
    <row r="19" spans="1:10" ht="17.25" customHeight="1" x14ac:dyDescent="0.3">
      <c r="B19" s="166"/>
      <c r="C19" s="437" t="s">
        <v>364</v>
      </c>
      <c r="D19" s="441">
        <v>100</v>
      </c>
      <c r="E19" s="442">
        <v>100</v>
      </c>
      <c r="F19" s="442">
        <v>150</v>
      </c>
      <c r="G19" s="443">
        <v>75</v>
      </c>
      <c r="H19" s="447" t="s">
        <v>368</v>
      </c>
      <c r="I19" s="447"/>
    </row>
    <row r="20" spans="1:10" ht="17.25" customHeight="1" x14ac:dyDescent="0.3">
      <c r="C20" s="448" t="s">
        <v>331</v>
      </c>
      <c r="D20" s="449"/>
      <c r="E20" s="449"/>
      <c r="F20" s="449"/>
      <c r="G20" s="450"/>
      <c r="H20" s="451"/>
      <c r="I20" s="452"/>
    </row>
    <row r="21" spans="1:10" ht="17.25" customHeight="1" x14ac:dyDescent="0.25">
      <c r="E21" s="453"/>
      <c r="F21" s="453"/>
      <c r="G21" s="453"/>
    </row>
    <row r="22" spans="1:10" s="41" customFormat="1" ht="18.75" x14ac:dyDescent="0.3">
      <c r="A22" s="37" t="s">
        <v>2084</v>
      </c>
      <c r="B22" s="131"/>
      <c r="C22" s="16"/>
      <c r="D22" s="16"/>
      <c r="E22" s="16"/>
      <c r="F22" s="16"/>
      <c r="G22" s="111"/>
      <c r="H22" s="111"/>
      <c r="I22" s="111"/>
      <c r="J22" s="111"/>
    </row>
    <row r="23" spans="1:10" s="14" customFormat="1" ht="17.25" customHeight="1" x14ac:dyDescent="0.25">
      <c r="A23" s="116">
        <v>1</v>
      </c>
      <c r="B23" s="169" t="s">
        <v>369</v>
      </c>
      <c r="C23" s="454"/>
      <c r="D23" s="454"/>
      <c r="E23" s="169"/>
      <c r="F23" s="44"/>
      <c r="G23" s="169"/>
      <c r="H23" s="169"/>
      <c r="I23" s="169"/>
      <c r="J23" s="169"/>
    </row>
    <row r="24" spans="1:10" s="166" customFormat="1" ht="17.850000000000001" customHeight="1" x14ac:dyDescent="0.3">
      <c r="A24" s="116">
        <v>2</v>
      </c>
      <c r="B24" s="168" t="s">
        <v>370</v>
      </c>
      <c r="C24" s="170"/>
      <c r="D24" s="170"/>
      <c r="E24" s="170"/>
      <c r="F24" s="170"/>
      <c r="G24" s="170"/>
      <c r="H24" s="170"/>
      <c r="I24" s="170"/>
      <c r="J24" s="170"/>
    </row>
    <row r="25" spans="1:10" s="14" customFormat="1" ht="16.5" thickBot="1" x14ac:dyDescent="0.3">
      <c r="A25" s="116"/>
      <c r="B25" s="455"/>
      <c r="C25" s="456" t="s">
        <v>358</v>
      </c>
      <c r="D25" s="456" t="s">
        <v>359</v>
      </c>
      <c r="E25" s="456" t="s">
        <v>360</v>
      </c>
      <c r="F25" s="456" t="s">
        <v>361</v>
      </c>
      <c r="G25" s="456" t="s">
        <v>371</v>
      </c>
      <c r="H25" s="456" t="s">
        <v>372</v>
      </c>
      <c r="I25" s="456" t="s">
        <v>373</v>
      </c>
      <c r="J25" s="456" t="s">
        <v>374</v>
      </c>
    </row>
    <row r="26" spans="1:10" s="14" customFormat="1" ht="18.75" x14ac:dyDescent="0.3">
      <c r="B26" s="457" t="s">
        <v>375</v>
      </c>
      <c r="C26" s="458">
        <v>250</v>
      </c>
      <c r="D26" s="459">
        <v>250</v>
      </c>
      <c r="E26" s="459">
        <v>250</v>
      </c>
      <c r="F26" s="459">
        <v>250</v>
      </c>
      <c r="G26" s="459">
        <v>250</v>
      </c>
      <c r="H26" s="459">
        <v>250</v>
      </c>
      <c r="I26" s="459">
        <v>250</v>
      </c>
      <c r="J26" s="460">
        <v>250</v>
      </c>
    </row>
    <row r="27" spans="1:10" s="14" customFormat="1" ht="18.75" x14ac:dyDescent="0.3">
      <c r="B27" s="461" t="s">
        <v>376</v>
      </c>
      <c r="C27" s="462">
        <v>150</v>
      </c>
      <c r="D27" s="463">
        <v>250</v>
      </c>
      <c r="E27" s="463">
        <v>150</v>
      </c>
      <c r="F27" s="463">
        <v>150</v>
      </c>
      <c r="G27" s="463">
        <v>150</v>
      </c>
      <c r="H27" s="463">
        <v>150</v>
      </c>
      <c r="I27" s="463">
        <v>150</v>
      </c>
      <c r="J27" s="464">
        <v>150</v>
      </c>
    </row>
    <row r="28" spans="1:10" s="14" customFormat="1" ht="18.75" x14ac:dyDescent="0.3">
      <c r="B28" s="461" t="s">
        <v>377</v>
      </c>
      <c r="C28" s="462">
        <v>120</v>
      </c>
      <c r="D28" s="463">
        <v>180</v>
      </c>
      <c r="E28" s="463">
        <v>100</v>
      </c>
      <c r="F28" s="463">
        <v>100</v>
      </c>
      <c r="G28" s="463">
        <v>100</v>
      </c>
      <c r="H28" s="463"/>
      <c r="I28" s="463">
        <v>90</v>
      </c>
      <c r="J28" s="464">
        <v>100</v>
      </c>
    </row>
    <row r="29" spans="1:10" s="14" customFormat="1" ht="18.75" x14ac:dyDescent="0.3">
      <c r="A29" s="116"/>
      <c r="B29" s="461" t="s">
        <v>378</v>
      </c>
      <c r="C29" s="462"/>
      <c r="D29" s="463">
        <v>90</v>
      </c>
      <c r="E29" s="463"/>
      <c r="F29" s="463">
        <v>125</v>
      </c>
      <c r="G29" s="463">
        <v>125</v>
      </c>
      <c r="H29" s="463"/>
      <c r="I29" s="463"/>
      <c r="J29" s="464">
        <v>90</v>
      </c>
    </row>
    <row r="30" spans="1:10" s="14" customFormat="1" ht="19.5" thickBot="1" x14ac:dyDescent="0.35">
      <c r="A30" s="116"/>
      <c r="B30" s="461" t="s">
        <v>379</v>
      </c>
      <c r="C30" s="465"/>
      <c r="D30" s="466">
        <v>500</v>
      </c>
      <c r="E30" s="466"/>
      <c r="F30" s="466"/>
      <c r="G30" s="466">
        <v>500</v>
      </c>
      <c r="H30" s="466"/>
      <c r="I30" s="466"/>
      <c r="J30" s="467">
        <v>500</v>
      </c>
    </row>
    <row r="31" spans="1:10" s="14" customFormat="1" ht="15.75" x14ac:dyDescent="0.25">
      <c r="A31" s="116"/>
      <c r="B31" s="169" t="s">
        <v>331</v>
      </c>
      <c r="C31" s="444">
        <f>C26+C27+C28</f>
        <v>520</v>
      </c>
      <c r="D31" s="444"/>
      <c r="E31" s="444"/>
      <c r="F31" s="444"/>
      <c r="G31" s="444"/>
      <c r="H31" s="444"/>
      <c r="I31" s="444"/>
      <c r="J31" s="444"/>
    </row>
    <row r="32" spans="1:10" s="14" customFormat="1" ht="15.75" x14ac:dyDescent="0.25">
      <c r="A32" s="116"/>
      <c r="B32" s="468"/>
      <c r="C32" s="453" t="s">
        <v>380</v>
      </c>
    </row>
    <row r="33" spans="1:10" s="14" customFormat="1" ht="15.75" x14ac:dyDescent="0.25">
      <c r="A33" s="116"/>
      <c r="B33" s="468"/>
      <c r="C33" s="469"/>
    </row>
    <row r="34" spans="1:10" s="14" customFormat="1" ht="15.75" x14ac:dyDescent="0.25">
      <c r="A34" s="116">
        <v>3</v>
      </c>
      <c r="B34" s="169" t="s">
        <v>381</v>
      </c>
      <c r="C34" s="469"/>
    </row>
    <row r="35" spans="1:10" s="14" customFormat="1" ht="16.5" thickBot="1" x14ac:dyDescent="0.3">
      <c r="A35" s="116"/>
      <c r="B35" s="455"/>
      <c r="C35" s="456" t="s">
        <v>358</v>
      </c>
      <c r="D35" s="456" t="s">
        <v>359</v>
      </c>
      <c r="E35" s="456" t="s">
        <v>360</v>
      </c>
      <c r="F35" s="456" t="s">
        <v>361</v>
      </c>
      <c r="G35" s="456" t="s">
        <v>371</v>
      </c>
      <c r="H35" s="456" t="s">
        <v>372</v>
      </c>
      <c r="I35" s="456" t="s">
        <v>373</v>
      </c>
      <c r="J35" s="456" t="s">
        <v>374</v>
      </c>
    </row>
    <row r="36" spans="1:10" s="14" customFormat="1" ht="18.75" x14ac:dyDescent="0.3">
      <c r="A36" s="116"/>
      <c r="B36" s="457" t="s">
        <v>375</v>
      </c>
      <c r="C36" s="458">
        <v>250</v>
      </c>
      <c r="D36" s="459">
        <v>250</v>
      </c>
      <c r="E36" s="459">
        <v>250</v>
      </c>
      <c r="F36" s="459">
        <v>250</v>
      </c>
      <c r="G36" s="459">
        <v>250</v>
      </c>
      <c r="H36" s="459">
        <v>250</v>
      </c>
      <c r="I36" s="459">
        <v>250</v>
      </c>
      <c r="J36" s="460">
        <v>250</v>
      </c>
    </row>
    <row r="37" spans="1:10" s="14" customFormat="1" ht="18.75" x14ac:dyDescent="0.3">
      <c r="A37" s="116"/>
      <c r="B37" s="461" t="s">
        <v>376</v>
      </c>
      <c r="C37" s="462">
        <v>150</v>
      </c>
      <c r="D37" s="463">
        <v>250</v>
      </c>
      <c r="E37" s="463">
        <v>150</v>
      </c>
      <c r="F37" s="463">
        <v>150</v>
      </c>
      <c r="G37" s="463">
        <v>150</v>
      </c>
      <c r="H37" s="463">
        <v>150</v>
      </c>
      <c r="I37" s="463">
        <v>150</v>
      </c>
      <c r="J37" s="464">
        <v>150</v>
      </c>
    </row>
    <row r="38" spans="1:10" ht="18.75" x14ac:dyDescent="0.3">
      <c r="B38" s="461" t="s">
        <v>377</v>
      </c>
      <c r="C38" s="462">
        <v>120</v>
      </c>
      <c r="D38" s="463">
        <v>180</v>
      </c>
      <c r="E38" s="463">
        <v>100</v>
      </c>
      <c r="F38" s="463">
        <v>100</v>
      </c>
      <c r="G38" s="463">
        <v>100</v>
      </c>
      <c r="H38" s="463"/>
      <c r="I38" s="463">
        <v>90</v>
      </c>
      <c r="J38" s="464">
        <v>100</v>
      </c>
    </row>
    <row r="39" spans="1:10" ht="18.75" x14ac:dyDescent="0.3">
      <c r="B39" s="461" t="s">
        <v>378</v>
      </c>
      <c r="C39" s="462"/>
      <c r="D39" s="463">
        <v>90</v>
      </c>
      <c r="E39" s="463"/>
      <c r="F39" s="463">
        <v>125</v>
      </c>
      <c r="G39" s="463">
        <v>125</v>
      </c>
      <c r="H39" s="463"/>
      <c r="I39" s="463"/>
      <c r="J39" s="464">
        <v>90</v>
      </c>
    </row>
    <row r="40" spans="1:10" ht="19.5" thickBot="1" x14ac:dyDescent="0.35">
      <c r="B40" s="461" t="s">
        <v>379</v>
      </c>
      <c r="C40" s="465"/>
      <c r="D40" s="466">
        <v>500</v>
      </c>
      <c r="E40" s="466"/>
      <c r="F40" s="466"/>
      <c r="G40" s="466">
        <v>500</v>
      </c>
      <c r="H40" s="466"/>
      <c r="I40" s="466"/>
      <c r="J40" s="467">
        <v>500</v>
      </c>
    </row>
    <row r="41" spans="1:10" ht="15.75" x14ac:dyDescent="0.25">
      <c r="B41" s="169" t="s">
        <v>331</v>
      </c>
      <c r="C41" s="444">
        <f>C36+C37+C38</f>
        <v>520</v>
      </c>
      <c r="D41" s="444"/>
      <c r="E41" s="444"/>
      <c r="F41" s="444"/>
      <c r="G41" s="444"/>
      <c r="H41" s="444"/>
      <c r="I41" s="444"/>
      <c r="J41" s="444"/>
    </row>
    <row r="42" spans="1:10" x14ac:dyDescent="0.25">
      <c r="C42" s="1152" t="s">
        <v>382</v>
      </c>
      <c r="D42" s="1152"/>
      <c r="E42" s="1152"/>
      <c r="F42" s="1152"/>
      <c r="G42" s="1152"/>
      <c r="H42" s="1152"/>
      <c r="I42" s="1152"/>
      <c r="J42" s="1152"/>
    </row>
  </sheetData>
  <mergeCells count="4">
    <mergeCell ref="A1:J1"/>
    <mergeCell ref="E8:F8"/>
    <mergeCell ref="E15:F15"/>
    <mergeCell ref="C42:J42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34" max="9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4337" r:id="rId5">
          <objectPr defaultSize="0" autoPict="0" r:id="rId6">
            <anchor moveWithCells="1" sizeWithCells="1">
              <from>
                <xdr:col>4</xdr:col>
                <xdr:colOff>28575</xdr:colOff>
                <xdr:row>4</xdr:row>
                <xdr:rowOff>85725</xdr:rowOff>
              </from>
              <to>
                <xdr:col>4</xdr:col>
                <xdr:colOff>28575</xdr:colOff>
                <xdr:row>4</xdr:row>
                <xdr:rowOff>85725</xdr:rowOff>
              </to>
            </anchor>
          </objectPr>
        </oleObject>
      </mc:Choice>
      <mc:Fallback>
        <oleObject progId="PBrush" shapeId="14337" r:id="rId5"/>
      </mc:Fallback>
    </mc:AlternateContent>
    <mc:AlternateContent xmlns:mc="http://schemas.openxmlformats.org/markup-compatibility/2006">
      <mc:Choice Requires="x14">
        <oleObject progId="PBrush" shapeId="14338" r:id="rId7">
          <objectPr defaultSize="0" autoPict="0" r:id="rId6">
            <anchor moveWithCells="1" sizeWithCells="1">
              <from>
                <xdr:col>4</xdr:col>
                <xdr:colOff>28575</xdr:colOff>
                <xdr:row>4</xdr:row>
                <xdr:rowOff>85725</xdr:rowOff>
              </from>
              <to>
                <xdr:col>4</xdr:col>
                <xdr:colOff>28575</xdr:colOff>
                <xdr:row>4</xdr:row>
                <xdr:rowOff>85725</xdr:rowOff>
              </to>
            </anchor>
          </objectPr>
        </oleObject>
      </mc:Choice>
      <mc:Fallback>
        <oleObject progId="PBrush" shapeId="14338" r:id="rId7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B40"/>
  <sheetViews>
    <sheetView showGridLines="0" zoomScaleNormal="100" zoomScaleSheetLayoutView="100" workbookViewId="0">
      <selection sqref="A1:J1"/>
    </sheetView>
  </sheetViews>
  <sheetFormatPr defaultColWidth="9.140625" defaultRowHeight="15" x14ac:dyDescent="0.25"/>
  <cols>
    <col min="1" max="1" width="4.42578125" style="128" customWidth="1"/>
    <col min="2" max="2" width="5.140625" style="10" customWidth="1"/>
    <col min="3" max="3" width="14.5703125" style="10" customWidth="1"/>
    <col min="4" max="4" width="14.5703125" style="10" bestFit="1" customWidth="1"/>
    <col min="5" max="7" width="14.5703125" style="10" customWidth="1"/>
    <col min="8" max="8" width="14.5703125" style="10" bestFit="1" customWidth="1"/>
    <col min="9" max="10" width="14.140625" style="10" customWidth="1"/>
    <col min="11" max="16384" width="9.140625" style="10"/>
  </cols>
  <sheetData>
    <row r="1" spans="1:54" s="38" customFormat="1" ht="30.75" customHeight="1" thickBot="1" x14ac:dyDescent="0.3">
      <c r="A1" s="1117" t="s">
        <v>383</v>
      </c>
      <c r="B1" s="1117"/>
      <c r="C1" s="1117"/>
      <c r="D1" s="1117"/>
      <c r="E1" s="1117"/>
      <c r="F1" s="1117"/>
      <c r="G1" s="1117"/>
      <c r="H1" s="1117"/>
      <c r="I1" s="1117"/>
      <c r="J1" s="1117"/>
    </row>
    <row r="2" spans="1:54" s="41" customFormat="1" ht="19.5" thickTop="1" x14ac:dyDescent="0.3">
      <c r="A2" s="37" t="s">
        <v>2085</v>
      </c>
      <c r="B2" s="16"/>
      <c r="C2" s="16"/>
      <c r="D2" s="16"/>
      <c r="E2" s="16"/>
      <c r="F2" s="16"/>
      <c r="G2" s="111"/>
      <c r="H2" s="111"/>
      <c r="I2" s="111"/>
      <c r="J2" s="111"/>
    </row>
    <row r="3" spans="1:54" s="170" customFormat="1" ht="15.75" x14ac:dyDescent="0.25">
      <c r="A3" s="287">
        <v>1</v>
      </c>
      <c r="B3" s="470" t="s">
        <v>384</v>
      </c>
      <c r="C3" s="44"/>
      <c r="D3" s="44"/>
      <c r="E3" s="44"/>
      <c r="F3" s="44"/>
      <c r="G3" s="44"/>
      <c r="H3" s="44"/>
      <c r="I3" s="44"/>
      <c r="J3" s="44"/>
    </row>
    <row r="4" spans="1:54" s="170" customFormat="1" ht="15.75" x14ac:dyDescent="0.25">
      <c r="A4" s="287">
        <v>2</v>
      </c>
      <c r="B4" s="470" t="s">
        <v>385</v>
      </c>
      <c r="C4" s="44"/>
      <c r="D4" s="44"/>
      <c r="E4" s="44"/>
      <c r="F4" s="44"/>
      <c r="G4" s="44"/>
      <c r="H4" s="44"/>
      <c r="I4" s="44"/>
      <c r="J4" s="44"/>
    </row>
    <row r="5" spans="1:54" ht="15.75" x14ac:dyDescent="0.25">
      <c r="A5" s="287">
        <v>3</v>
      </c>
      <c r="B5" s="27" t="s">
        <v>2086</v>
      </c>
      <c r="C5" s="44"/>
      <c r="D5" s="44"/>
      <c r="E5" s="44"/>
      <c r="F5" s="44"/>
      <c r="G5" s="44"/>
      <c r="H5" s="44"/>
      <c r="I5" s="44"/>
      <c r="J5" s="44"/>
      <c r="K5" s="170"/>
    </row>
    <row r="6" spans="1:54" s="44" customFormat="1" ht="17.850000000000001" customHeight="1" x14ac:dyDescent="0.25">
      <c r="A6" s="287">
        <v>4</v>
      </c>
      <c r="B6" s="27" t="s">
        <v>386</v>
      </c>
      <c r="C6" s="47"/>
      <c r="D6" s="168"/>
      <c r="E6" s="47"/>
      <c r="F6" s="168"/>
      <c r="G6" s="168"/>
      <c r="H6" s="168"/>
      <c r="K6" s="45"/>
    </row>
    <row r="7" spans="1:54" x14ac:dyDescent="0.25">
      <c r="A7" s="287">
        <v>5</v>
      </c>
      <c r="B7" s="28" t="s">
        <v>387</v>
      </c>
    </row>
    <row r="8" spans="1:54" ht="15.75" x14ac:dyDescent="0.25">
      <c r="A8" s="167"/>
      <c r="B8" s="14"/>
    </row>
    <row r="9" spans="1:54" s="174" customFormat="1" ht="27.95" customHeight="1" x14ac:dyDescent="0.4">
      <c r="A9" s="471"/>
      <c r="C9" s="472" t="s">
        <v>23</v>
      </c>
      <c r="D9" s="1153" t="s">
        <v>388</v>
      </c>
      <c r="E9" s="1153"/>
      <c r="F9" s="1153"/>
      <c r="G9" s="1153"/>
      <c r="H9" s="471"/>
      <c r="I9" s="471"/>
      <c r="J9" s="471"/>
    </row>
    <row r="10" spans="1:54" s="174" customFormat="1" ht="15.75" customHeight="1" x14ac:dyDescent="0.3">
      <c r="A10" s="471"/>
      <c r="C10" s="473" t="s">
        <v>358</v>
      </c>
      <c r="D10" s="474" t="s">
        <v>358</v>
      </c>
      <c r="E10" s="473" t="s">
        <v>359</v>
      </c>
      <c r="F10" s="474" t="s">
        <v>359</v>
      </c>
      <c r="G10" s="473" t="s">
        <v>360</v>
      </c>
      <c r="H10" s="474" t="s">
        <v>360</v>
      </c>
      <c r="I10" s="471"/>
      <c r="J10" s="471"/>
    </row>
    <row r="11" spans="1:54" s="475" customFormat="1" ht="15.75" customHeight="1" thickBot="1" x14ac:dyDescent="0.35">
      <c r="B11" s="476"/>
      <c r="C11" s="473" t="s">
        <v>389</v>
      </c>
      <c r="D11" s="474" t="s">
        <v>390</v>
      </c>
      <c r="E11" s="473" t="s">
        <v>389</v>
      </c>
      <c r="F11" s="474" t="s">
        <v>390</v>
      </c>
      <c r="G11" s="473" t="s">
        <v>389</v>
      </c>
      <c r="H11" s="474" t="s">
        <v>390</v>
      </c>
      <c r="I11" s="477"/>
      <c r="J11" s="477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472"/>
      <c r="AX11" s="472"/>
      <c r="AY11" s="472"/>
      <c r="AZ11" s="472"/>
      <c r="BA11" s="472"/>
      <c r="BB11" s="472"/>
    </row>
    <row r="12" spans="1:54" s="166" customFormat="1" ht="18.75" x14ac:dyDescent="0.3">
      <c r="B12" s="476" t="s">
        <v>362</v>
      </c>
      <c r="C12" s="478">
        <v>200</v>
      </c>
      <c r="D12" s="479">
        <v>1000</v>
      </c>
      <c r="E12" s="479">
        <v>300</v>
      </c>
      <c r="F12" s="479">
        <v>1000</v>
      </c>
      <c r="G12" s="479">
        <v>140</v>
      </c>
      <c r="H12" s="480">
        <v>1000</v>
      </c>
      <c r="I12" s="481"/>
      <c r="J12" s="482"/>
      <c r="K12" s="483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</row>
    <row r="13" spans="1:54" s="166" customFormat="1" ht="18.75" x14ac:dyDescent="0.3">
      <c r="B13" s="476" t="s">
        <v>363</v>
      </c>
      <c r="C13" s="484">
        <v>600</v>
      </c>
      <c r="D13" s="485">
        <v>1000</v>
      </c>
      <c r="E13" s="485">
        <v>600</v>
      </c>
      <c r="F13" s="485">
        <v>600</v>
      </c>
      <c r="G13" s="485">
        <v>340</v>
      </c>
      <c r="H13" s="486">
        <v>600</v>
      </c>
      <c r="I13" s="481"/>
      <c r="J13" s="482"/>
      <c r="K13" s="483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</row>
    <row r="14" spans="1:54" s="166" customFormat="1" ht="18.75" x14ac:dyDescent="0.3">
      <c r="B14" s="476" t="s">
        <v>377</v>
      </c>
      <c r="C14" s="484">
        <v>480</v>
      </c>
      <c r="D14" s="485">
        <v>720</v>
      </c>
      <c r="E14" s="485">
        <v>400</v>
      </c>
      <c r="F14" s="485">
        <v>400</v>
      </c>
      <c r="G14" s="485">
        <v>400</v>
      </c>
      <c r="H14" s="486"/>
      <c r="I14" s="487" t="s">
        <v>391</v>
      </c>
      <c r="J14" s="488" t="s">
        <v>64</v>
      </c>
      <c r="K14" s="483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</row>
    <row r="15" spans="1:54" s="166" customFormat="1" ht="18.75" x14ac:dyDescent="0.3">
      <c r="B15" s="476" t="s">
        <v>331</v>
      </c>
      <c r="C15" s="489"/>
      <c r="D15" s="489"/>
      <c r="E15" s="489"/>
      <c r="F15" s="489"/>
      <c r="G15" s="489"/>
      <c r="H15" s="490"/>
      <c r="I15" s="491"/>
      <c r="J15" s="492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</row>
    <row r="16" spans="1:54" s="166" customFormat="1" ht="18.75" x14ac:dyDescent="0.3">
      <c r="B16" s="468"/>
      <c r="C16" s="493"/>
      <c r="D16" s="493"/>
      <c r="E16" s="494"/>
      <c r="F16" s="493"/>
      <c r="G16" s="495"/>
      <c r="H16" s="494"/>
      <c r="I16" s="494"/>
      <c r="J16" s="494"/>
      <c r="K16" s="494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</row>
    <row r="17" spans="1:54" s="41" customFormat="1" ht="18.75" x14ac:dyDescent="0.3">
      <c r="A17" s="37" t="s">
        <v>2087</v>
      </c>
      <c r="B17" s="16"/>
      <c r="C17" s="16"/>
      <c r="D17" s="16"/>
      <c r="E17" s="16"/>
      <c r="F17" s="16"/>
      <c r="G17" s="111"/>
      <c r="H17" s="111"/>
      <c r="I17" s="111"/>
      <c r="J17" s="111"/>
    </row>
    <row r="18" spans="1:54" s="170" customFormat="1" ht="15.75" x14ac:dyDescent="0.25">
      <c r="A18" s="43">
        <v>1</v>
      </c>
      <c r="B18" s="169" t="s">
        <v>392</v>
      </c>
      <c r="C18" s="44"/>
      <c r="D18" s="44"/>
      <c r="E18" s="44"/>
      <c r="F18" s="44"/>
      <c r="G18" s="44"/>
      <c r="H18" s="44"/>
      <c r="I18" s="44"/>
      <c r="J18" s="44"/>
    </row>
    <row r="19" spans="1:54" s="170" customFormat="1" ht="15.75" x14ac:dyDescent="0.25">
      <c r="A19" s="43">
        <v>2</v>
      </c>
      <c r="B19" s="169" t="s">
        <v>393</v>
      </c>
      <c r="C19" s="44"/>
      <c r="D19" s="44"/>
      <c r="E19" s="44"/>
      <c r="F19" s="44"/>
      <c r="G19" s="44"/>
      <c r="H19" s="44"/>
      <c r="I19" s="44"/>
      <c r="J19" s="44"/>
    </row>
    <row r="20" spans="1:54" ht="15.75" x14ac:dyDescent="0.25">
      <c r="A20" s="43">
        <v>3</v>
      </c>
      <c r="B20" s="44" t="s">
        <v>394</v>
      </c>
      <c r="C20" s="44"/>
      <c r="D20" s="44"/>
      <c r="E20" s="44"/>
      <c r="F20" s="44"/>
      <c r="G20" s="44"/>
      <c r="H20" s="44"/>
      <c r="I20" s="44"/>
      <c r="J20" s="44"/>
      <c r="K20" s="170"/>
    </row>
    <row r="21" spans="1:54" s="170" customFormat="1" ht="15.75" x14ac:dyDescent="0.25">
      <c r="A21" s="43">
        <v>4</v>
      </c>
      <c r="B21" s="169" t="s">
        <v>395</v>
      </c>
      <c r="C21" s="44"/>
      <c r="D21" s="44"/>
      <c r="E21" s="44"/>
      <c r="F21" s="44"/>
      <c r="G21" s="44"/>
      <c r="H21" s="44"/>
      <c r="I21" s="44"/>
      <c r="J21" s="44"/>
    </row>
    <row r="22" spans="1:54" ht="15.75" x14ac:dyDescent="0.25">
      <c r="A22" s="43">
        <v>5</v>
      </c>
      <c r="B22" s="44" t="s">
        <v>396</v>
      </c>
      <c r="C22" s="44"/>
      <c r="D22" s="44"/>
      <c r="E22" s="44"/>
      <c r="F22" s="44"/>
      <c r="G22" s="44"/>
      <c r="H22" s="44"/>
      <c r="I22" s="44"/>
      <c r="J22" s="44"/>
      <c r="K22" s="170"/>
    </row>
    <row r="23" spans="1:54" s="166" customFormat="1" ht="18.75" x14ac:dyDescent="0.3">
      <c r="B23" s="471"/>
      <c r="C23" s="496" t="s">
        <v>397</v>
      </c>
      <c r="D23" s="496" t="s">
        <v>398</v>
      </c>
      <c r="E23" s="496" t="s">
        <v>399</v>
      </c>
      <c r="F23" s="497"/>
      <c r="G23" s="498" t="s">
        <v>400</v>
      </c>
      <c r="H23" s="499" t="s">
        <v>401</v>
      </c>
      <c r="I23" s="498" t="s">
        <v>402</v>
      </c>
      <c r="J23" t="s">
        <v>403</v>
      </c>
      <c r="K23" s="483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</row>
    <row r="24" spans="1:54" s="166" customFormat="1" ht="18.75" x14ac:dyDescent="0.3">
      <c r="B24" s="476" t="s">
        <v>331</v>
      </c>
      <c r="C24" s="500"/>
      <c r="D24" s="500"/>
      <c r="E24" s="500"/>
      <c r="F24" s="497"/>
      <c r="G24" s="501"/>
      <c r="H24" s="501"/>
      <c r="I24" s="501"/>
      <c r="J24" s="483"/>
      <c r="K24" s="483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1"/>
      <c r="AM24" s="471"/>
      <c r="AN24" s="471"/>
      <c r="AO24" s="471"/>
      <c r="AP24" s="471"/>
      <c r="AQ24" s="471"/>
      <c r="AR24" s="471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</row>
    <row r="25" spans="1:54" ht="15.75" thickBot="1" x14ac:dyDescent="0.3">
      <c r="A25" s="10"/>
      <c r="B25" s="502"/>
      <c r="C25" s="503"/>
      <c r="D25" s="504"/>
      <c r="E25" s="502"/>
      <c r="F25" s="504"/>
      <c r="G25" s="504"/>
      <c r="H25" s="502"/>
      <c r="I25" s="502"/>
      <c r="J25" s="502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</row>
    <row r="26" spans="1:54" s="14" customFormat="1" ht="27" thickTop="1" x14ac:dyDescent="0.4">
      <c r="A26" s="505"/>
      <c r="B26" s="505"/>
      <c r="C26" s="472" t="s">
        <v>24</v>
      </c>
      <c r="D26" s="1153" t="s">
        <v>388</v>
      </c>
      <c r="E26" s="1153"/>
      <c r="F26" s="1153"/>
      <c r="G26" s="1153"/>
      <c r="H26" s="505"/>
      <c r="I26" s="505"/>
      <c r="J26" s="505"/>
    </row>
    <row r="27" spans="1:54" s="14" customFormat="1" ht="18.75" x14ac:dyDescent="0.3">
      <c r="B27" s="506"/>
      <c r="C27" s="473" t="s">
        <v>358</v>
      </c>
      <c r="D27" s="474" t="s">
        <v>358</v>
      </c>
      <c r="E27" s="473" t="s">
        <v>359</v>
      </c>
      <c r="F27" s="474" t="s">
        <v>359</v>
      </c>
      <c r="G27" s="473" t="s">
        <v>360</v>
      </c>
      <c r="H27" s="474" t="s">
        <v>360</v>
      </c>
      <c r="I27" s="477"/>
      <c r="J27" s="477"/>
    </row>
    <row r="28" spans="1:54" s="14" customFormat="1" ht="19.5" thickBot="1" x14ac:dyDescent="0.35">
      <c r="B28" s="506"/>
      <c r="C28" s="473" t="s">
        <v>389</v>
      </c>
      <c r="D28" s="474" t="s">
        <v>390</v>
      </c>
      <c r="E28" s="473" t="s">
        <v>389</v>
      </c>
      <c r="F28" s="474" t="s">
        <v>390</v>
      </c>
      <c r="G28" s="473" t="s">
        <v>389</v>
      </c>
      <c r="H28" s="474" t="s">
        <v>390</v>
      </c>
      <c r="I28" s="477"/>
      <c r="J28" s="477"/>
    </row>
    <row r="29" spans="1:54" s="14" customFormat="1" ht="18.75" x14ac:dyDescent="0.3">
      <c r="B29" s="476" t="s">
        <v>362</v>
      </c>
      <c r="C29" s="478">
        <v>200</v>
      </c>
      <c r="D29" s="479">
        <v>1000</v>
      </c>
      <c r="E29" s="479">
        <v>300</v>
      </c>
      <c r="F29" s="479">
        <v>1000</v>
      </c>
      <c r="G29" s="479">
        <v>140</v>
      </c>
      <c r="H29" s="480">
        <v>1000</v>
      </c>
      <c r="I29" s="481"/>
      <c r="J29" s="482"/>
    </row>
    <row r="30" spans="1:54" ht="18.75" x14ac:dyDescent="0.3">
      <c r="A30" s="10"/>
      <c r="B30" s="476" t="s">
        <v>363</v>
      </c>
      <c r="C30" s="484">
        <v>600</v>
      </c>
      <c r="D30" s="485">
        <v>1000</v>
      </c>
      <c r="E30" s="485">
        <v>600</v>
      </c>
      <c r="F30" s="485">
        <v>600</v>
      </c>
      <c r="G30" s="485">
        <v>340</v>
      </c>
      <c r="H30" s="486">
        <v>600</v>
      </c>
      <c r="I30" s="481"/>
      <c r="J30" s="482"/>
    </row>
    <row r="31" spans="1:54" ht="18.75" x14ac:dyDescent="0.3">
      <c r="A31" s="10"/>
      <c r="B31" s="476" t="s">
        <v>377</v>
      </c>
      <c r="C31" s="484">
        <v>480</v>
      </c>
      <c r="D31" s="485">
        <v>720</v>
      </c>
      <c r="E31" s="485">
        <v>400</v>
      </c>
      <c r="F31" s="485">
        <v>400</v>
      </c>
      <c r="G31" s="485">
        <v>400</v>
      </c>
      <c r="H31" s="486"/>
      <c r="I31" s="487" t="s">
        <v>391</v>
      </c>
      <c r="J31" s="488" t="s">
        <v>64</v>
      </c>
    </row>
    <row r="32" spans="1:54" ht="18.75" x14ac:dyDescent="0.3">
      <c r="A32" s="10"/>
      <c r="B32" s="476" t="s">
        <v>331</v>
      </c>
      <c r="C32" s="507">
        <f>SUM(C29:C31)</f>
        <v>1280</v>
      </c>
      <c r="D32" s="507">
        <f t="shared" ref="D32:H32" si="0">SUM(D29:D31)</f>
        <v>2720</v>
      </c>
      <c r="E32" s="507">
        <f t="shared" si="0"/>
        <v>1300</v>
      </c>
      <c r="F32" s="507">
        <f t="shared" si="0"/>
        <v>2000</v>
      </c>
      <c r="G32" s="507">
        <f t="shared" si="0"/>
        <v>880</v>
      </c>
      <c r="H32" s="507">
        <f t="shared" si="0"/>
        <v>1600</v>
      </c>
      <c r="I32" s="508">
        <f>D32+F32+H32</f>
        <v>6320</v>
      </c>
      <c r="J32" s="509">
        <f>C32+E32+G32</f>
        <v>3460</v>
      </c>
    </row>
    <row r="33" spans="1:10" ht="15.75" x14ac:dyDescent="0.25">
      <c r="A33" s="10"/>
      <c r="B33" s="510"/>
      <c r="C33" s="493"/>
      <c r="D33" s="493"/>
      <c r="E33" s="494"/>
      <c r="F33" s="494"/>
      <c r="G33" s="494"/>
      <c r="H33" s="494"/>
    </row>
    <row r="34" spans="1:10" ht="15.75" x14ac:dyDescent="0.25">
      <c r="A34" s="10"/>
      <c r="B34" s="510"/>
      <c r="C34" s="493"/>
      <c r="D34" s="493"/>
      <c r="E34" s="494"/>
      <c r="F34" s="493"/>
      <c r="G34" s="493"/>
      <c r="H34" s="494"/>
    </row>
    <row r="35" spans="1:10" ht="18.75" x14ac:dyDescent="0.3">
      <c r="A35" s="10"/>
      <c r="B35" s="476"/>
      <c r="C35" s="496" t="s">
        <v>397</v>
      </c>
      <c r="D35" s="496" t="s">
        <v>398</v>
      </c>
      <c r="E35" s="496" t="s">
        <v>399</v>
      </c>
      <c r="F35" s="497"/>
      <c r="G35" s="498" t="s">
        <v>404</v>
      </c>
      <c r="H35" s="499" t="s">
        <v>401</v>
      </c>
      <c r="I35" s="498" t="s">
        <v>402</v>
      </c>
      <c r="J35" t="s">
        <v>403</v>
      </c>
    </row>
    <row r="36" spans="1:10" ht="18.75" x14ac:dyDescent="0.3">
      <c r="A36" s="10"/>
      <c r="B36" s="476" t="s">
        <v>331</v>
      </c>
      <c r="C36" s="511">
        <f>D32-C32</f>
        <v>1440</v>
      </c>
      <c r="D36" s="500">
        <f>F32-E32</f>
        <v>700</v>
      </c>
      <c r="E36" s="500">
        <f>H32-G32</f>
        <v>720</v>
      </c>
      <c r="F36" s="497"/>
      <c r="G36" s="501">
        <f>D32+F32+H32-C32-E32-G32</f>
        <v>2860</v>
      </c>
      <c r="H36" s="501">
        <f>G36*0.21</f>
        <v>600.6</v>
      </c>
      <c r="I36" s="501">
        <f>G36+H36</f>
        <v>3460.6</v>
      </c>
      <c r="J36" s="512">
        <f>I36/1.21</f>
        <v>2860</v>
      </c>
    </row>
    <row r="37" spans="1:10" ht="15.75" x14ac:dyDescent="0.25">
      <c r="A37" s="116"/>
      <c r="B37" s="14"/>
      <c r="C37" s="14"/>
      <c r="D37" s="14"/>
      <c r="E37" s="14"/>
      <c r="F37" s="14"/>
      <c r="G37" s="14"/>
    </row>
    <row r="38" spans="1:10" ht="15.75" x14ac:dyDescent="0.25">
      <c r="A38" s="116"/>
      <c r="B38" s="14"/>
      <c r="C38" s="14"/>
      <c r="D38" s="14"/>
      <c r="E38" s="14"/>
      <c r="F38" s="14"/>
      <c r="G38" s="14"/>
    </row>
    <row r="40" spans="1:10" x14ac:dyDescent="0.25">
      <c r="J40" t="s">
        <v>405</v>
      </c>
    </row>
  </sheetData>
  <mergeCells count="3">
    <mergeCell ref="A1:J1"/>
    <mergeCell ref="D9:G9"/>
    <mergeCell ref="D26:G2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40"/>
  <sheetViews>
    <sheetView showGridLines="0" zoomScaleNormal="100" zoomScaleSheetLayoutView="100" zoomScalePageLayoutView="125" workbookViewId="0">
      <selection activeCell="J8" sqref="J8"/>
    </sheetView>
  </sheetViews>
  <sheetFormatPr defaultColWidth="9.140625" defaultRowHeight="15" x14ac:dyDescent="0.25"/>
  <cols>
    <col min="1" max="1" width="4.28515625" style="128" customWidth="1"/>
    <col min="2" max="2" width="20.140625" style="10" customWidth="1"/>
    <col min="3" max="3" width="12.28515625" style="10" customWidth="1"/>
    <col min="4" max="4" width="14.28515625" style="10" customWidth="1"/>
    <col min="5" max="5" width="13.140625" style="10" customWidth="1"/>
    <col min="6" max="6" width="3.28515625" style="10" customWidth="1"/>
    <col min="7" max="7" width="8.140625" style="10" customWidth="1"/>
    <col min="8" max="8" width="7.28515625" style="10" bestFit="1" customWidth="1"/>
    <col min="9" max="9" width="8.42578125" style="10" customWidth="1"/>
    <col min="10" max="10" width="7.5703125" style="10" customWidth="1"/>
    <col min="11" max="11" width="7.28515625" style="10" customWidth="1"/>
    <col min="12" max="12" width="11.7109375" style="10" customWidth="1"/>
    <col min="13" max="16384" width="9.140625" style="10"/>
  </cols>
  <sheetData>
    <row r="1" spans="1:10" s="38" customFormat="1" ht="30" customHeight="1" thickBot="1" x14ac:dyDescent="0.3">
      <c r="A1" s="1117" t="s">
        <v>406</v>
      </c>
      <c r="B1" s="1117"/>
      <c r="C1" s="1117"/>
      <c r="D1" s="1117"/>
      <c r="E1" s="1117"/>
      <c r="F1" s="1117"/>
      <c r="G1" s="1117"/>
      <c r="H1" s="1117"/>
      <c r="I1" s="1117"/>
    </row>
    <row r="2" spans="1:10" s="41" customFormat="1" ht="21.75" thickTop="1" x14ac:dyDescent="0.35">
      <c r="A2" s="513" t="s">
        <v>2088</v>
      </c>
      <c r="B2" s="514"/>
      <c r="C2" s="514"/>
      <c r="D2" s="514"/>
      <c r="E2" s="514"/>
      <c r="F2" s="514"/>
      <c r="G2" s="514"/>
      <c r="H2" s="514"/>
      <c r="I2" s="514"/>
    </row>
    <row r="3" spans="1:10" s="170" customFormat="1" ht="15.75" x14ac:dyDescent="0.25">
      <c r="A3" s="43">
        <v>1</v>
      </c>
      <c r="B3" s="400" t="s">
        <v>407</v>
      </c>
      <c r="C3" s="48"/>
      <c r="D3" s="48"/>
      <c r="E3" s="48"/>
      <c r="F3" s="48"/>
      <c r="G3" s="48"/>
      <c r="H3" s="48"/>
      <c r="I3" s="44"/>
    </row>
    <row r="4" spans="1:10" s="170" customFormat="1" ht="15.75" x14ac:dyDescent="0.25">
      <c r="A4" s="43">
        <v>2</v>
      </c>
      <c r="B4" s="400" t="s">
        <v>408</v>
      </c>
      <c r="C4" s="48"/>
      <c r="D4" s="48"/>
      <c r="E4" s="48"/>
      <c r="F4" s="48"/>
      <c r="G4" s="48"/>
      <c r="H4" s="48"/>
      <c r="I4" s="44"/>
    </row>
    <row r="5" spans="1:10" s="170" customFormat="1" ht="15.75" x14ac:dyDescent="0.25">
      <c r="A5" s="43">
        <v>3</v>
      </c>
      <c r="B5" s="400" t="s">
        <v>2089</v>
      </c>
      <c r="C5" s="48"/>
      <c r="D5" s="48"/>
      <c r="E5" s="48"/>
      <c r="F5" s="48"/>
      <c r="G5" s="48"/>
      <c r="H5" s="48"/>
      <c r="I5" s="44"/>
    </row>
    <row r="6" spans="1:10" s="170" customFormat="1" ht="15.75" x14ac:dyDescent="0.25">
      <c r="A6" s="43">
        <v>2</v>
      </c>
      <c r="B6" s="400" t="s">
        <v>409</v>
      </c>
      <c r="C6" s="48"/>
      <c r="D6" s="48"/>
      <c r="E6" s="48"/>
      <c r="F6" s="48"/>
      <c r="G6" s="48"/>
      <c r="H6" s="48"/>
      <c r="I6" s="44"/>
    </row>
    <row r="7" spans="1:10" ht="15.75" x14ac:dyDescent="0.25">
      <c r="A7" s="43">
        <v>3</v>
      </c>
      <c r="B7" s="400" t="s">
        <v>410</v>
      </c>
      <c r="C7" s="48"/>
      <c r="D7" s="48"/>
      <c r="E7" s="48"/>
      <c r="F7" s="48"/>
      <c r="G7" s="48"/>
      <c r="H7" s="48"/>
      <c r="I7" s="44"/>
      <c r="J7" s="170"/>
    </row>
    <row r="8" spans="1:10" s="44" customFormat="1" ht="15.75" x14ac:dyDescent="0.25">
      <c r="A8" s="43">
        <v>4</v>
      </c>
      <c r="B8" s="48" t="s">
        <v>2090</v>
      </c>
      <c r="C8" s="47"/>
      <c r="D8" s="168"/>
      <c r="E8" s="47"/>
      <c r="F8" s="168"/>
      <c r="G8" s="168"/>
      <c r="H8" s="48"/>
      <c r="J8" s="45"/>
    </row>
    <row r="9" spans="1:10" ht="16.5" thickBot="1" x14ac:dyDescent="0.3">
      <c r="B9" s="14" t="s">
        <v>411</v>
      </c>
      <c r="C9" s="27"/>
      <c r="D9" s="27"/>
      <c r="E9" s="27"/>
      <c r="F9" s="27"/>
      <c r="G9" s="27"/>
    </row>
    <row r="10" spans="1:10" s="44" customFormat="1" ht="21" x14ac:dyDescent="0.35">
      <c r="A10" s="515"/>
      <c r="B10" s="516" t="s">
        <v>412</v>
      </c>
      <c r="C10" s="517"/>
      <c r="D10" s="518" t="s">
        <v>413</v>
      </c>
      <c r="E10" s="519"/>
      <c r="F10" s="520"/>
      <c r="G10" s="520"/>
      <c r="H10" s="520"/>
    </row>
    <row r="11" spans="1:10" s="44" customFormat="1" ht="15.75" x14ac:dyDescent="0.25">
      <c r="A11" s="521"/>
      <c r="B11" s="522" t="s">
        <v>327</v>
      </c>
      <c r="C11" s="523" t="s">
        <v>329</v>
      </c>
      <c r="D11" s="523" t="s">
        <v>414</v>
      </c>
      <c r="E11" s="524" t="s">
        <v>415</v>
      </c>
    </row>
    <row r="12" spans="1:10" s="44" customFormat="1" ht="15.75" x14ac:dyDescent="0.25">
      <c r="A12" s="521"/>
      <c r="B12" s="525" t="s">
        <v>416</v>
      </c>
      <c r="C12" s="526">
        <v>56</v>
      </c>
      <c r="D12" s="526">
        <v>3.42</v>
      </c>
      <c r="E12" s="527"/>
    </row>
    <row r="13" spans="1:10" s="44" customFormat="1" ht="15.75" x14ac:dyDescent="0.25">
      <c r="A13" s="521"/>
      <c r="B13" s="525" t="s">
        <v>417</v>
      </c>
      <c r="C13" s="526">
        <v>66</v>
      </c>
      <c r="D13" s="526">
        <v>1.28</v>
      </c>
      <c r="E13" s="527"/>
    </row>
    <row r="14" spans="1:10" s="44" customFormat="1" ht="15.75" x14ac:dyDescent="0.25">
      <c r="A14" s="521"/>
      <c r="B14" s="525" t="s">
        <v>418</v>
      </c>
      <c r="C14" s="526">
        <v>88</v>
      </c>
      <c r="D14" s="526">
        <v>1.59</v>
      </c>
      <c r="E14" s="527"/>
    </row>
    <row r="15" spans="1:10" s="44" customFormat="1" ht="15.75" x14ac:dyDescent="0.25">
      <c r="A15" s="521"/>
      <c r="B15" s="525" t="s">
        <v>419</v>
      </c>
      <c r="C15" s="526">
        <v>233</v>
      </c>
      <c r="D15" s="526">
        <v>0.92</v>
      </c>
      <c r="E15" s="527"/>
    </row>
    <row r="16" spans="1:10" ht="15.75" x14ac:dyDescent="0.25">
      <c r="A16" s="521"/>
      <c r="B16" s="525" t="s">
        <v>420</v>
      </c>
      <c r="C16" s="526">
        <v>122</v>
      </c>
      <c r="D16" s="526">
        <v>0.69</v>
      </c>
      <c r="E16" s="527"/>
      <c r="F16" s="44"/>
      <c r="G16" s="44"/>
      <c r="H16" s="44"/>
    </row>
    <row r="17" spans="1:16" s="44" customFormat="1" ht="16.5" thickBot="1" x14ac:dyDescent="0.3">
      <c r="A17" s="521"/>
      <c r="B17" s="528" t="s">
        <v>331</v>
      </c>
      <c r="C17" s="529"/>
      <c r="D17" s="529"/>
      <c r="E17" s="530"/>
    </row>
    <row r="18" spans="1:16" s="14" customFormat="1" ht="15.75" x14ac:dyDescent="0.25">
      <c r="A18" s="531"/>
    </row>
    <row r="19" spans="1:16" s="14" customFormat="1" ht="18.75" x14ac:dyDescent="0.3">
      <c r="A19" s="116"/>
      <c r="B19" s="532" t="s">
        <v>421</v>
      </c>
      <c r="C19" s="533"/>
      <c r="D19" s="534"/>
      <c r="E19" s="44"/>
      <c r="F19" s="44"/>
      <c r="G19" s="44"/>
      <c r="H19" s="44"/>
      <c r="I19" s="44"/>
    </row>
    <row r="20" spans="1:16" s="14" customFormat="1" ht="15.75" x14ac:dyDescent="0.25">
      <c r="A20" s="116"/>
      <c r="B20" s="535" t="s">
        <v>422</v>
      </c>
      <c r="C20" s="44"/>
      <c r="D20" s="44"/>
      <c r="E20" s="44"/>
      <c r="F20" s="44"/>
      <c r="G20" s="44"/>
      <c r="H20" s="44"/>
      <c r="I20" s="44"/>
    </row>
    <row r="21" spans="1:16" s="14" customFormat="1" ht="19.5" thickBot="1" x14ac:dyDescent="0.35">
      <c r="A21" s="116"/>
      <c r="B21" s="1154" t="s">
        <v>24</v>
      </c>
      <c r="C21" s="1154"/>
      <c r="D21" s="1154"/>
      <c r="E21" s="1154"/>
      <c r="F21" s="44"/>
      <c r="G21"/>
      <c r="H21"/>
      <c r="I21"/>
      <c r="J21"/>
      <c r="K21"/>
      <c r="L21"/>
      <c r="M21"/>
      <c r="N21"/>
      <c r="O21"/>
      <c r="P21"/>
    </row>
    <row r="22" spans="1:16" s="14" customFormat="1" ht="21" x14ac:dyDescent="0.35">
      <c r="A22" s="116"/>
      <c r="B22" s="536" t="s">
        <v>412</v>
      </c>
      <c r="C22" s="517"/>
      <c r="D22" s="518" t="s">
        <v>413</v>
      </c>
      <c r="E22" s="519"/>
      <c r="F22" s="44"/>
      <c r="G22"/>
      <c r="H22"/>
      <c r="I22"/>
      <c r="J22"/>
      <c r="K22"/>
      <c r="L22"/>
      <c r="M22"/>
      <c r="N22"/>
      <c r="O22"/>
      <c r="P22"/>
    </row>
    <row r="23" spans="1:16" x14ac:dyDescent="0.25">
      <c r="B23" s="537"/>
      <c r="C23" s="538"/>
      <c r="D23" s="538"/>
      <c r="E23" s="539"/>
      <c r="F23" s="27"/>
      <c r="G23"/>
      <c r="H23"/>
      <c r="I23"/>
      <c r="J23"/>
      <c r="K23"/>
      <c r="L23"/>
      <c r="M23"/>
      <c r="N23"/>
      <c r="O23"/>
      <c r="P23"/>
    </row>
    <row r="24" spans="1:16" ht="15.75" x14ac:dyDescent="0.25">
      <c r="B24" s="540" t="s">
        <v>327</v>
      </c>
      <c r="C24" s="523" t="s">
        <v>329</v>
      </c>
      <c r="D24" s="523" t="s">
        <v>414</v>
      </c>
      <c r="E24" s="524" t="s">
        <v>415</v>
      </c>
      <c r="F24" s="27"/>
      <c r="G24"/>
      <c r="H24"/>
      <c r="I24"/>
      <c r="J24"/>
      <c r="K24"/>
      <c r="L24"/>
      <c r="M24"/>
      <c r="N24"/>
      <c r="O24"/>
      <c r="P24"/>
    </row>
    <row r="25" spans="1:16" ht="15.75" x14ac:dyDescent="0.25">
      <c r="B25" s="541" t="s">
        <v>416</v>
      </c>
      <c r="C25" s="526">
        <v>56</v>
      </c>
      <c r="D25" s="526">
        <v>3.42</v>
      </c>
      <c r="E25" s="527">
        <f>C25*D25</f>
        <v>191.51999999999998</v>
      </c>
      <c r="F25" s="27"/>
      <c r="G25"/>
      <c r="H25"/>
      <c r="I25"/>
      <c r="J25"/>
      <c r="K25"/>
      <c r="L25"/>
      <c r="M25"/>
      <c r="N25"/>
      <c r="O25"/>
      <c r="P25"/>
    </row>
    <row r="26" spans="1:16" ht="15.75" x14ac:dyDescent="0.25">
      <c r="B26" s="541" t="s">
        <v>417</v>
      </c>
      <c r="C26" s="526">
        <v>66</v>
      </c>
      <c r="D26" s="526">
        <v>1.28</v>
      </c>
      <c r="E26" s="527">
        <f>C26*D26</f>
        <v>84.48</v>
      </c>
      <c r="F26" s="27"/>
      <c r="G26"/>
      <c r="H26"/>
      <c r="I26"/>
      <c r="J26"/>
      <c r="K26"/>
      <c r="L26"/>
      <c r="M26"/>
      <c r="N26"/>
      <c r="O26"/>
      <c r="P26"/>
    </row>
    <row r="27" spans="1:16" ht="15.75" x14ac:dyDescent="0.25">
      <c r="B27" s="541" t="s">
        <v>418</v>
      </c>
      <c r="C27" s="526">
        <v>88</v>
      </c>
      <c r="D27" s="526">
        <v>1.59</v>
      </c>
      <c r="E27" s="527">
        <f>C27*D27</f>
        <v>139.92000000000002</v>
      </c>
      <c r="F27" s="27"/>
      <c r="G27"/>
      <c r="H27"/>
      <c r="I27"/>
      <c r="J27"/>
      <c r="K27"/>
      <c r="L27"/>
      <c r="M27"/>
      <c r="N27"/>
      <c r="O27"/>
      <c r="P27"/>
    </row>
    <row r="28" spans="1:16" ht="15.75" x14ac:dyDescent="0.25">
      <c r="B28" s="541" t="s">
        <v>419</v>
      </c>
      <c r="C28" s="526">
        <v>233</v>
      </c>
      <c r="D28" s="526">
        <v>0.92</v>
      </c>
      <c r="E28" s="527">
        <f>C28*D28</f>
        <v>214.36</v>
      </c>
      <c r="F28" s="27"/>
      <c r="G28"/>
      <c r="H28"/>
      <c r="I28"/>
      <c r="J28"/>
      <c r="K28"/>
      <c r="L28"/>
      <c r="M28"/>
      <c r="N28"/>
      <c r="O28"/>
      <c r="P28"/>
    </row>
    <row r="29" spans="1:16" ht="15.75" x14ac:dyDescent="0.25">
      <c r="B29" s="541" t="s">
        <v>420</v>
      </c>
      <c r="C29" s="526">
        <v>122</v>
      </c>
      <c r="D29" s="526">
        <v>0.69</v>
      </c>
      <c r="E29" s="527">
        <f>C29*D29</f>
        <v>84.179999999999993</v>
      </c>
      <c r="F29" s="27"/>
      <c r="G29"/>
      <c r="H29"/>
      <c r="I29"/>
      <c r="J29"/>
      <c r="K29"/>
      <c r="L29"/>
      <c r="M29"/>
      <c r="N29"/>
      <c r="O29"/>
      <c r="P29"/>
    </row>
    <row r="30" spans="1:16" ht="16.5" thickBot="1" x14ac:dyDescent="0.3">
      <c r="B30" s="542" t="s">
        <v>331</v>
      </c>
      <c r="C30" s="529"/>
      <c r="D30" s="529"/>
      <c r="E30" s="530">
        <f>SUM(E25:E29)</f>
        <v>714.45999999999992</v>
      </c>
      <c r="F30" s="27"/>
      <c r="G30"/>
      <c r="H30"/>
      <c r="I30"/>
      <c r="J30"/>
      <c r="K30"/>
      <c r="L30"/>
      <c r="M30"/>
      <c r="N30"/>
      <c r="O30"/>
      <c r="P30"/>
    </row>
    <row r="31" spans="1:16" x14ac:dyDescent="0.25">
      <c r="A31" s="10"/>
      <c r="B31" s="543"/>
      <c r="C31" s="543"/>
      <c r="D31" s="543"/>
      <c r="E31" s="544"/>
      <c r="G31"/>
      <c r="H31"/>
      <c r="I31"/>
      <c r="J31"/>
      <c r="K31"/>
      <c r="L31"/>
      <c r="M31"/>
      <c r="N31"/>
      <c r="O31"/>
      <c r="P31"/>
    </row>
    <row r="32" spans="1:16" x14ac:dyDescent="0.25">
      <c r="G32"/>
      <c r="H32"/>
      <c r="I32"/>
      <c r="J32"/>
      <c r="K32"/>
      <c r="L32"/>
      <c r="M32"/>
      <c r="N32"/>
      <c r="O32"/>
      <c r="P32"/>
    </row>
    <row r="33" spans="1:16" ht="18.75" x14ac:dyDescent="0.3">
      <c r="A33" s="10"/>
      <c r="B33" s="532" t="s">
        <v>423</v>
      </c>
      <c r="C33" s="545">
        <f>'1e kwt'!D12+'2e kwt'!D12+'3e kwt'!D12+'4e kwt'!D12</f>
        <v>2143.3799999999997</v>
      </c>
      <c r="G33"/>
      <c r="H33"/>
      <c r="I33"/>
      <c r="J33"/>
      <c r="K33"/>
      <c r="L33"/>
      <c r="M33"/>
      <c r="N33"/>
      <c r="O33"/>
      <c r="P33"/>
    </row>
    <row r="34" spans="1:16" x14ac:dyDescent="0.25">
      <c r="G34"/>
      <c r="H34"/>
      <c r="I34"/>
      <c r="J34"/>
      <c r="K34"/>
      <c r="L34"/>
      <c r="M34"/>
      <c r="N34"/>
      <c r="O34"/>
      <c r="P34"/>
    </row>
    <row r="35" spans="1:16" x14ac:dyDescent="0.25">
      <c r="B35" s="10" t="s">
        <v>424</v>
      </c>
    </row>
    <row r="36" spans="1:16" ht="7.35" customHeight="1" x14ac:dyDescent="0.25"/>
    <row r="37" spans="1:16" x14ac:dyDescent="0.25">
      <c r="B37" s="5" t="s">
        <v>425</v>
      </c>
      <c r="E37" s="546" t="s">
        <v>426</v>
      </c>
      <c r="F37" s="547">
        <v>1.1000000000000001</v>
      </c>
    </row>
    <row r="38" spans="1:16" x14ac:dyDescent="0.25">
      <c r="B38" s="10" t="s">
        <v>427</v>
      </c>
      <c r="C38" s="548"/>
      <c r="D38" s="548"/>
    </row>
    <row r="39" spans="1:16" x14ac:dyDescent="0.25">
      <c r="B39" s="10" t="s">
        <v>428</v>
      </c>
    </row>
    <row r="40" spans="1:16" x14ac:dyDescent="0.25">
      <c r="B40" s="10" t="s">
        <v>429</v>
      </c>
    </row>
  </sheetData>
  <mergeCells count="2">
    <mergeCell ref="A1:I1"/>
    <mergeCell ref="B21:E21"/>
  </mergeCells>
  <printOptions horizontalCentered="1"/>
  <pageMargins left="0.19685039370078741" right="0.19685039370078741" top="0.98425196850393704" bottom="0.78740157480314965" header="0.51181102362204722" footer="0.51181102362204722"/>
  <pageSetup paperSize="9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colBreaks count="1" manualBreakCount="1">
    <brk id="9" max="45" man="1"/>
  </col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6385" r:id="rId5">
          <objectPr defaultSize="0" autoPict="0" r:id="rId6">
            <anchor moveWithCells="1" sizeWithCells="1">
              <from>
                <xdr:col>4</xdr:col>
                <xdr:colOff>371475</xdr:colOff>
                <xdr:row>8</xdr:row>
                <xdr:rowOff>123825</xdr:rowOff>
              </from>
              <to>
                <xdr:col>4</xdr:col>
                <xdr:colOff>371475</xdr:colOff>
                <xdr:row>8</xdr:row>
                <xdr:rowOff>123825</xdr:rowOff>
              </to>
            </anchor>
          </objectPr>
        </oleObject>
      </mc:Choice>
      <mc:Fallback>
        <oleObject progId="PBrush" shapeId="16385" r:id="rId5"/>
      </mc:Fallback>
    </mc:AlternateContent>
    <mc:AlternateContent xmlns:mc="http://schemas.openxmlformats.org/markup-compatibility/2006">
      <mc:Choice Requires="x14">
        <oleObject progId="PBrush" shapeId="16386" r:id="rId7">
          <objectPr defaultSize="0" autoPict="0" r:id="rId6">
            <anchor moveWithCells="1" sizeWithCells="1">
              <from>
                <xdr:col>4</xdr:col>
                <xdr:colOff>371475</xdr:colOff>
                <xdr:row>8</xdr:row>
                <xdr:rowOff>123825</xdr:rowOff>
              </from>
              <to>
                <xdr:col>4</xdr:col>
                <xdr:colOff>371475</xdr:colOff>
                <xdr:row>8</xdr:row>
                <xdr:rowOff>123825</xdr:rowOff>
              </to>
            </anchor>
          </objectPr>
        </oleObject>
      </mc:Choice>
      <mc:Fallback>
        <oleObject progId="PBrush" shapeId="16386" r:id="rId7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46"/>
  <sheetViews>
    <sheetView showGridLines="0" zoomScaleNormal="100" zoomScaleSheetLayoutView="100" workbookViewId="0">
      <selection sqref="A1:F1"/>
    </sheetView>
  </sheetViews>
  <sheetFormatPr defaultColWidth="9.140625" defaultRowHeight="15" x14ac:dyDescent="0.25"/>
  <cols>
    <col min="1" max="1" width="7.85546875" style="125" customWidth="1"/>
    <col min="2" max="2" width="21.5703125" style="28" customWidth="1"/>
    <col min="3" max="3" width="13.7109375" style="28" customWidth="1"/>
    <col min="4" max="4" width="13.28515625" style="28" customWidth="1"/>
    <col min="5" max="5" width="9.85546875" style="28" customWidth="1"/>
    <col min="6" max="6" width="18.42578125" style="28" customWidth="1"/>
    <col min="7" max="7" width="6.140625" style="28" customWidth="1"/>
    <col min="8" max="8" width="7.85546875" style="28" customWidth="1"/>
    <col min="9" max="9" width="19.85546875" style="28" customWidth="1"/>
    <col min="10" max="10" width="13.7109375" style="28" customWidth="1"/>
    <col min="11" max="11" width="13.28515625" style="28" customWidth="1"/>
    <col min="12" max="12" width="9.85546875" style="28" customWidth="1"/>
    <col min="13" max="13" width="16.85546875" style="28" customWidth="1"/>
    <col min="14" max="16384" width="9.140625" style="28"/>
  </cols>
  <sheetData>
    <row r="1" spans="1:13" s="38" customFormat="1" ht="30" customHeight="1" thickBot="1" x14ac:dyDescent="0.3">
      <c r="A1" s="1117" t="s">
        <v>438</v>
      </c>
      <c r="B1" s="1117"/>
      <c r="C1" s="1117"/>
      <c r="D1" s="1117"/>
      <c r="E1" s="1117"/>
      <c r="F1" s="1117"/>
    </row>
    <row r="2" spans="1:13" s="41" customFormat="1" ht="19.5" thickTop="1" x14ac:dyDescent="0.3">
      <c r="A2" s="549" t="s">
        <v>439</v>
      </c>
      <c r="B2" s="550"/>
      <c r="C2" s="550"/>
      <c r="D2" s="550"/>
      <c r="E2" s="551"/>
      <c r="F2" s="551"/>
    </row>
    <row r="3" spans="1:13" s="170" customFormat="1" ht="15.75" x14ac:dyDescent="0.25">
      <c r="A3" s="43">
        <v>1</v>
      </c>
      <c r="B3" s="169" t="s">
        <v>440</v>
      </c>
      <c r="C3" s="44"/>
      <c r="D3" s="44"/>
      <c r="E3" s="44"/>
      <c r="F3" s="44"/>
    </row>
    <row r="4" spans="1:13" s="170" customFormat="1" ht="15.75" x14ac:dyDescent="0.25">
      <c r="A4" s="43">
        <v>2</v>
      </c>
      <c r="B4" s="169" t="s">
        <v>441</v>
      </c>
      <c r="C4" s="44"/>
      <c r="D4" s="44"/>
      <c r="E4" s="44"/>
      <c r="F4" s="44"/>
    </row>
    <row r="5" spans="1:13" ht="15.75" x14ac:dyDescent="0.25">
      <c r="A5" s="43">
        <v>3</v>
      </c>
      <c r="B5" s="44" t="s">
        <v>442</v>
      </c>
      <c r="C5" s="44"/>
      <c r="D5" s="44"/>
      <c r="E5" s="44"/>
      <c r="F5" s="44"/>
    </row>
    <row r="6" spans="1:13" s="44" customFormat="1" ht="15.75" x14ac:dyDescent="0.25">
      <c r="A6" s="43">
        <v>4</v>
      </c>
      <c r="B6" s="169" t="s">
        <v>443</v>
      </c>
      <c r="C6" s="47"/>
      <c r="D6" s="47"/>
      <c r="E6" s="168"/>
      <c r="F6" s="168"/>
    </row>
    <row r="7" spans="1:13" s="20" customFormat="1" ht="15.75" x14ac:dyDescent="0.25">
      <c r="A7" s="43"/>
      <c r="B7" s="20" t="s">
        <v>444</v>
      </c>
      <c r="C7" s="44"/>
      <c r="D7" s="44"/>
      <c r="F7" s="552"/>
    </row>
    <row r="8" spans="1:13" s="170" customFormat="1" ht="15.75" x14ac:dyDescent="0.25">
      <c r="A8" s="43">
        <v>5</v>
      </c>
      <c r="B8" s="169" t="s">
        <v>445</v>
      </c>
      <c r="C8" s="44"/>
      <c r="D8" s="44"/>
      <c r="E8" s="44"/>
      <c r="F8" s="44"/>
    </row>
    <row r="9" spans="1:13" ht="15.75" x14ac:dyDescent="0.25">
      <c r="A9" s="43">
        <v>6</v>
      </c>
      <c r="B9" s="44" t="s">
        <v>446</v>
      </c>
      <c r="C9" s="44"/>
      <c r="D9" s="44"/>
      <c r="E9" s="44"/>
      <c r="F9" s="44"/>
    </row>
    <row r="10" spans="1:13" s="44" customFormat="1" ht="17.850000000000001" customHeight="1" thickBot="1" x14ac:dyDescent="0.3">
      <c r="A10" s="1157" t="s">
        <v>23</v>
      </c>
      <c r="B10" s="1157"/>
      <c r="C10" s="1157"/>
      <c r="D10" s="1157"/>
      <c r="E10" s="1157"/>
      <c r="F10" s="1157"/>
    </row>
    <row r="11" spans="1:13" s="14" customFormat="1" ht="20.25" customHeight="1" x14ac:dyDescent="0.25">
      <c r="A11" s="1158" t="s">
        <v>447</v>
      </c>
      <c r="B11" s="1159"/>
      <c r="C11" s="1159"/>
      <c r="D11" s="1159"/>
      <c r="E11" s="1159"/>
      <c r="F11" s="1160"/>
      <c r="G11" s="553"/>
      <c r="H11" s="1158" t="s">
        <v>447</v>
      </c>
      <c r="I11" s="1159"/>
      <c r="J11" s="1159"/>
      <c r="K11" s="1159"/>
      <c r="L11" s="1159"/>
      <c r="M11" s="1160"/>
    </row>
    <row r="12" spans="1:13" s="14" customFormat="1" ht="15.75" x14ac:dyDescent="0.25">
      <c r="A12" s="554" t="s">
        <v>448</v>
      </c>
      <c r="B12" s="555" t="s">
        <v>449</v>
      </c>
      <c r="C12" s="556"/>
      <c r="D12" s="557"/>
      <c r="E12" s="558"/>
      <c r="F12" s="559" t="s">
        <v>450</v>
      </c>
      <c r="G12" s="560"/>
      <c r="H12" s="554" t="s">
        <v>448</v>
      </c>
      <c r="I12" s="555" t="s">
        <v>451</v>
      </c>
      <c r="J12" s="556"/>
      <c r="K12" s="557"/>
      <c r="L12" s="558"/>
      <c r="M12" s="559" t="s">
        <v>450</v>
      </c>
    </row>
    <row r="13" spans="1:13" s="14" customFormat="1" ht="15.75" x14ac:dyDescent="0.25">
      <c r="A13" s="561"/>
      <c r="B13" s="562"/>
      <c r="C13" s="563" t="s">
        <v>452</v>
      </c>
      <c r="D13" s="563" t="s">
        <v>453</v>
      </c>
      <c r="E13" s="564"/>
      <c r="F13" s="1161"/>
      <c r="G13" s="1163"/>
      <c r="H13" s="561"/>
      <c r="I13" s="562"/>
      <c r="J13" s="563" t="s">
        <v>452</v>
      </c>
      <c r="K13" s="563" t="s">
        <v>453</v>
      </c>
      <c r="L13" s="564"/>
      <c r="M13" s="1161"/>
    </row>
    <row r="14" spans="1:13" ht="15" customHeight="1" x14ac:dyDescent="0.25">
      <c r="A14" s="565" t="s">
        <v>85</v>
      </c>
      <c r="B14" s="566" t="s">
        <v>454</v>
      </c>
      <c r="C14" s="567" t="s">
        <v>455</v>
      </c>
      <c r="D14" s="568" t="s">
        <v>455</v>
      </c>
      <c r="E14" s="569"/>
      <c r="F14" s="1162"/>
      <c r="G14" s="1163"/>
      <c r="H14" s="565" t="s">
        <v>85</v>
      </c>
      <c r="I14" s="566" t="s">
        <v>454</v>
      </c>
      <c r="J14" s="567" t="s">
        <v>455</v>
      </c>
      <c r="K14" s="568" t="s">
        <v>455</v>
      </c>
      <c r="L14" s="569"/>
      <c r="M14" s="1162"/>
    </row>
    <row r="15" spans="1:13" ht="15.75" customHeight="1" x14ac:dyDescent="0.25">
      <c r="A15" s="570"/>
      <c r="B15" s="571" t="s">
        <v>456</v>
      </c>
      <c r="C15" s="572">
        <v>1000</v>
      </c>
      <c r="D15" s="573"/>
      <c r="E15" s="574"/>
      <c r="F15" s="575"/>
      <c r="G15" s="576"/>
      <c r="H15" s="570"/>
      <c r="I15" s="571" t="s">
        <v>456</v>
      </c>
      <c r="J15" s="572">
        <f>F13</f>
        <v>0</v>
      </c>
      <c r="K15" s="573"/>
      <c r="L15" s="574"/>
      <c r="M15" s="575">
        <f>J15</f>
        <v>0</v>
      </c>
    </row>
    <row r="16" spans="1:13" x14ac:dyDescent="0.25">
      <c r="A16" s="570">
        <v>41640</v>
      </c>
      <c r="B16" s="577"/>
      <c r="C16" s="578">
        <v>100</v>
      </c>
      <c r="D16" s="578">
        <v>250</v>
      </c>
      <c r="E16" s="579"/>
      <c r="F16" s="580"/>
      <c r="G16" s="576"/>
      <c r="H16" s="570">
        <v>42767</v>
      </c>
      <c r="I16" s="577"/>
      <c r="J16" s="578">
        <v>100</v>
      </c>
      <c r="K16" s="578">
        <v>250</v>
      </c>
      <c r="L16" s="579"/>
      <c r="M16" s="580"/>
    </row>
    <row r="17" spans="1:13" x14ac:dyDescent="0.25">
      <c r="A17" s="570">
        <v>41641</v>
      </c>
      <c r="B17" s="577"/>
      <c r="C17" s="578">
        <v>500</v>
      </c>
      <c r="D17" s="578">
        <v>50</v>
      </c>
      <c r="E17" s="579"/>
      <c r="F17" s="580"/>
      <c r="G17" s="581"/>
      <c r="H17" s="570">
        <v>42768</v>
      </c>
      <c r="I17" s="577"/>
      <c r="J17" s="578">
        <v>500</v>
      </c>
      <c r="K17" s="578">
        <v>50</v>
      </c>
      <c r="L17" s="579"/>
      <c r="M17" s="580"/>
    </row>
    <row r="18" spans="1:13" x14ac:dyDescent="0.25">
      <c r="A18" s="570">
        <v>41642</v>
      </c>
      <c r="B18" s="577"/>
      <c r="C18" s="578"/>
      <c r="D18" s="578"/>
      <c r="E18" s="579"/>
      <c r="F18" s="580"/>
      <c r="G18" s="581"/>
      <c r="H18" s="570">
        <v>42769</v>
      </c>
      <c r="I18" s="577"/>
      <c r="J18" s="578"/>
      <c r="K18" s="578"/>
      <c r="L18" s="579"/>
      <c r="M18" s="580"/>
    </row>
    <row r="19" spans="1:13" x14ac:dyDescent="0.25">
      <c r="A19" s="570">
        <v>41643</v>
      </c>
      <c r="B19" s="577"/>
      <c r="C19" s="578">
        <v>20</v>
      </c>
      <c r="D19" s="578">
        <v>20</v>
      </c>
      <c r="E19" s="579"/>
      <c r="F19" s="580"/>
      <c r="H19" s="570">
        <v>42770</v>
      </c>
      <c r="I19" s="577"/>
      <c r="J19" s="578">
        <v>20</v>
      </c>
      <c r="K19" s="578">
        <v>20</v>
      </c>
      <c r="L19" s="579"/>
      <c r="M19" s="580"/>
    </row>
    <row r="20" spans="1:13" x14ac:dyDescent="0.25">
      <c r="A20" s="570">
        <v>41644</v>
      </c>
      <c r="B20" s="577"/>
      <c r="C20" s="578">
        <v>75</v>
      </c>
      <c r="D20" s="578"/>
      <c r="E20" s="579"/>
      <c r="F20" s="580"/>
      <c r="H20" s="570">
        <v>42771</v>
      </c>
      <c r="I20" s="577"/>
      <c r="J20" s="578">
        <v>75</v>
      </c>
      <c r="K20" s="578"/>
      <c r="L20" s="579"/>
      <c r="M20" s="580"/>
    </row>
    <row r="21" spans="1:13" x14ac:dyDescent="0.25">
      <c r="A21" s="570">
        <v>41665</v>
      </c>
      <c r="B21" s="577"/>
      <c r="C21" s="578"/>
      <c r="D21" s="578">
        <v>400</v>
      </c>
      <c r="E21" s="579"/>
      <c r="F21" s="580"/>
      <c r="H21" s="570">
        <v>42782</v>
      </c>
      <c r="I21" s="577"/>
      <c r="J21" s="578"/>
      <c r="K21" s="578">
        <v>400</v>
      </c>
      <c r="L21" s="579"/>
      <c r="M21" s="580"/>
    </row>
    <row r="22" spans="1:13" x14ac:dyDescent="0.25">
      <c r="A22" s="570">
        <v>41666</v>
      </c>
      <c r="B22" s="577"/>
      <c r="C22" s="578">
        <v>200</v>
      </c>
      <c r="D22" s="578"/>
      <c r="E22" s="579"/>
      <c r="F22" s="580"/>
      <c r="H22" s="570">
        <v>42784</v>
      </c>
      <c r="I22" s="577"/>
      <c r="J22" s="578">
        <v>200</v>
      </c>
      <c r="K22" s="578"/>
      <c r="L22" s="579"/>
      <c r="M22" s="580"/>
    </row>
    <row r="23" spans="1:13" x14ac:dyDescent="0.25">
      <c r="A23" s="570">
        <v>41667</v>
      </c>
      <c r="B23" s="577"/>
      <c r="C23" s="578"/>
      <c r="D23" s="578">
        <v>20</v>
      </c>
      <c r="E23" s="579"/>
      <c r="F23" s="580"/>
      <c r="H23" s="570">
        <v>42787</v>
      </c>
      <c r="I23" s="577"/>
      <c r="J23" s="578"/>
      <c r="K23" s="578">
        <v>20</v>
      </c>
      <c r="L23" s="579"/>
      <c r="M23" s="580"/>
    </row>
    <row r="24" spans="1:13" x14ac:dyDescent="0.25">
      <c r="A24" s="570">
        <v>41668</v>
      </c>
      <c r="B24" s="577"/>
      <c r="C24" s="578">
        <v>2000</v>
      </c>
      <c r="D24" s="578"/>
      <c r="E24" s="579"/>
      <c r="F24" s="580"/>
      <c r="H24" s="570">
        <v>42788</v>
      </c>
      <c r="I24" s="577"/>
      <c r="J24" s="578">
        <v>2000</v>
      </c>
      <c r="K24" s="578"/>
      <c r="L24" s="579"/>
      <c r="M24" s="580"/>
    </row>
    <row r="25" spans="1:13" x14ac:dyDescent="0.25">
      <c r="A25" s="570">
        <v>41669</v>
      </c>
      <c r="B25" s="577"/>
      <c r="C25" s="578"/>
      <c r="D25" s="578"/>
      <c r="E25" s="579"/>
      <c r="F25" s="580"/>
      <c r="H25" s="570">
        <v>42790</v>
      </c>
      <c r="I25" s="577"/>
      <c r="J25" s="578"/>
      <c r="K25" s="578"/>
      <c r="L25" s="579"/>
      <c r="M25" s="580"/>
    </row>
    <row r="26" spans="1:13" ht="15.75" thickBot="1" x14ac:dyDescent="0.3">
      <c r="A26" s="570">
        <v>41670</v>
      </c>
      <c r="B26" s="577"/>
      <c r="C26" s="578"/>
      <c r="D26" s="578">
        <v>600</v>
      </c>
      <c r="E26" s="579"/>
      <c r="F26" s="580"/>
      <c r="H26" s="570">
        <v>42793</v>
      </c>
      <c r="I26" s="577"/>
      <c r="J26" s="578"/>
      <c r="K26" s="578">
        <v>600</v>
      </c>
      <c r="L26" s="579"/>
      <c r="M26" s="580"/>
    </row>
    <row r="27" spans="1:13" ht="15.75" thickBot="1" x14ac:dyDescent="0.3">
      <c r="A27" s="570"/>
      <c r="B27" s="582"/>
      <c r="C27" s="583"/>
      <c r="D27" s="584"/>
      <c r="E27" s="585"/>
      <c r="F27" s="586"/>
      <c r="H27" s="587"/>
      <c r="I27" s="582"/>
      <c r="J27" s="583"/>
      <c r="K27" s="584"/>
      <c r="L27" s="585"/>
      <c r="M27" s="586"/>
    </row>
    <row r="28" spans="1:13" ht="16.5" thickBot="1" x14ac:dyDescent="0.3">
      <c r="A28" s="116"/>
      <c r="B28" s="588"/>
      <c r="C28" s="589"/>
      <c r="D28" s="590"/>
      <c r="E28" s="591"/>
      <c r="F28" s="592"/>
    </row>
    <row r="29" spans="1:13" ht="20.25" customHeight="1" x14ac:dyDescent="0.25">
      <c r="A29" s="1164" t="s">
        <v>447</v>
      </c>
      <c r="B29" s="1165"/>
      <c r="C29" s="1165"/>
      <c r="D29" s="1165"/>
      <c r="E29" s="1165"/>
      <c r="F29" s="1166"/>
    </row>
    <row r="30" spans="1:13" x14ac:dyDescent="0.25">
      <c r="A30" s="554" t="s">
        <v>448</v>
      </c>
      <c r="B30" s="555" t="s">
        <v>449</v>
      </c>
      <c r="C30" s="556"/>
      <c r="D30" s="557"/>
      <c r="E30" s="558"/>
      <c r="F30" s="559" t="s">
        <v>450</v>
      </c>
    </row>
    <row r="31" spans="1:13" x14ac:dyDescent="0.25">
      <c r="A31" s="561"/>
      <c r="B31" s="562"/>
      <c r="C31" s="563" t="s">
        <v>452</v>
      </c>
      <c r="D31" s="563" t="s">
        <v>453</v>
      </c>
      <c r="E31" s="564"/>
      <c r="F31" s="1155">
        <f>C45-D45</f>
        <v>2555</v>
      </c>
    </row>
    <row r="32" spans="1:13" x14ac:dyDescent="0.25">
      <c r="A32" s="565" t="s">
        <v>85</v>
      </c>
      <c r="B32" s="566" t="s">
        <v>454</v>
      </c>
      <c r="C32" s="567" t="s">
        <v>455</v>
      </c>
      <c r="D32" s="568" t="s">
        <v>455</v>
      </c>
      <c r="E32" s="569"/>
      <c r="F32" s="1156"/>
    </row>
    <row r="33" spans="1:6" x14ac:dyDescent="0.25">
      <c r="A33" s="570"/>
      <c r="B33" s="571" t="s">
        <v>456</v>
      </c>
      <c r="C33" s="593">
        <v>1000</v>
      </c>
      <c r="D33" s="594"/>
      <c r="E33" s="595"/>
      <c r="F33" s="596">
        <f>C33</f>
        <v>1000</v>
      </c>
    </row>
    <row r="34" spans="1:6" x14ac:dyDescent="0.25">
      <c r="A34" s="570">
        <v>41640</v>
      </c>
      <c r="B34" s="577"/>
      <c r="C34" s="578">
        <v>100</v>
      </c>
      <c r="D34" s="578">
        <v>250</v>
      </c>
      <c r="E34" s="597"/>
      <c r="F34" s="598">
        <f>C34-D34+F33</f>
        <v>850</v>
      </c>
    </row>
    <row r="35" spans="1:6" x14ac:dyDescent="0.25">
      <c r="A35" s="570">
        <v>41641</v>
      </c>
      <c r="B35" s="577"/>
      <c r="C35" s="578">
        <v>500</v>
      </c>
      <c r="D35" s="578">
        <v>50</v>
      </c>
      <c r="E35" s="597"/>
      <c r="F35" s="598">
        <f t="shared" ref="F35:F43" si="0">C35-D35+F34</f>
        <v>1300</v>
      </c>
    </row>
    <row r="36" spans="1:6" x14ac:dyDescent="0.25">
      <c r="A36" s="570">
        <v>41642</v>
      </c>
      <c r="B36" s="577"/>
      <c r="C36" s="578"/>
      <c r="D36" s="578"/>
      <c r="E36" s="597"/>
      <c r="F36" s="598">
        <f t="shared" si="0"/>
        <v>1300</v>
      </c>
    </row>
    <row r="37" spans="1:6" x14ac:dyDescent="0.25">
      <c r="A37" s="570">
        <v>41643</v>
      </c>
      <c r="B37" s="577"/>
      <c r="C37" s="578">
        <v>20</v>
      </c>
      <c r="D37" s="578">
        <v>20</v>
      </c>
      <c r="E37" s="597"/>
      <c r="F37" s="598">
        <f t="shared" si="0"/>
        <v>1300</v>
      </c>
    </row>
    <row r="38" spans="1:6" x14ac:dyDescent="0.25">
      <c r="A38" s="570">
        <v>41644</v>
      </c>
      <c r="B38" s="577"/>
      <c r="C38" s="578">
        <v>75</v>
      </c>
      <c r="D38" s="578"/>
      <c r="E38" s="597"/>
      <c r="F38" s="598">
        <f t="shared" si="0"/>
        <v>1375</v>
      </c>
    </row>
    <row r="39" spans="1:6" x14ac:dyDescent="0.25">
      <c r="A39" s="570">
        <v>41665</v>
      </c>
      <c r="B39" s="577"/>
      <c r="C39" s="578"/>
      <c r="D39" s="578">
        <v>400</v>
      </c>
      <c r="E39" s="597"/>
      <c r="F39" s="598">
        <f t="shared" si="0"/>
        <v>975</v>
      </c>
    </row>
    <row r="40" spans="1:6" x14ac:dyDescent="0.25">
      <c r="A40" s="570">
        <v>41666</v>
      </c>
      <c r="B40" s="577"/>
      <c r="C40" s="578">
        <v>200</v>
      </c>
      <c r="D40" s="578"/>
      <c r="E40" s="597"/>
      <c r="F40" s="598">
        <f t="shared" si="0"/>
        <v>1175</v>
      </c>
    </row>
    <row r="41" spans="1:6" x14ac:dyDescent="0.25">
      <c r="A41" s="570">
        <v>41667</v>
      </c>
      <c r="B41" s="577"/>
      <c r="C41" s="578"/>
      <c r="D41" s="578">
        <v>20</v>
      </c>
      <c r="E41" s="597"/>
      <c r="F41" s="598">
        <f t="shared" si="0"/>
        <v>1155</v>
      </c>
    </row>
    <row r="42" spans="1:6" x14ac:dyDescent="0.25">
      <c r="A42" s="570">
        <v>41668</v>
      </c>
      <c r="B42" s="577"/>
      <c r="C42" s="578">
        <v>2000</v>
      </c>
      <c r="D42" s="578"/>
      <c r="E42" s="597"/>
      <c r="F42" s="598">
        <f t="shared" si="0"/>
        <v>3155</v>
      </c>
    </row>
    <row r="43" spans="1:6" x14ac:dyDescent="0.25">
      <c r="A43" s="570">
        <v>41669</v>
      </c>
      <c r="B43" s="577"/>
      <c r="C43" s="578"/>
      <c r="D43" s="578">
        <v>600</v>
      </c>
      <c r="E43" s="597"/>
      <c r="F43" s="598">
        <f t="shared" si="0"/>
        <v>2555</v>
      </c>
    </row>
    <row r="44" spans="1:6" ht="15.75" thickBot="1" x14ac:dyDescent="0.3">
      <c r="A44" s="570">
        <v>41670</v>
      </c>
      <c r="B44" s="577"/>
      <c r="C44" s="578"/>
      <c r="D44" s="578"/>
      <c r="E44" s="597"/>
      <c r="F44" s="598">
        <f>IF(C44+D44=0,0,C44-D44+F43)</f>
        <v>0</v>
      </c>
    </row>
    <row r="45" spans="1:6" ht="15.75" thickBot="1" x14ac:dyDescent="0.3">
      <c r="A45" s="570"/>
      <c r="B45" s="582"/>
      <c r="C45" s="599">
        <f>SUM(C33:C44)</f>
        <v>3895</v>
      </c>
      <c r="D45" s="599">
        <f>SUM(D33:D44)</f>
        <v>1340</v>
      </c>
      <c r="E45" s="600"/>
      <c r="F45" s="601">
        <f>F31</f>
        <v>2555</v>
      </c>
    </row>
    <row r="46" spans="1:6" ht="15.75" x14ac:dyDescent="0.25">
      <c r="A46" s="116"/>
      <c r="B46" s="14"/>
      <c r="C46" s="14"/>
      <c r="D46" s="14"/>
      <c r="E46" s="14"/>
      <c r="F46" s="14"/>
    </row>
  </sheetData>
  <mergeCells count="9">
    <mergeCell ref="F31:F32"/>
    <mergeCell ref="A1:F1"/>
    <mergeCell ref="A10:F10"/>
    <mergeCell ref="A11:F11"/>
    <mergeCell ref="H11:M11"/>
    <mergeCell ref="F13:F14"/>
    <mergeCell ref="G13:G14"/>
    <mergeCell ref="M13:M14"/>
    <mergeCell ref="A29:F29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91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5" max="7" man="1"/>
  </rowBreaks>
  <colBreaks count="1" manualBreakCount="1">
    <brk id="7" max="1048575" man="1"/>
  </col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41"/>
  <sheetViews>
    <sheetView showGridLines="0" zoomScaleNormal="100" zoomScaleSheetLayoutView="100" workbookViewId="0">
      <selection activeCell="O28" sqref="O28"/>
    </sheetView>
  </sheetViews>
  <sheetFormatPr defaultColWidth="9.140625" defaultRowHeight="15" x14ac:dyDescent="0.25"/>
  <cols>
    <col min="1" max="1" width="3.140625" style="125" customWidth="1"/>
    <col min="2" max="2" width="23.140625" style="28" customWidth="1"/>
    <col min="3" max="7" width="8.85546875" style="28" customWidth="1"/>
    <col min="8" max="8" width="15.85546875" style="28" customWidth="1"/>
    <col min="9" max="9" width="10.85546875" style="27" customWidth="1"/>
    <col min="10" max="10" width="10.5703125" style="27" customWidth="1"/>
    <col min="11" max="15" width="9.140625" style="27"/>
    <col min="16" max="16384" width="9.140625" style="28"/>
  </cols>
  <sheetData>
    <row r="1" spans="1:15" s="27" customFormat="1" ht="30.75" customHeight="1" x14ac:dyDescent="0.25">
      <c r="A1" s="1167" t="s">
        <v>457</v>
      </c>
      <c r="B1" s="1167"/>
      <c r="C1" s="1167"/>
      <c r="D1" s="1167"/>
      <c r="E1" s="1167"/>
      <c r="F1" s="1167"/>
      <c r="G1" s="1167"/>
      <c r="H1" s="1167"/>
      <c r="I1" s="1167"/>
      <c r="J1" s="1167"/>
    </row>
    <row r="2" spans="1:15" s="41" customFormat="1" ht="18.75" x14ac:dyDescent="0.3">
      <c r="A2" s="602" t="s">
        <v>458</v>
      </c>
      <c r="B2" s="603"/>
      <c r="C2" s="603"/>
      <c r="D2" s="603"/>
      <c r="E2" s="603"/>
      <c r="F2" s="604"/>
      <c r="G2" s="604"/>
      <c r="H2" s="604"/>
      <c r="I2" s="605"/>
      <c r="J2" s="605"/>
      <c r="K2" s="166"/>
      <c r="L2" s="166"/>
      <c r="M2" s="166"/>
      <c r="N2" s="166"/>
      <c r="O2" s="166"/>
    </row>
    <row r="3" spans="1:15" s="607" customFormat="1" x14ac:dyDescent="0.25">
      <c r="A3" s="606" t="s">
        <v>459</v>
      </c>
      <c r="C3" s="608"/>
      <c r="D3" s="608"/>
      <c r="E3" s="608"/>
      <c r="F3" s="608"/>
      <c r="G3" s="608"/>
      <c r="H3" s="608"/>
      <c r="I3" s="20"/>
      <c r="J3" s="20"/>
      <c r="K3" s="20"/>
      <c r="L3" s="20"/>
      <c r="M3" s="20"/>
      <c r="N3" s="20"/>
      <c r="O3" s="20"/>
    </row>
    <row r="4" spans="1:15" s="607" customFormat="1" x14ac:dyDescent="0.25">
      <c r="A4" s="606" t="s">
        <v>460</v>
      </c>
      <c r="C4" s="608"/>
      <c r="D4" s="608"/>
      <c r="E4" s="608"/>
      <c r="F4" s="608"/>
      <c r="G4" s="608"/>
      <c r="H4" s="608"/>
      <c r="I4" s="20"/>
      <c r="J4" s="20"/>
      <c r="K4" s="20"/>
      <c r="L4" s="20"/>
      <c r="M4" s="20"/>
      <c r="N4" s="20"/>
      <c r="O4" s="20"/>
    </row>
    <row r="5" spans="1:15" s="607" customFormat="1" ht="15.75" x14ac:dyDescent="0.25">
      <c r="A5" s="609">
        <v>1</v>
      </c>
      <c r="B5" s="18" t="s">
        <v>461</v>
      </c>
      <c r="C5" s="608"/>
      <c r="D5" s="608"/>
      <c r="E5" s="608"/>
      <c r="F5" s="608"/>
      <c r="G5" s="608"/>
      <c r="H5" s="608"/>
      <c r="I5" s="20"/>
      <c r="J5" s="20"/>
      <c r="K5" s="20"/>
      <c r="L5" s="20"/>
      <c r="M5" s="20"/>
      <c r="N5" s="20"/>
      <c r="O5" s="20"/>
    </row>
    <row r="6" spans="1:15" s="20" customFormat="1" ht="15.75" x14ac:dyDescent="0.25">
      <c r="A6" s="20">
        <v>2</v>
      </c>
      <c r="B6" s="18" t="s">
        <v>462</v>
      </c>
      <c r="C6" s="610"/>
      <c r="D6" s="610"/>
      <c r="E6" s="610"/>
      <c r="F6" s="610"/>
      <c r="G6" s="610"/>
      <c r="H6" s="610"/>
    </row>
    <row r="7" spans="1:15" s="20" customFormat="1" ht="15.75" x14ac:dyDescent="0.25">
      <c r="B7" s="400" t="s">
        <v>463</v>
      </c>
      <c r="C7" s="187"/>
      <c r="D7" s="187"/>
      <c r="E7" s="187"/>
      <c r="F7" s="187"/>
      <c r="G7" s="187"/>
      <c r="H7" s="610"/>
    </row>
    <row r="8" spans="1:15" s="27" customFormat="1" ht="15.75" x14ac:dyDescent="0.25">
      <c r="A8" s="27">
        <v>3</v>
      </c>
      <c r="B8" s="400" t="s">
        <v>464</v>
      </c>
      <c r="C8" s="187"/>
      <c r="D8" s="187"/>
      <c r="E8" s="187"/>
      <c r="F8" s="187"/>
      <c r="G8" s="187"/>
      <c r="H8" s="610"/>
    </row>
    <row r="9" spans="1:15" s="611" customFormat="1" ht="15.75" x14ac:dyDescent="0.25">
      <c r="A9" s="611">
        <v>4</v>
      </c>
      <c r="B9" s="400" t="s">
        <v>465</v>
      </c>
      <c r="I9" s="187"/>
      <c r="J9" s="187"/>
      <c r="K9" s="187"/>
      <c r="L9" s="187"/>
      <c r="M9" s="187"/>
      <c r="N9" s="187"/>
      <c r="O9" s="187"/>
    </row>
    <row r="10" spans="1:15" s="611" customFormat="1" ht="15.75" x14ac:dyDescent="0.25">
      <c r="A10" s="27">
        <v>5</v>
      </c>
      <c r="B10" s="288" t="s">
        <v>466</v>
      </c>
      <c r="I10" s="187"/>
      <c r="J10" s="187"/>
      <c r="K10" s="187"/>
      <c r="L10" s="187"/>
      <c r="M10" s="187"/>
      <c r="N10" s="187"/>
      <c r="O10" s="187"/>
    </row>
    <row r="11" spans="1:15" s="611" customFormat="1" ht="15" customHeight="1" x14ac:dyDescent="0.25">
      <c r="A11" s="611">
        <v>6</v>
      </c>
      <c r="B11" s="48" t="s">
        <v>467</v>
      </c>
      <c r="I11" s="187"/>
      <c r="J11" s="187"/>
      <c r="K11" s="187"/>
      <c r="L11" s="187"/>
      <c r="M11" s="187"/>
      <c r="N11" s="187"/>
      <c r="O11" s="187"/>
    </row>
    <row r="12" spans="1:15" s="611" customFormat="1" ht="15" customHeight="1" x14ac:dyDescent="0.25">
      <c r="B12" s="48"/>
      <c r="I12" s="187"/>
      <c r="J12" s="187"/>
      <c r="K12" s="187"/>
      <c r="L12" s="187"/>
      <c r="M12" s="187"/>
      <c r="N12" s="187"/>
      <c r="O12" s="187"/>
    </row>
    <row r="13" spans="1:15" x14ac:dyDescent="0.25">
      <c r="A13" s="28"/>
      <c r="B13" s="612" t="s">
        <v>468</v>
      </c>
      <c r="C13" s="613">
        <v>0.125</v>
      </c>
      <c r="D13" s="611" t="s">
        <v>401</v>
      </c>
      <c r="E13" s="614">
        <v>0.21</v>
      </c>
      <c r="F13" s="611"/>
      <c r="G13" s="611"/>
      <c r="H13" s="611"/>
    </row>
    <row r="14" spans="1:15" ht="15" customHeight="1" x14ac:dyDescent="0.25">
      <c r="A14" s="28"/>
      <c r="B14" s="612" t="s">
        <v>469</v>
      </c>
      <c r="C14" s="615">
        <v>0.25</v>
      </c>
      <c r="D14" s="1168"/>
      <c r="E14" s="1168"/>
      <c r="F14" s="1168"/>
      <c r="G14" s="1168"/>
      <c r="H14" s="1168"/>
    </row>
    <row r="15" spans="1:15" ht="13.9" customHeight="1" x14ac:dyDescent="0.25">
      <c r="A15" s="28"/>
      <c r="B15" s="616" t="s">
        <v>23</v>
      </c>
      <c r="C15" s="611"/>
      <c r="D15" s="611"/>
      <c r="E15" s="617"/>
      <c r="F15" s="617"/>
      <c r="G15" s="617"/>
      <c r="H15" s="617"/>
    </row>
    <row r="16" spans="1:15" x14ac:dyDescent="0.25">
      <c r="A16" s="28"/>
      <c r="B16" s="618" t="s">
        <v>470</v>
      </c>
      <c r="C16" s="619" t="s">
        <v>329</v>
      </c>
      <c r="D16" s="619" t="s">
        <v>471</v>
      </c>
      <c r="E16" s="620" t="s">
        <v>472</v>
      </c>
      <c r="F16" s="621" t="s">
        <v>473</v>
      </c>
      <c r="G16" s="622" t="s">
        <v>474</v>
      </c>
      <c r="H16" s="623" t="s">
        <v>469</v>
      </c>
      <c r="I16" s="624" t="s">
        <v>401</v>
      </c>
      <c r="J16" s="625" t="s">
        <v>469</v>
      </c>
    </row>
    <row r="17" spans="1:15" x14ac:dyDescent="0.25">
      <c r="A17" s="28"/>
      <c r="B17" s="626"/>
      <c r="C17" s="627" t="s">
        <v>476</v>
      </c>
      <c r="D17" s="627" t="s">
        <v>477</v>
      </c>
      <c r="E17" s="628" t="s">
        <v>478</v>
      </c>
      <c r="F17" s="629" t="s">
        <v>479</v>
      </c>
      <c r="G17" s="630" t="s">
        <v>480</v>
      </c>
      <c r="H17" s="631" t="s">
        <v>480</v>
      </c>
      <c r="I17" s="632" t="s">
        <v>455</v>
      </c>
      <c r="J17" s="633" t="s">
        <v>481</v>
      </c>
    </row>
    <row r="18" spans="1:15" x14ac:dyDescent="0.25">
      <c r="A18" s="28"/>
      <c r="B18" s="634" t="s">
        <v>482</v>
      </c>
      <c r="C18" s="635">
        <v>750</v>
      </c>
      <c r="D18" s="635">
        <v>20</v>
      </c>
      <c r="E18" s="636"/>
      <c r="F18" s="636"/>
      <c r="G18" s="636"/>
      <c r="H18" s="637"/>
      <c r="I18" s="636"/>
      <c r="J18" s="636"/>
    </row>
    <row r="19" spans="1:15" x14ac:dyDescent="0.25">
      <c r="A19" s="28"/>
      <c r="B19" s="634" t="s">
        <v>483</v>
      </c>
      <c r="C19" s="638">
        <v>600</v>
      </c>
      <c r="D19" s="638">
        <v>30</v>
      </c>
      <c r="E19" s="639"/>
      <c r="F19" s="639"/>
      <c r="G19" s="639"/>
      <c r="H19" s="640"/>
      <c r="I19" s="639"/>
      <c r="J19" s="639"/>
    </row>
    <row r="20" spans="1:15" x14ac:dyDescent="0.25">
      <c r="A20" s="28"/>
      <c r="B20" s="634" t="s">
        <v>484</v>
      </c>
      <c r="C20" s="638">
        <v>800</v>
      </c>
      <c r="D20" s="638">
        <v>25</v>
      </c>
      <c r="E20" s="639"/>
      <c r="F20" s="639"/>
      <c r="G20" s="639"/>
      <c r="H20" s="640"/>
      <c r="I20" s="639"/>
      <c r="J20" s="639"/>
    </row>
    <row r="21" spans="1:15" x14ac:dyDescent="0.25">
      <c r="A21" s="28"/>
      <c r="B21" s="634" t="s">
        <v>485</v>
      </c>
      <c r="C21" s="638">
        <v>1000</v>
      </c>
      <c r="D21" s="638">
        <v>18</v>
      </c>
      <c r="E21" s="639"/>
      <c r="F21" s="639"/>
      <c r="G21" s="639"/>
      <c r="H21" s="640"/>
      <c r="I21" s="639"/>
      <c r="J21" s="639"/>
    </row>
    <row r="22" spans="1:15" x14ac:dyDescent="0.25">
      <c r="A22" s="28"/>
      <c r="B22" s="634" t="s">
        <v>486</v>
      </c>
      <c r="C22" s="638">
        <v>1500</v>
      </c>
      <c r="D22" s="638">
        <v>21</v>
      </c>
      <c r="E22" s="639"/>
      <c r="F22" s="639"/>
      <c r="G22" s="639"/>
      <c r="H22" s="640"/>
      <c r="I22" s="639"/>
      <c r="J22" s="639"/>
    </row>
    <row r="23" spans="1:15" x14ac:dyDescent="0.25">
      <c r="A23" s="28"/>
      <c r="B23" s="634" t="s">
        <v>487</v>
      </c>
      <c r="C23" s="641">
        <v>1250</v>
      </c>
      <c r="D23" s="641">
        <v>16</v>
      </c>
      <c r="E23" s="639"/>
      <c r="F23" s="639"/>
      <c r="G23" s="639"/>
      <c r="H23" s="640"/>
      <c r="I23" s="639"/>
      <c r="J23" s="639"/>
    </row>
    <row r="24" spans="1:15" x14ac:dyDescent="0.25">
      <c r="A24" s="28"/>
      <c r="B24" s="642" t="s">
        <v>331</v>
      </c>
      <c r="C24" s="643"/>
      <c r="D24" s="643"/>
      <c r="E24" s="643"/>
      <c r="F24" s="643"/>
      <c r="G24" s="643"/>
      <c r="H24" s="643"/>
      <c r="I24" s="643"/>
      <c r="J24" s="643"/>
    </row>
    <row r="25" spans="1:15" s="14" customFormat="1" ht="10.5" customHeight="1" x14ac:dyDescent="0.25">
      <c r="B25" s="611"/>
      <c r="C25" s="28"/>
      <c r="D25" s="644"/>
      <c r="E25" s="611"/>
      <c r="F25" s="611"/>
      <c r="G25" s="611"/>
      <c r="H25" s="611"/>
      <c r="I25" s="44"/>
      <c r="J25" s="44"/>
      <c r="K25" s="44"/>
      <c r="L25" s="44"/>
      <c r="M25" s="44"/>
      <c r="N25" s="44"/>
      <c r="O25" s="44"/>
    </row>
    <row r="26" spans="1:15" s="14" customFormat="1" ht="15" customHeight="1" x14ac:dyDescent="0.25">
      <c r="D26" s="645"/>
      <c r="E26" s="187"/>
      <c r="F26" s="187"/>
      <c r="G26" s="187"/>
      <c r="H26" s="187"/>
      <c r="I26" s="44"/>
      <c r="J26" s="44"/>
      <c r="K26" s="44"/>
      <c r="L26" s="44"/>
      <c r="M26" s="44"/>
      <c r="N26" s="44"/>
      <c r="O26" s="44"/>
    </row>
    <row r="27" spans="1:15" x14ac:dyDescent="0.25">
      <c r="A27" s="28"/>
      <c r="B27" s="612" t="s">
        <v>468</v>
      </c>
      <c r="C27" s="646">
        <v>0.125</v>
      </c>
      <c r="D27" s="611" t="s">
        <v>401</v>
      </c>
      <c r="E27" s="614">
        <v>0.21</v>
      </c>
      <c r="F27" s="187"/>
      <c r="G27" s="187"/>
      <c r="H27" s="187"/>
    </row>
    <row r="28" spans="1:15" ht="15" customHeight="1" x14ac:dyDescent="0.25">
      <c r="A28" s="28"/>
      <c r="B28" s="612" t="s">
        <v>488</v>
      </c>
      <c r="C28" s="647">
        <v>0.25</v>
      </c>
      <c r="D28" s="611"/>
      <c r="F28" s="187"/>
      <c r="G28" s="187"/>
      <c r="H28" s="187"/>
    </row>
    <row r="29" spans="1:15" ht="10.5" customHeight="1" x14ac:dyDescent="0.25">
      <c r="A29" s="28"/>
      <c r="B29" s="648" t="s">
        <v>24</v>
      </c>
      <c r="C29" s="649"/>
      <c r="D29" s="649"/>
      <c r="E29" s="650"/>
      <c r="F29" s="649"/>
      <c r="G29" s="649"/>
      <c r="H29" s="649"/>
    </row>
    <row r="30" spans="1:15" x14ac:dyDescent="0.25">
      <c r="A30" s="28"/>
      <c r="B30" s="618" t="s">
        <v>470</v>
      </c>
      <c r="C30" s="619" t="s">
        <v>329</v>
      </c>
      <c r="D30" s="619" t="s">
        <v>471</v>
      </c>
      <c r="E30" s="620" t="s">
        <v>472</v>
      </c>
      <c r="F30" s="621" t="s">
        <v>469</v>
      </c>
      <c r="G30" s="622" t="s">
        <v>474</v>
      </c>
      <c r="H30" s="623" t="s">
        <v>469</v>
      </c>
      <c r="I30" s="624" t="s">
        <v>401</v>
      </c>
      <c r="J30" s="625" t="s">
        <v>469</v>
      </c>
    </row>
    <row r="31" spans="1:15" x14ac:dyDescent="0.25">
      <c r="A31" s="28"/>
      <c r="B31" s="626"/>
      <c r="C31" s="627" t="s">
        <v>476</v>
      </c>
      <c r="D31" s="627" t="s">
        <v>477</v>
      </c>
      <c r="E31" s="628" t="s">
        <v>478</v>
      </c>
      <c r="F31" s="629">
        <v>0.25</v>
      </c>
      <c r="G31" s="630" t="s">
        <v>480</v>
      </c>
      <c r="H31" s="631" t="s">
        <v>480</v>
      </c>
      <c r="I31" s="632" t="s">
        <v>455</v>
      </c>
      <c r="J31" s="633" t="s">
        <v>481</v>
      </c>
    </row>
    <row r="32" spans="1:15" x14ac:dyDescent="0.25">
      <c r="A32" s="28"/>
      <c r="B32" s="634" t="s">
        <v>482</v>
      </c>
      <c r="C32" s="635">
        <v>750</v>
      </c>
      <c r="D32" s="635">
        <v>20</v>
      </c>
      <c r="E32" s="636">
        <f t="shared" ref="E32:E37" si="0">D32*$C$27</f>
        <v>2.5</v>
      </c>
      <c r="F32" s="636">
        <f t="shared" ref="F32:F37" si="1">E32*$C$28</f>
        <v>0.625</v>
      </c>
      <c r="G32" s="636">
        <f t="shared" ref="G32:G37" si="2">E32+F32</f>
        <v>3.125</v>
      </c>
      <c r="H32" s="636">
        <f>C32*G32</f>
        <v>2343.75</v>
      </c>
      <c r="I32" s="636">
        <f>H32*$E$27</f>
        <v>492.1875</v>
      </c>
      <c r="J32" s="636">
        <f>H32+I32</f>
        <v>2835.9375</v>
      </c>
    </row>
    <row r="33" spans="1:10" x14ac:dyDescent="0.25">
      <c r="A33" s="28"/>
      <c r="B33" s="634" t="s">
        <v>483</v>
      </c>
      <c r="C33" s="638">
        <v>600</v>
      </c>
      <c r="D33" s="638">
        <v>30</v>
      </c>
      <c r="E33" s="639">
        <f t="shared" si="0"/>
        <v>3.75</v>
      </c>
      <c r="F33" s="639">
        <f t="shared" si="1"/>
        <v>0.9375</v>
      </c>
      <c r="G33" s="639">
        <f t="shared" si="2"/>
        <v>4.6875</v>
      </c>
      <c r="H33" s="639">
        <f t="shared" ref="H33:H37" si="3">C33*G33</f>
        <v>2812.5</v>
      </c>
      <c r="I33" s="639">
        <f t="shared" ref="I33:I37" si="4">H33*$E$27</f>
        <v>590.625</v>
      </c>
      <c r="J33" s="639">
        <f t="shared" ref="J33:J37" si="5">H33+I33</f>
        <v>3403.125</v>
      </c>
    </row>
    <row r="34" spans="1:10" s="27" customFormat="1" x14ac:dyDescent="0.25">
      <c r="A34" s="28"/>
      <c r="B34" s="634" t="s">
        <v>484</v>
      </c>
      <c r="C34" s="638">
        <v>800</v>
      </c>
      <c r="D34" s="638">
        <v>25</v>
      </c>
      <c r="E34" s="639">
        <f t="shared" si="0"/>
        <v>3.125</v>
      </c>
      <c r="F34" s="639">
        <f t="shared" si="1"/>
        <v>0.78125</v>
      </c>
      <c r="G34" s="639">
        <f t="shared" si="2"/>
        <v>3.90625</v>
      </c>
      <c r="H34" s="639">
        <f t="shared" si="3"/>
        <v>3125</v>
      </c>
      <c r="I34" s="639">
        <f t="shared" si="4"/>
        <v>656.25</v>
      </c>
      <c r="J34" s="639">
        <f t="shared" si="5"/>
        <v>3781.25</v>
      </c>
    </row>
    <row r="35" spans="1:10" s="27" customFormat="1" x14ac:dyDescent="0.25">
      <c r="A35" s="28"/>
      <c r="B35" s="634" t="s">
        <v>485</v>
      </c>
      <c r="C35" s="638">
        <v>1000</v>
      </c>
      <c r="D35" s="638">
        <v>18</v>
      </c>
      <c r="E35" s="639">
        <f t="shared" si="0"/>
        <v>2.25</v>
      </c>
      <c r="F35" s="639">
        <f t="shared" si="1"/>
        <v>0.5625</v>
      </c>
      <c r="G35" s="639">
        <f t="shared" si="2"/>
        <v>2.8125</v>
      </c>
      <c r="H35" s="639">
        <f t="shared" si="3"/>
        <v>2812.5</v>
      </c>
      <c r="I35" s="639">
        <f t="shared" si="4"/>
        <v>590.625</v>
      </c>
      <c r="J35" s="639">
        <f t="shared" si="5"/>
        <v>3403.125</v>
      </c>
    </row>
    <row r="36" spans="1:10" s="27" customFormat="1" x14ac:dyDescent="0.25">
      <c r="A36" s="28"/>
      <c r="B36" s="634" t="s">
        <v>486</v>
      </c>
      <c r="C36" s="638">
        <v>1500</v>
      </c>
      <c r="D36" s="638">
        <v>21</v>
      </c>
      <c r="E36" s="639">
        <f t="shared" si="0"/>
        <v>2.625</v>
      </c>
      <c r="F36" s="639">
        <f t="shared" si="1"/>
        <v>0.65625</v>
      </c>
      <c r="G36" s="639">
        <f t="shared" si="2"/>
        <v>3.28125</v>
      </c>
      <c r="H36" s="639">
        <f t="shared" si="3"/>
        <v>4921.875</v>
      </c>
      <c r="I36" s="639">
        <f t="shared" si="4"/>
        <v>1033.59375</v>
      </c>
      <c r="J36" s="639">
        <f t="shared" si="5"/>
        <v>5955.46875</v>
      </c>
    </row>
    <row r="37" spans="1:10" s="27" customFormat="1" x14ac:dyDescent="0.25">
      <c r="A37" s="28"/>
      <c r="B37" s="634" t="s">
        <v>487</v>
      </c>
      <c r="C37" s="641">
        <v>1250</v>
      </c>
      <c r="D37" s="641">
        <v>16</v>
      </c>
      <c r="E37" s="639">
        <f t="shared" si="0"/>
        <v>2</v>
      </c>
      <c r="F37" s="639">
        <f t="shared" si="1"/>
        <v>0.5</v>
      </c>
      <c r="G37" s="639">
        <f t="shared" si="2"/>
        <v>2.5</v>
      </c>
      <c r="H37" s="639">
        <f t="shared" si="3"/>
        <v>3125</v>
      </c>
      <c r="I37" s="639">
        <f t="shared" si="4"/>
        <v>656.25</v>
      </c>
      <c r="J37" s="639">
        <f t="shared" si="5"/>
        <v>3781.25</v>
      </c>
    </row>
    <row r="38" spans="1:10" s="27" customFormat="1" x14ac:dyDescent="0.25">
      <c r="A38" s="28"/>
      <c r="B38" s="642" t="s">
        <v>489</v>
      </c>
      <c r="C38" s="643"/>
      <c r="D38" s="643"/>
      <c r="E38" s="643"/>
      <c r="F38" s="643"/>
      <c r="G38" s="643"/>
      <c r="H38" s="643">
        <f>SUM(H32:H37)</f>
        <v>19140.625</v>
      </c>
      <c r="I38" s="643"/>
      <c r="J38" s="643"/>
    </row>
    <row r="39" spans="1:10" s="27" customFormat="1" x14ac:dyDescent="0.25">
      <c r="A39" s="28"/>
      <c r="B39" s="611"/>
      <c r="C39" s="611"/>
      <c r="D39" s="611"/>
      <c r="E39" s="611"/>
      <c r="F39" s="611"/>
      <c r="G39" s="611"/>
      <c r="H39" s="611"/>
    </row>
    <row r="40" spans="1:10" s="27" customFormat="1" x14ac:dyDescent="0.25">
      <c r="A40" s="651" t="s">
        <v>490</v>
      </c>
      <c r="B40" s="28"/>
      <c r="C40" s="24"/>
      <c r="D40" s="24"/>
      <c r="E40" s="24"/>
      <c r="F40" s="24"/>
      <c r="G40" s="24"/>
      <c r="H40" s="24"/>
    </row>
    <row r="41" spans="1:10" s="27" customFormat="1" x14ac:dyDescent="0.25">
      <c r="A41" s="652" t="s">
        <v>491</v>
      </c>
      <c r="B41" s="28"/>
      <c r="C41" s="653"/>
      <c r="D41" s="653"/>
      <c r="E41" s="653"/>
      <c r="F41" s="653"/>
      <c r="G41" s="653"/>
      <c r="H41" s="653"/>
    </row>
  </sheetData>
  <mergeCells count="2">
    <mergeCell ref="A1:J1"/>
    <mergeCell ref="D14:H14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1" max="10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2529" r:id="rId5">
          <objectPr defaultSize="0" autoPict="0" r:id="rId6">
            <anchor moveWithCells="1" sizeWithCells="1">
              <from>
                <xdr:col>3</xdr:col>
                <xdr:colOff>180975</xdr:colOff>
                <xdr:row>1</xdr:row>
                <xdr:rowOff>28575</xdr:rowOff>
              </from>
              <to>
                <xdr:col>3</xdr:col>
                <xdr:colOff>180975</xdr:colOff>
                <xdr:row>1</xdr:row>
                <xdr:rowOff>28575</xdr:rowOff>
              </to>
            </anchor>
          </objectPr>
        </oleObject>
      </mc:Choice>
      <mc:Fallback>
        <oleObject progId="PBrush" shapeId="22529" r:id="rId5"/>
      </mc:Fallback>
    </mc:AlternateContent>
    <mc:AlternateContent xmlns:mc="http://schemas.openxmlformats.org/markup-compatibility/2006">
      <mc:Choice Requires="x14">
        <oleObject progId="PBrush" shapeId="22530" r:id="rId7">
          <objectPr defaultSize="0" autoPict="0" r:id="rId6">
            <anchor moveWithCells="1" sizeWithCells="1">
              <from>
                <xdr:col>3</xdr:col>
                <xdr:colOff>180975</xdr:colOff>
                <xdr:row>1</xdr:row>
                <xdr:rowOff>28575</xdr:rowOff>
              </from>
              <to>
                <xdr:col>3</xdr:col>
                <xdr:colOff>180975</xdr:colOff>
                <xdr:row>1</xdr:row>
                <xdr:rowOff>28575</xdr:rowOff>
              </to>
            </anchor>
          </objectPr>
        </oleObject>
      </mc:Choice>
      <mc:Fallback>
        <oleObject progId="PBrush" shapeId="22530" r:id="rId7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31"/>
  <sheetViews>
    <sheetView showGridLines="0" zoomScaleNormal="100" zoomScaleSheetLayoutView="80" zoomScalePageLayoutView="90" workbookViewId="0">
      <selection sqref="A1:H1"/>
    </sheetView>
  </sheetViews>
  <sheetFormatPr defaultColWidth="8.85546875" defaultRowHeight="15" x14ac:dyDescent="0.25"/>
  <cols>
    <col min="1" max="1" width="17" customWidth="1"/>
    <col min="2" max="3" width="13.85546875" customWidth="1"/>
    <col min="4" max="4" width="5.140625" customWidth="1"/>
    <col min="5" max="5" width="16.42578125" customWidth="1"/>
    <col min="6" max="6" width="14.140625" customWidth="1"/>
    <col min="7" max="7" width="16.85546875" customWidth="1"/>
    <col min="8" max="8" width="12.7109375" customWidth="1"/>
  </cols>
  <sheetData>
    <row r="1" spans="1:8" s="654" customFormat="1" ht="30" customHeight="1" thickBot="1" x14ac:dyDescent="0.3">
      <c r="A1" s="1169" t="s">
        <v>492</v>
      </c>
      <c r="B1" s="1169"/>
      <c r="C1" s="1169"/>
      <c r="D1" s="1169"/>
      <c r="E1" s="1169"/>
      <c r="F1" s="1169"/>
      <c r="G1" s="1169"/>
      <c r="H1" s="1169"/>
    </row>
    <row r="2" spans="1:8" s="657" customFormat="1" ht="21.75" thickTop="1" x14ac:dyDescent="0.25">
      <c r="A2" s="655" t="s">
        <v>493</v>
      </c>
      <c r="B2" s="656"/>
      <c r="C2" s="656"/>
      <c r="D2" s="656"/>
      <c r="E2" s="656"/>
      <c r="F2" s="656"/>
      <c r="G2" s="656"/>
      <c r="H2" s="656"/>
    </row>
    <row r="3" spans="1:8" s="659" customFormat="1" ht="15" customHeight="1" x14ac:dyDescent="0.25">
      <c r="A3" s="658" t="s">
        <v>494</v>
      </c>
      <c r="G3"/>
      <c r="H3"/>
    </row>
    <row r="4" spans="1:8" s="659" customFormat="1" ht="15" customHeight="1" x14ac:dyDescent="0.25">
      <c r="A4" s="660" t="s">
        <v>495</v>
      </c>
      <c r="B4" s="661"/>
      <c r="C4" s="661"/>
      <c r="G4"/>
      <c r="H4"/>
    </row>
    <row r="5" spans="1:8" s="659" customFormat="1" ht="15" customHeight="1" x14ac:dyDescent="0.25">
      <c r="A5" s="121" t="s">
        <v>496</v>
      </c>
      <c r="B5" s="661"/>
      <c r="C5" s="661"/>
      <c r="G5"/>
      <c r="H5"/>
    </row>
    <row r="6" spans="1:8" s="659" customFormat="1" ht="15" customHeight="1" x14ac:dyDescent="0.25">
      <c r="A6" s="662" t="s">
        <v>497</v>
      </c>
      <c r="B6" s="661"/>
      <c r="C6" s="661"/>
      <c r="G6"/>
      <c r="H6"/>
    </row>
    <row r="7" spans="1:8" s="659" customFormat="1" ht="15" customHeight="1" x14ac:dyDescent="0.25">
      <c r="A7" s="121" t="s">
        <v>498</v>
      </c>
      <c r="B7" s="661"/>
      <c r="C7" s="661"/>
      <c r="G7"/>
      <c r="H7"/>
    </row>
    <row r="8" spans="1:8" s="659" customFormat="1" ht="15" customHeight="1" x14ac:dyDescent="0.25">
      <c r="A8" s="121" t="s">
        <v>499</v>
      </c>
      <c r="G8"/>
      <c r="H8"/>
    </row>
    <row r="9" spans="1:8" s="659" customFormat="1" ht="15" customHeight="1" x14ac:dyDescent="0.25">
      <c r="A9" s="121"/>
      <c r="G9"/>
      <c r="H9"/>
    </row>
    <row r="10" spans="1:8" s="666" customFormat="1" ht="21" x14ac:dyDescent="0.25">
      <c r="A10" s="659"/>
      <c r="B10" s="663" t="s">
        <v>500</v>
      </c>
      <c r="C10" s="663"/>
      <c r="D10" s="664"/>
      <c r="E10"/>
      <c r="F10" s="663" t="s">
        <v>501</v>
      </c>
      <c r="G10" s="665"/>
    </row>
    <row r="11" spans="1:8" s="671" customFormat="1" ht="21" x14ac:dyDescent="0.25">
      <c r="A11" s="667" t="s">
        <v>502</v>
      </c>
      <c r="B11" s="668" t="s">
        <v>503</v>
      </c>
      <c r="C11"/>
      <c r="D11" s="669"/>
      <c r="E11" s="667" t="s">
        <v>502</v>
      </c>
      <c r="F11" s="670" t="s">
        <v>503</v>
      </c>
    </row>
    <row r="12" spans="1:8" s="671" customFormat="1" x14ac:dyDescent="0.25">
      <c r="A12" s="672" t="s">
        <v>504</v>
      </c>
      <c r="B12" s="673">
        <f>SUBTOTAL(9,B21:B30)</f>
        <v>724</v>
      </c>
      <c r="C12"/>
      <c r="D12" s="669"/>
      <c r="E12" s="674" t="s">
        <v>504</v>
      </c>
      <c r="F12" s="674"/>
    </row>
    <row r="13" spans="1:8" x14ac:dyDescent="0.25">
      <c r="A13" s="672" t="s">
        <v>505</v>
      </c>
      <c r="B13" s="673">
        <f>SUBTOTAL(2,B21:B30)</f>
        <v>10</v>
      </c>
      <c r="E13" s="674" t="s">
        <v>505</v>
      </c>
      <c r="F13" s="674"/>
    </row>
    <row r="14" spans="1:8" x14ac:dyDescent="0.25">
      <c r="A14" s="672" t="s">
        <v>506</v>
      </c>
      <c r="B14" s="673">
        <f>SUBTOTAL(4,B21:B30)</f>
        <v>105</v>
      </c>
      <c r="E14" s="674" t="s">
        <v>506</v>
      </c>
      <c r="F14" s="674"/>
    </row>
    <row r="15" spans="1:8" x14ac:dyDescent="0.25">
      <c r="A15" s="672" t="s">
        <v>507</v>
      </c>
      <c r="B15" s="673">
        <f>SUBTOTAL(5,B21:B30)</f>
        <v>56</v>
      </c>
      <c r="E15" s="674" t="s">
        <v>507</v>
      </c>
      <c r="F15" s="674"/>
    </row>
    <row r="16" spans="1:8" x14ac:dyDescent="0.25">
      <c r="A16" s="672" t="s">
        <v>508</v>
      </c>
      <c r="B16" s="673">
        <f>SUBTOTAL(1,B21:B30)</f>
        <v>72.400000000000006</v>
      </c>
      <c r="E16" s="674" t="s">
        <v>508</v>
      </c>
      <c r="F16" s="674"/>
    </row>
    <row r="18" spans="1:7" ht="21" x14ac:dyDescent="0.25">
      <c r="A18" s="1170" t="s">
        <v>509</v>
      </c>
      <c r="B18" s="1170"/>
      <c r="C18" s="1170"/>
      <c r="D18" s="1170"/>
      <c r="E18" s="1170"/>
      <c r="F18" s="1170"/>
      <c r="G18" s="1170"/>
    </row>
    <row r="19" spans="1:7" x14ac:dyDescent="0.25">
      <c r="A19" t="s">
        <v>510</v>
      </c>
    </row>
    <row r="20" spans="1:7" x14ac:dyDescent="0.25">
      <c r="A20" t="s">
        <v>511</v>
      </c>
      <c r="B20" t="s">
        <v>503</v>
      </c>
    </row>
    <row r="21" spans="1:7" x14ac:dyDescent="0.25">
      <c r="A21" t="s">
        <v>512</v>
      </c>
      <c r="B21">
        <v>80</v>
      </c>
    </row>
    <row r="22" spans="1:7" x14ac:dyDescent="0.25">
      <c r="A22" t="s">
        <v>513</v>
      </c>
      <c r="B22">
        <v>68</v>
      </c>
    </row>
    <row r="23" spans="1:7" x14ac:dyDescent="0.25">
      <c r="A23" t="s">
        <v>513</v>
      </c>
      <c r="B23">
        <v>70</v>
      </c>
    </row>
    <row r="24" spans="1:7" x14ac:dyDescent="0.25">
      <c r="A24" t="s">
        <v>513</v>
      </c>
      <c r="B24">
        <v>105</v>
      </c>
    </row>
    <row r="25" spans="1:7" x14ac:dyDescent="0.25">
      <c r="A25" t="s">
        <v>513</v>
      </c>
      <c r="B25">
        <v>90</v>
      </c>
    </row>
    <row r="26" spans="1:7" x14ac:dyDescent="0.25">
      <c r="A26" t="s">
        <v>513</v>
      </c>
      <c r="B26">
        <v>73</v>
      </c>
    </row>
    <row r="27" spans="1:7" x14ac:dyDescent="0.25">
      <c r="A27" t="s">
        <v>514</v>
      </c>
      <c r="B27">
        <v>56</v>
      </c>
    </row>
    <row r="28" spans="1:7" x14ac:dyDescent="0.25">
      <c r="A28" t="s">
        <v>514</v>
      </c>
      <c r="B28">
        <v>58</v>
      </c>
    </row>
    <row r="29" spans="1:7" x14ac:dyDescent="0.25">
      <c r="A29" t="s">
        <v>514</v>
      </c>
      <c r="B29">
        <v>63</v>
      </c>
    </row>
    <row r="30" spans="1:7" x14ac:dyDescent="0.25">
      <c r="A30" t="s">
        <v>514</v>
      </c>
      <c r="B30">
        <v>61</v>
      </c>
    </row>
    <row r="31" spans="1:7" x14ac:dyDescent="0.25">
      <c r="A31" s="675" t="s">
        <v>329</v>
      </c>
      <c r="B31" s="676">
        <f>COUNT(Tabel1[Gewicht])</f>
        <v>10</v>
      </c>
      <c r="C31" s="185"/>
    </row>
  </sheetData>
  <mergeCells count="2">
    <mergeCell ref="A1:H1"/>
    <mergeCell ref="A18:G18"/>
  </mergeCells>
  <printOptions horizontalCentered="1"/>
  <pageMargins left="0.31496062992125984" right="0.31496062992125984" top="1.1417322834645669" bottom="0.74803149606299213" header="0.70866141732283472" footer="0.70866141732283472"/>
  <pageSetup paperSize="9" scale="88" orientation="portrait" r:id="rId1"/>
  <headerFooter>
    <oddHeader>&amp;C&amp;20Basis cursus gecombineerd met gevorderd</oddHeader>
    <oddFooter>&amp;L® computraining&amp;R&amp;D</oddFooter>
  </headerFooter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37"/>
  <sheetViews>
    <sheetView showGridLines="0" zoomScaleNormal="100" zoomScaleSheetLayoutView="100" workbookViewId="0">
      <selection activeCell="K1" sqref="K1"/>
    </sheetView>
  </sheetViews>
  <sheetFormatPr defaultColWidth="9.140625" defaultRowHeight="15" x14ac:dyDescent="0.25"/>
  <cols>
    <col min="1" max="1" width="3.140625" style="128" customWidth="1"/>
    <col min="2" max="2" width="20.85546875" style="10" customWidth="1"/>
    <col min="3" max="3" width="10" style="10" bestFit="1" customWidth="1"/>
    <col min="4" max="9" width="9.140625" style="10" customWidth="1"/>
    <col min="10" max="10" width="9.85546875" style="10" customWidth="1"/>
    <col min="11" max="16384" width="9.140625" style="10"/>
  </cols>
  <sheetData>
    <row r="1" spans="1:11" s="38" customFormat="1" ht="30.75" customHeight="1" thickBot="1" x14ac:dyDescent="0.5">
      <c r="A1" s="1171" t="s">
        <v>515</v>
      </c>
      <c r="B1" s="1171"/>
      <c r="C1" s="1171"/>
      <c r="D1" s="1171"/>
      <c r="E1" s="1171"/>
      <c r="F1" s="1171"/>
      <c r="G1" s="1171"/>
      <c r="H1" s="1171"/>
      <c r="I1" s="1171"/>
      <c r="J1" s="1171"/>
      <c r="K1" s="677"/>
    </row>
    <row r="2" spans="1:11" s="41" customFormat="1" ht="19.5" thickTop="1" x14ac:dyDescent="0.3">
      <c r="A2" s="37" t="s">
        <v>516</v>
      </c>
      <c r="B2" s="131"/>
      <c r="C2" s="131"/>
      <c r="D2" s="131"/>
      <c r="E2" s="16"/>
      <c r="F2" s="16"/>
      <c r="G2" s="16"/>
      <c r="H2" s="16"/>
      <c r="I2" s="111"/>
      <c r="J2" s="111"/>
    </row>
    <row r="3" spans="1:11" s="170" customFormat="1" ht="15.75" x14ac:dyDescent="0.25">
      <c r="A3" s="43">
        <v>1</v>
      </c>
      <c r="B3" s="169" t="s">
        <v>517</v>
      </c>
      <c r="C3" s="44"/>
      <c r="D3" s="44"/>
      <c r="E3" s="44"/>
      <c r="F3" s="44"/>
      <c r="G3" s="44"/>
      <c r="H3" s="44"/>
      <c r="I3" s="44"/>
      <c r="J3" s="44"/>
    </row>
    <row r="4" spans="1:11" s="170" customFormat="1" ht="15.75" x14ac:dyDescent="0.25">
      <c r="A4" s="43">
        <v>2</v>
      </c>
      <c r="B4" s="14" t="s">
        <v>518</v>
      </c>
      <c r="C4" s="44"/>
      <c r="D4" s="44"/>
      <c r="E4" s="44"/>
      <c r="F4" s="44"/>
      <c r="G4" s="44"/>
      <c r="H4" s="44"/>
      <c r="I4" s="44"/>
      <c r="J4" s="44"/>
    </row>
    <row r="5" spans="1:11" ht="15.75" x14ac:dyDescent="0.25">
      <c r="A5" s="43">
        <v>3</v>
      </c>
      <c r="B5" s="44" t="s">
        <v>519</v>
      </c>
      <c r="C5" s="44"/>
      <c r="D5" s="44"/>
      <c r="E5" s="44"/>
      <c r="F5" s="44"/>
      <c r="G5" s="44"/>
      <c r="H5" s="44"/>
      <c r="I5" s="44"/>
      <c r="J5" s="44"/>
      <c r="K5" s="170"/>
    </row>
    <row r="6" spans="1:11" s="44" customFormat="1" ht="15.75" x14ac:dyDescent="0.25">
      <c r="A6" s="43">
        <v>4</v>
      </c>
      <c r="B6" s="44" t="s">
        <v>520</v>
      </c>
      <c r="C6" s="47"/>
      <c r="D6" s="168"/>
      <c r="E6" s="47"/>
      <c r="F6" s="168"/>
      <c r="G6" s="168"/>
      <c r="H6" s="168"/>
      <c r="K6" s="45"/>
    </row>
    <row r="7" spans="1:11" s="44" customFormat="1" ht="15.75" x14ac:dyDescent="0.25">
      <c r="A7" s="43">
        <v>5</v>
      </c>
      <c r="B7" s="44" t="s">
        <v>521</v>
      </c>
      <c r="C7" s="47"/>
      <c r="D7" s="168"/>
      <c r="E7" s="47"/>
      <c r="F7" s="168"/>
      <c r="G7" s="168"/>
      <c r="H7" s="168"/>
      <c r="K7" s="45"/>
    </row>
    <row r="8" spans="1:11" ht="22.5" customHeight="1" x14ac:dyDescent="0.4">
      <c r="C8" s="678"/>
      <c r="D8" s="678"/>
      <c r="E8" s="678"/>
      <c r="F8" s="679" t="s">
        <v>522</v>
      </c>
      <c r="H8" s="678"/>
      <c r="I8" s="678"/>
      <c r="J8" s="174"/>
    </row>
    <row r="9" spans="1:11" s="166" customFormat="1" ht="17.25" customHeight="1" x14ac:dyDescent="0.4">
      <c r="A9" s="170"/>
      <c r="B9" s="680"/>
      <c r="C9" s="119" t="s">
        <v>523</v>
      </c>
      <c r="D9" s="119" t="s">
        <v>524</v>
      </c>
      <c r="E9" s="119" t="s">
        <v>525</v>
      </c>
      <c r="F9" s="119" t="s">
        <v>526</v>
      </c>
      <c r="G9" s="119" t="s">
        <v>527</v>
      </c>
      <c r="H9" s="681" t="s">
        <v>528</v>
      </c>
      <c r="I9" s="681" t="s">
        <v>529</v>
      </c>
      <c r="J9" s="174"/>
      <c r="K9" s="170"/>
    </row>
    <row r="10" spans="1:11" s="166" customFormat="1" ht="25.35" customHeight="1" x14ac:dyDescent="0.3">
      <c r="B10" s="682"/>
      <c r="C10" s="683">
        <v>180</v>
      </c>
      <c r="D10" s="684">
        <v>175</v>
      </c>
      <c r="E10" s="684">
        <v>155</v>
      </c>
      <c r="F10" s="684">
        <v>145</v>
      </c>
      <c r="G10" s="684">
        <v>265</v>
      </c>
      <c r="H10" s="684">
        <v>275</v>
      </c>
      <c r="I10" s="685">
        <v>235</v>
      </c>
      <c r="J10" s="10"/>
      <c r="K10" s="170"/>
    </row>
    <row r="11" spans="1:11" s="166" customFormat="1" ht="17.25" customHeight="1" x14ac:dyDescent="0.3">
      <c r="B11" s="682"/>
      <c r="C11" s="686">
        <v>5</v>
      </c>
      <c r="D11" s="687">
        <v>15</v>
      </c>
      <c r="E11" s="687">
        <v>5</v>
      </c>
      <c r="F11" s="687">
        <v>0</v>
      </c>
      <c r="G11" s="687">
        <v>10</v>
      </c>
      <c r="H11" s="687">
        <v>15</v>
      </c>
      <c r="I11" s="688">
        <v>15</v>
      </c>
      <c r="J11" s="10"/>
      <c r="K11" s="170"/>
    </row>
    <row r="12" spans="1:11" s="166" customFormat="1" ht="17.25" customHeight="1" x14ac:dyDescent="0.3">
      <c r="B12" s="682"/>
      <c r="C12" s="686">
        <v>46.8</v>
      </c>
      <c r="D12" s="687">
        <v>45.5</v>
      </c>
      <c r="E12" s="687">
        <v>40.299999999999997</v>
      </c>
      <c r="F12" s="687">
        <v>37.700000000000003</v>
      </c>
      <c r="G12" s="687">
        <v>68.900000000000006</v>
      </c>
      <c r="H12" s="687">
        <v>71.5</v>
      </c>
      <c r="I12" s="688">
        <v>61.1</v>
      </c>
      <c r="J12" s="10"/>
    </row>
    <row r="13" spans="1:11" s="166" customFormat="1" ht="17.25" customHeight="1" x14ac:dyDescent="0.3">
      <c r="B13" s="682"/>
      <c r="C13" s="686">
        <v>28.7</v>
      </c>
      <c r="D13" s="687">
        <v>24.6</v>
      </c>
      <c r="E13" s="687">
        <v>32.799999999999997</v>
      </c>
      <c r="F13" s="687">
        <v>32.799999999999997</v>
      </c>
      <c r="G13" s="687">
        <v>36.9</v>
      </c>
      <c r="H13" s="687">
        <v>32.799999999999997</v>
      </c>
      <c r="I13" s="688">
        <v>28.7</v>
      </c>
      <c r="J13" s="10"/>
    </row>
    <row r="14" spans="1:11" s="166" customFormat="1" ht="17.25" customHeight="1" x14ac:dyDescent="0.3">
      <c r="B14" s="682"/>
      <c r="C14" s="686">
        <v>49.5</v>
      </c>
      <c r="D14" s="687">
        <v>40.5</v>
      </c>
      <c r="E14" s="687">
        <v>36</v>
      </c>
      <c r="F14" s="687">
        <v>32.5</v>
      </c>
      <c r="G14" s="687">
        <v>45</v>
      </c>
      <c r="H14" s="687">
        <v>49.5</v>
      </c>
      <c r="I14" s="688">
        <v>36</v>
      </c>
      <c r="J14" s="10"/>
    </row>
    <row r="15" spans="1:11" s="166" customFormat="1" ht="17.25" customHeight="1" thickBot="1" x14ac:dyDescent="0.35">
      <c r="B15" s="682"/>
      <c r="C15" s="689">
        <v>10.5</v>
      </c>
      <c r="D15" s="690">
        <v>14</v>
      </c>
      <c r="E15" s="690">
        <v>14</v>
      </c>
      <c r="F15" s="690">
        <v>10.5</v>
      </c>
      <c r="G15" s="690">
        <v>17.5</v>
      </c>
      <c r="H15" s="690">
        <v>17.5</v>
      </c>
      <c r="I15" s="691">
        <v>7</v>
      </c>
      <c r="J15" s="692" t="s">
        <v>331</v>
      </c>
    </row>
    <row r="16" spans="1:11" s="17" customFormat="1" ht="17.25" customHeight="1" thickTop="1" x14ac:dyDescent="0.3">
      <c r="B16" s="287" t="s">
        <v>530</v>
      </c>
      <c r="C16" s="693">
        <f>SUM(C10:C15)</f>
        <v>320.5</v>
      </c>
      <c r="D16" s="693">
        <f t="shared" ref="D16:I16" si="0">SUM(D10:D15)</f>
        <v>314.60000000000002</v>
      </c>
      <c r="E16" s="693">
        <f t="shared" si="0"/>
        <v>283.10000000000002</v>
      </c>
      <c r="F16" s="693">
        <f t="shared" si="0"/>
        <v>258.5</v>
      </c>
      <c r="G16" s="693">
        <f t="shared" si="0"/>
        <v>443.29999999999995</v>
      </c>
      <c r="H16" s="693">
        <f t="shared" si="0"/>
        <v>461.3</v>
      </c>
      <c r="I16" s="693">
        <f t="shared" si="0"/>
        <v>382.8</v>
      </c>
      <c r="J16" s="694"/>
    </row>
    <row r="17" spans="1:10" ht="6.75" customHeight="1" x14ac:dyDescent="0.25">
      <c r="A17" s="10"/>
      <c r="B17" s="695"/>
      <c r="C17" s="695"/>
      <c r="D17" s="695"/>
      <c r="E17" s="695"/>
      <c r="F17" s="695"/>
      <c r="G17" s="695"/>
      <c r="H17" s="695"/>
      <c r="J17" s="14"/>
    </row>
    <row r="18" spans="1:10" s="696" customFormat="1" ht="17.25" customHeight="1" x14ac:dyDescent="0.2">
      <c r="B18" s="697" t="s">
        <v>531</v>
      </c>
      <c r="C18" s="698"/>
      <c r="D18" s="699"/>
      <c r="E18" s="699"/>
      <c r="F18" s="699"/>
      <c r="G18" s="699"/>
      <c r="H18" s="699"/>
      <c r="I18" s="699"/>
      <c r="J18" s="700"/>
    </row>
    <row r="19" spans="1:10" s="696" customFormat="1" ht="17.25" customHeight="1" x14ac:dyDescent="0.2">
      <c r="B19" s="697" t="s">
        <v>532</v>
      </c>
      <c r="C19" s="698"/>
      <c r="D19" s="699"/>
      <c r="E19" s="699"/>
      <c r="F19" s="699"/>
      <c r="G19" s="699"/>
      <c r="H19" s="699"/>
      <c r="I19" s="699"/>
      <c r="J19" s="700"/>
    </row>
    <row r="20" spans="1:10" s="696" customFormat="1" ht="17.25" customHeight="1" x14ac:dyDescent="0.2">
      <c r="B20" s="697" t="s">
        <v>533</v>
      </c>
      <c r="C20" s="698"/>
      <c r="D20" s="699"/>
      <c r="E20" s="699"/>
      <c r="F20" s="699"/>
      <c r="G20" s="699"/>
      <c r="H20" s="699"/>
      <c r="I20" s="699"/>
      <c r="J20" s="700"/>
    </row>
    <row r="21" spans="1:10" s="696" customFormat="1" ht="12" customHeight="1" x14ac:dyDescent="0.2">
      <c r="B21" s="697"/>
      <c r="C21" s="701"/>
      <c r="D21" s="699"/>
      <c r="E21" s="699"/>
      <c r="F21" s="699"/>
      <c r="G21" s="699"/>
      <c r="H21" s="699"/>
      <c r="I21" s="699"/>
      <c r="J21" s="700"/>
    </row>
    <row r="22" spans="1:10" s="696" customFormat="1" ht="17.25" customHeight="1" x14ac:dyDescent="0.2">
      <c r="B22" s="697" t="s">
        <v>534</v>
      </c>
      <c r="C22" s="698"/>
      <c r="D22" s="1172" t="s">
        <v>24</v>
      </c>
      <c r="E22" s="1172"/>
      <c r="F22" s="1172"/>
      <c r="G22" s="1172"/>
      <c r="H22" s="1172"/>
      <c r="I22" s="1172"/>
      <c r="J22" s="700"/>
    </row>
    <row r="23" spans="1:10" ht="27" thickBot="1" x14ac:dyDescent="0.45">
      <c r="A23" s="702"/>
      <c r="B23" s="176"/>
      <c r="D23" s="1173" t="s">
        <v>522</v>
      </c>
      <c r="E23" s="1173"/>
      <c r="F23" s="1173"/>
      <c r="G23" s="1173"/>
      <c r="H23" s="1173"/>
      <c r="I23" s="1173"/>
      <c r="J23" s="174"/>
    </row>
    <row r="24" spans="1:10" ht="51" customHeight="1" x14ac:dyDescent="0.4">
      <c r="B24" s="703"/>
      <c r="C24" s="704" t="s">
        <v>523</v>
      </c>
      <c r="D24" s="705" t="s">
        <v>524</v>
      </c>
      <c r="E24" s="705" t="s">
        <v>525</v>
      </c>
      <c r="F24" s="705" t="s">
        <v>526</v>
      </c>
      <c r="G24" s="705" t="s">
        <v>527</v>
      </c>
      <c r="H24" s="706" t="s">
        <v>528</v>
      </c>
      <c r="I24" s="707" t="s">
        <v>529</v>
      </c>
      <c r="J24" s="174"/>
    </row>
    <row r="25" spans="1:10" ht="18.75" x14ac:dyDescent="0.3">
      <c r="B25" s="682"/>
      <c r="C25" s="708">
        <v>180</v>
      </c>
      <c r="D25" s="709">
        <v>175</v>
      </c>
      <c r="E25" s="709">
        <v>155</v>
      </c>
      <c r="F25" s="709">
        <v>145</v>
      </c>
      <c r="G25" s="709">
        <v>265</v>
      </c>
      <c r="H25" s="710">
        <v>275</v>
      </c>
      <c r="I25" s="711">
        <v>235</v>
      </c>
    </row>
    <row r="26" spans="1:10" ht="18.75" x14ac:dyDescent="0.3">
      <c r="B26" s="682"/>
      <c r="C26" s="712">
        <v>5</v>
      </c>
      <c r="D26" s="713">
        <v>15</v>
      </c>
      <c r="E26" s="713">
        <v>5</v>
      </c>
      <c r="F26" s="713">
        <v>0</v>
      </c>
      <c r="G26" s="713">
        <v>10</v>
      </c>
      <c r="H26" s="714">
        <v>15</v>
      </c>
      <c r="I26" s="715">
        <v>15</v>
      </c>
    </row>
    <row r="27" spans="1:10" ht="18.75" x14ac:dyDescent="0.3">
      <c r="B27" s="682"/>
      <c r="C27" s="712">
        <v>46.8</v>
      </c>
      <c r="D27" s="713">
        <v>45.5</v>
      </c>
      <c r="E27" s="713">
        <v>40.299999999999997</v>
      </c>
      <c r="F27" s="713">
        <v>37.700000000000003</v>
      </c>
      <c r="G27" s="713">
        <v>68.900000000000006</v>
      </c>
      <c r="H27" s="714">
        <v>71.5</v>
      </c>
      <c r="I27" s="715">
        <v>61.1</v>
      </c>
    </row>
    <row r="28" spans="1:10" ht="18.75" x14ac:dyDescent="0.3">
      <c r="B28" s="682"/>
      <c r="C28" s="712">
        <v>28.7</v>
      </c>
      <c r="D28" s="713">
        <v>24.6</v>
      </c>
      <c r="E28" s="713">
        <v>32.799999999999997</v>
      </c>
      <c r="F28" s="713">
        <v>32.799999999999997</v>
      </c>
      <c r="G28" s="713">
        <v>36.9</v>
      </c>
      <c r="H28" s="714">
        <v>32.799999999999997</v>
      </c>
      <c r="I28" s="715">
        <v>28.7</v>
      </c>
    </row>
    <row r="29" spans="1:10" ht="18.75" x14ac:dyDescent="0.3">
      <c r="B29" s="682"/>
      <c r="C29" s="712">
        <v>49.5</v>
      </c>
      <c r="D29" s="713">
        <v>40.5</v>
      </c>
      <c r="E29" s="713">
        <v>36</v>
      </c>
      <c r="F29" s="713">
        <v>32.5</v>
      </c>
      <c r="G29" s="713">
        <v>45</v>
      </c>
      <c r="H29" s="714">
        <v>49.5</v>
      </c>
      <c r="I29" s="715">
        <v>36</v>
      </c>
    </row>
    <row r="30" spans="1:10" ht="19.5" thickBot="1" x14ac:dyDescent="0.35">
      <c r="B30" s="682"/>
      <c r="C30" s="716">
        <v>10.5</v>
      </c>
      <c r="D30" s="717">
        <v>14</v>
      </c>
      <c r="E30" s="717">
        <v>14</v>
      </c>
      <c r="F30" s="717">
        <v>10.5</v>
      </c>
      <c r="G30" s="717">
        <v>17.5</v>
      </c>
      <c r="H30" s="718">
        <v>17.5</v>
      </c>
      <c r="I30" s="719">
        <v>7</v>
      </c>
      <c r="J30" s="10" t="s">
        <v>535</v>
      </c>
    </row>
    <row r="31" spans="1:10" ht="15.75" thickTop="1" x14ac:dyDescent="0.25">
      <c r="B31" s="287" t="s">
        <v>530</v>
      </c>
      <c r="C31" s="693">
        <f t="shared" ref="C31:I31" si="1">SUM(C25:C30)</f>
        <v>320.5</v>
      </c>
      <c r="D31" s="693">
        <f t="shared" si="1"/>
        <v>314.60000000000002</v>
      </c>
      <c r="E31" s="693">
        <f t="shared" si="1"/>
        <v>283.10000000000002</v>
      </c>
      <c r="F31" s="693">
        <f t="shared" si="1"/>
        <v>258.5</v>
      </c>
      <c r="G31" s="693">
        <f t="shared" si="1"/>
        <v>443.29999999999995</v>
      </c>
      <c r="H31" s="693">
        <f t="shared" si="1"/>
        <v>461.3</v>
      </c>
      <c r="I31" s="693">
        <f t="shared" si="1"/>
        <v>382.8</v>
      </c>
      <c r="J31" s="720">
        <f>SUM(C31:I31)</f>
        <v>2464.1000000000004</v>
      </c>
    </row>
    <row r="32" spans="1:10" ht="6.75" customHeight="1" x14ac:dyDescent="0.25">
      <c r="A32" s="10"/>
      <c r="B32" s="695"/>
      <c r="C32" s="695"/>
      <c r="D32" s="695"/>
      <c r="E32" s="695"/>
      <c r="F32" s="695"/>
      <c r="G32" s="695"/>
      <c r="H32" s="695"/>
      <c r="J32" s="14"/>
    </row>
    <row r="33" spans="1:9" s="697" customFormat="1" ht="12.75" x14ac:dyDescent="0.2">
      <c r="B33" s="697" t="s">
        <v>536</v>
      </c>
      <c r="C33" s="698">
        <f>MIN(C25:I30)</f>
        <v>0</v>
      </c>
      <c r="E33" s="721"/>
      <c r="F33" s="721"/>
      <c r="G33" s="721"/>
      <c r="H33" s="721"/>
    </row>
    <row r="34" spans="1:9" s="697" customFormat="1" ht="12.75" x14ac:dyDescent="0.2">
      <c r="A34" s="722"/>
      <c r="B34" s="697" t="s">
        <v>537</v>
      </c>
      <c r="C34" s="698">
        <v>275</v>
      </c>
      <c r="E34" s="721"/>
      <c r="F34" s="721"/>
      <c r="G34" s="721"/>
      <c r="H34" s="721"/>
    </row>
    <row r="35" spans="1:9" s="697" customFormat="1" ht="12.75" x14ac:dyDescent="0.2">
      <c r="A35" s="722"/>
      <c r="B35" s="697" t="s">
        <v>538</v>
      </c>
      <c r="C35" s="698">
        <f>AVERAGE(C25:I30)</f>
        <v>58.669047619047618</v>
      </c>
      <c r="E35" s="721"/>
      <c r="F35" s="721"/>
      <c r="G35" s="721"/>
      <c r="H35" s="721"/>
    </row>
    <row r="36" spans="1:9" s="697" customFormat="1" ht="12.75" x14ac:dyDescent="0.2">
      <c r="A36" s="722"/>
      <c r="C36" s="723"/>
    </row>
    <row r="37" spans="1:9" s="697" customFormat="1" ht="12.75" x14ac:dyDescent="0.2">
      <c r="A37" s="722"/>
      <c r="B37" s="697" t="s">
        <v>534</v>
      </c>
      <c r="C37" s="724">
        <f>SUM(C31:I31)</f>
        <v>2464.1000000000004</v>
      </c>
      <c r="D37" s="725"/>
      <c r="E37" s="725"/>
      <c r="F37" s="725"/>
      <c r="G37" s="725"/>
      <c r="H37" s="725"/>
      <c r="I37" s="725"/>
    </row>
  </sheetData>
  <mergeCells count="3">
    <mergeCell ref="A1:J1"/>
    <mergeCell ref="D22:I22"/>
    <mergeCell ref="D23:I23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4577" r:id="rId5">
          <objectPr defaultSize="0" autoPict="0" r:id="rId6">
            <anchor moveWithCells="1" sizeWithCells="1">
              <from>
                <xdr:col>2</xdr:col>
                <xdr:colOff>619125</xdr:colOff>
                <xdr:row>14</xdr:row>
                <xdr:rowOff>200025</xdr:rowOff>
              </from>
              <to>
                <xdr:col>2</xdr:col>
                <xdr:colOff>619125</xdr:colOff>
                <xdr:row>14</xdr:row>
                <xdr:rowOff>200025</xdr:rowOff>
              </to>
            </anchor>
          </objectPr>
        </oleObject>
      </mc:Choice>
      <mc:Fallback>
        <oleObject progId="PBrush" shapeId="24577" r:id="rId5"/>
      </mc:Fallback>
    </mc:AlternateContent>
    <mc:AlternateContent xmlns:mc="http://schemas.openxmlformats.org/markup-compatibility/2006">
      <mc:Choice Requires="x14">
        <oleObject progId="PBrush" shapeId="24578" r:id="rId7">
          <objectPr defaultSize="0" autoPict="0" r:id="rId6">
            <anchor moveWithCells="1" sizeWithCells="1">
              <from>
                <xdr:col>2</xdr:col>
                <xdr:colOff>619125</xdr:colOff>
                <xdr:row>14</xdr:row>
                <xdr:rowOff>200025</xdr:rowOff>
              </from>
              <to>
                <xdr:col>2</xdr:col>
                <xdr:colOff>619125</xdr:colOff>
                <xdr:row>14</xdr:row>
                <xdr:rowOff>200025</xdr:rowOff>
              </to>
            </anchor>
          </objectPr>
        </oleObject>
      </mc:Choice>
      <mc:Fallback>
        <oleObject progId="PBrush" shapeId="24578" r:id="rId7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45"/>
  <sheetViews>
    <sheetView showGridLines="0" zoomScaleNormal="100" zoomScaleSheetLayoutView="100" workbookViewId="0">
      <selection sqref="A1:I1"/>
    </sheetView>
  </sheetViews>
  <sheetFormatPr defaultColWidth="9.140625" defaultRowHeight="15" x14ac:dyDescent="0.25"/>
  <cols>
    <col min="1" max="1" width="3.42578125" style="732" customWidth="1"/>
    <col min="2" max="2" width="21" style="27" customWidth="1"/>
    <col min="3" max="7" width="8.85546875" style="27" customWidth="1"/>
    <col min="8" max="8" width="12.85546875" style="27" customWidth="1"/>
    <col min="9" max="9" width="14.85546875" style="27" customWidth="1"/>
    <col min="10" max="16384" width="9.140625" style="27"/>
  </cols>
  <sheetData>
    <row r="1" spans="1:11" s="38" customFormat="1" ht="30.75" customHeight="1" thickBot="1" x14ac:dyDescent="0.5">
      <c r="A1" s="1117" t="s">
        <v>539</v>
      </c>
      <c r="B1" s="1117"/>
      <c r="C1" s="1117"/>
      <c r="D1" s="1117"/>
      <c r="E1" s="1117"/>
      <c r="F1" s="1117"/>
      <c r="G1" s="1117"/>
      <c r="H1" s="1117"/>
      <c r="I1" s="1117"/>
      <c r="J1" s="677"/>
      <c r="K1" s="677"/>
    </row>
    <row r="2" spans="1:11" s="726" customFormat="1" ht="19.5" thickTop="1" x14ac:dyDescent="0.3">
      <c r="A2" s="37" t="s">
        <v>2091</v>
      </c>
      <c r="B2" s="131"/>
      <c r="C2" s="131"/>
      <c r="D2" s="16"/>
      <c r="E2" s="16"/>
      <c r="F2" s="16"/>
      <c r="G2" s="16"/>
      <c r="H2" s="111"/>
      <c r="I2" s="111"/>
    </row>
    <row r="3" spans="1:11" s="20" customFormat="1" x14ac:dyDescent="0.25">
      <c r="A3" s="727">
        <v>1</v>
      </c>
      <c r="B3" s="728" t="s">
        <v>540</v>
      </c>
      <c r="C3" s="187"/>
      <c r="D3" s="187"/>
      <c r="E3" s="187"/>
      <c r="F3" s="187"/>
      <c r="G3" s="187"/>
      <c r="H3" s="187"/>
      <c r="I3" s="187"/>
    </row>
    <row r="4" spans="1:11" s="20" customFormat="1" x14ac:dyDescent="0.25">
      <c r="A4" s="727">
        <v>2</v>
      </c>
      <c r="B4" s="728" t="s">
        <v>541</v>
      </c>
      <c r="C4" s="187"/>
      <c r="D4" s="187"/>
      <c r="E4" s="187"/>
      <c r="F4" s="187"/>
      <c r="G4" s="187"/>
      <c r="H4" s="187"/>
      <c r="I4" s="187"/>
    </row>
    <row r="5" spans="1:11" s="20" customFormat="1" x14ac:dyDescent="0.25">
      <c r="A5" s="727">
        <v>3</v>
      </c>
      <c r="B5" s="610" t="s">
        <v>542</v>
      </c>
      <c r="C5" s="187"/>
      <c r="D5" s="187"/>
      <c r="E5" s="187"/>
      <c r="F5" s="187"/>
      <c r="G5" s="187"/>
      <c r="H5" s="187"/>
      <c r="I5" s="187"/>
    </row>
    <row r="6" spans="1:11" s="20" customFormat="1" x14ac:dyDescent="0.25">
      <c r="A6" s="727">
        <v>4</v>
      </c>
      <c r="B6" s="728" t="s">
        <v>543</v>
      </c>
      <c r="C6" s="187"/>
      <c r="D6" s="187"/>
      <c r="E6" s="187"/>
      <c r="F6" s="187"/>
      <c r="G6" s="187"/>
      <c r="H6" s="187"/>
      <c r="I6" s="187"/>
    </row>
    <row r="7" spans="1:11" s="20" customFormat="1" x14ac:dyDescent="0.25">
      <c r="A7" s="727">
        <v>5</v>
      </c>
      <c r="B7" s="610" t="s">
        <v>544</v>
      </c>
      <c r="C7" s="187"/>
      <c r="D7" s="187"/>
      <c r="E7" s="187"/>
      <c r="F7" s="187"/>
      <c r="G7" s="187"/>
      <c r="H7" s="187"/>
      <c r="I7" s="187"/>
    </row>
    <row r="8" spans="1:11" s="20" customFormat="1" x14ac:dyDescent="0.25">
      <c r="A8" s="287"/>
      <c r="B8" s="610"/>
      <c r="C8" s="187"/>
      <c r="D8" s="187"/>
      <c r="E8" s="187"/>
      <c r="F8" s="187"/>
      <c r="G8" s="187"/>
      <c r="H8" s="187"/>
      <c r="I8" s="187"/>
    </row>
    <row r="9" spans="1:11" s="726" customFormat="1" ht="18.75" x14ac:dyDescent="0.3">
      <c r="A9" s="37" t="s">
        <v>2092</v>
      </c>
      <c r="B9" s="131"/>
      <c r="C9" s="131"/>
      <c r="D9" s="16"/>
      <c r="E9" s="16"/>
      <c r="F9" s="16"/>
      <c r="G9" s="16"/>
      <c r="H9" s="111"/>
      <c r="I9" s="111"/>
    </row>
    <row r="10" spans="1:11" s="44" customFormat="1" ht="15.75" x14ac:dyDescent="0.25">
      <c r="A10" s="727">
        <v>1</v>
      </c>
      <c r="B10" s="187" t="s">
        <v>545</v>
      </c>
      <c r="C10" s="728"/>
      <c r="D10" s="729"/>
      <c r="E10" s="728"/>
      <c r="F10" s="729"/>
      <c r="G10" s="729"/>
      <c r="H10" s="729"/>
      <c r="I10" s="187"/>
      <c r="J10" s="18"/>
    </row>
    <row r="11" spans="1:11" s="44" customFormat="1" ht="15.75" x14ac:dyDescent="0.25">
      <c r="A11" s="727">
        <v>2</v>
      </c>
      <c r="B11" s="728" t="s">
        <v>546</v>
      </c>
      <c r="C11" s="729"/>
      <c r="D11" s="728"/>
      <c r="E11" s="729"/>
      <c r="F11" s="729"/>
      <c r="G11" s="729"/>
      <c r="H11" s="729"/>
      <c r="I11" s="729"/>
      <c r="J11" s="18"/>
    </row>
    <row r="12" spans="1:11" s="166" customFormat="1" ht="18.75" x14ac:dyDescent="0.3">
      <c r="A12" s="727">
        <v>3</v>
      </c>
      <c r="B12" s="187" t="s">
        <v>547</v>
      </c>
      <c r="C12" s="729"/>
      <c r="D12" s="728"/>
      <c r="E12" s="729"/>
      <c r="F12" s="729"/>
      <c r="G12" s="729"/>
      <c r="H12" s="729"/>
      <c r="I12" s="729"/>
      <c r="J12" s="20"/>
    </row>
    <row r="13" spans="1:11" s="166" customFormat="1" ht="18.75" x14ac:dyDescent="0.3">
      <c r="A13" s="727">
        <v>4</v>
      </c>
      <c r="B13" s="730" t="s">
        <v>548</v>
      </c>
      <c r="C13" s="187"/>
      <c r="D13" s="187"/>
      <c r="E13" s="187"/>
      <c r="F13" s="187"/>
      <c r="G13" s="187"/>
      <c r="H13" s="187"/>
      <c r="I13" s="187"/>
    </row>
    <row r="14" spans="1:11" x14ac:dyDescent="0.25">
      <c r="A14" s="727">
        <v>5</v>
      </c>
      <c r="B14" s="187" t="s">
        <v>549</v>
      </c>
      <c r="C14" s="187"/>
      <c r="D14" s="187"/>
      <c r="E14" s="187"/>
      <c r="F14" s="187"/>
      <c r="G14" s="187"/>
      <c r="H14" s="187"/>
      <c r="I14" s="187"/>
    </row>
    <row r="15" spans="1:11" x14ac:dyDescent="0.25">
      <c r="A15" s="727">
        <v>6</v>
      </c>
      <c r="B15" s="187" t="s">
        <v>550</v>
      </c>
      <c r="C15" s="187"/>
      <c r="D15" s="187"/>
      <c r="E15" s="187"/>
      <c r="F15" s="187"/>
      <c r="G15" s="187"/>
      <c r="H15" s="187"/>
      <c r="I15" s="187"/>
    </row>
    <row r="16" spans="1:11" x14ac:dyDescent="0.25">
      <c r="A16" s="727">
        <v>7</v>
      </c>
      <c r="B16" s="187" t="s">
        <v>551</v>
      </c>
      <c r="C16" s="187"/>
      <c r="D16" s="187"/>
      <c r="E16" s="187"/>
      <c r="F16" s="187"/>
      <c r="G16" s="187"/>
      <c r="H16" s="187"/>
      <c r="I16" s="187"/>
    </row>
    <row r="17" spans="1:9" x14ac:dyDescent="0.25">
      <c r="A17" s="727">
        <v>8</v>
      </c>
      <c r="B17" s="187" t="s">
        <v>552</v>
      </c>
      <c r="C17" s="187"/>
      <c r="D17" s="187"/>
      <c r="E17" s="187"/>
      <c r="F17" s="187"/>
      <c r="G17" s="187"/>
      <c r="H17" s="187"/>
      <c r="I17" s="187"/>
    </row>
    <row r="18" spans="1:9" x14ac:dyDescent="0.25">
      <c r="A18" s="727">
        <v>9</v>
      </c>
      <c r="B18" s="730" t="s">
        <v>553</v>
      </c>
      <c r="C18" s="187"/>
      <c r="D18" s="187"/>
      <c r="E18" s="187"/>
      <c r="F18" s="187"/>
      <c r="G18" s="187"/>
      <c r="H18" s="187"/>
      <c r="I18" s="187"/>
    </row>
    <row r="19" spans="1:9" x14ac:dyDescent="0.25">
      <c r="A19" s="727">
        <v>10</v>
      </c>
      <c r="B19" s="187" t="s">
        <v>549</v>
      </c>
      <c r="C19" s="187"/>
      <c r="D19" s="187"/>
      <c r="E19" s="187"/>
      <c r="F19" s="187"/>
      <c r="G19" s="187"/>
      <c r="H19" s="187"/>
      <c r="I19" s="187"/>
    </row>
    <row r="20" spans="1:9" x14ac:dyDescent="0.25">
      <c r="A20" s="727">
        <v>11</v>
      </c>
      <c r="B20" s="187" t="s">
        <v>554</v>
      </c>
      <c r="C20" s="187"/>
      <c r="D20" s="187"/>
      <c r="E20" s="187"/>
      <c r="F20" s="187"/>
      <c r="G20" s="187"/>
      <c r="H20" s="187"/>
      <c r="I20" s="187"/>
    </row>
    <row r="21" spans="1:9" ht="15.75" thickBot="1" x14ac:dyDescent="0.3">
      <c r="A21" s="287">
        <v>12</v>
      </c>
      <c r="B21" s="187" t="s">
        <v>555</v>
      </c>
      <c r="C21" s="187"/>
      <c r="D21" s="187"/>
      <c r="E21" s="187"/>
      <c r="F21" s="187"/>
      <c r="G21" s="187"/>
      <c r="H21" s="187"/>
      <c r="I21" s="187"/>
    </row>
    <row r="22" spans="1:9" ht="17.25" customHeight="1" thickBot="1" x14ac:dyDescent="0.35">
      <c r="A22" s="731"/>
      <c r="B22" s="1174" t="s">
        <v>556</v>
      </c>
      <c r="C22" s="1175"/>
      <c r="D22" s="1175"/>
      <c r="E22" s="1175"/>
      <c r="F22" s="1175"/>
      <c r="G22" s="1175"/>
      <c r="H22" s="1175"/>
      <c r="I22" s="1176"/>
    </row>
    <row r="23" spans="1:9" x14ac:dyDescent="0.25">
      <c r="B23" s="733"/>
      <c r="C23" s="734">
        <v>2012</v>
      </c>
      <c r="D23" s="734">
        <v>2013</v>
      </c>
      <c r="E23" s="734">
        <v>2014</v>
      </c>
      <c r="F23" s="734">
        <v>2015</v>
      </c>
      <c r="G23" s="734">
        <v>2016</v>
      </c>
      <c r="H23" s="733" t="s">
        <v>557</v>
      </c>
      <c r="I23" s="735" t="s">
        <v>558</v>
      </c>
    </row>
    <row r="24" spans="1:9" x14ac:dyDescent="0.25">
      <c r="B24" s="538" t="s">
        <v>559</v>
      </c>
      <c r="C24" s="736">
        <v>42</v>
      </c>
      <c r="D24" s="736">
        <v>8</v>
      </c>
      <c r="E24" s="736">
        <v>0</v>
      </c>
      <c r="F24" s="736">
        <v>3</v>
      </c>
      <c r="G24" s="736">
        <v>5</v>
      </c>
      <c r="H24" s="737"/>
      <c r="I24" s="738"/>
    </row>
    <row r="25" spans="1:9" x14ac:dyDescent="0.25">
      <c r="B25" s="538" t="s">
        <v>560</v>
      </c>
      <c r="C25" s="739">
        <v>25</v>
      </c>
      <c r="D25" s="739">
        <v>21</v>
      </c>
      <c r="E25" s="739">
        <v>4</v>
      </c>
      <c r="F25" s="739">
        <v>14</v>
      </c>
      <c r="G25" s="739">
        <v>14</v>
      </c>
      <c r="H25" s="740"/>
      <c r="I25" s="741"/>
    </row>
    <row r="26" spans="1:9" x14ac:dyDescent="0.25">
      <c r="B26" s="538" t="s">
        <v>561</v>
      </c>
      <c r="C26" s="739">
        <v>25</v>
      </c>
      <c r="D26" s="739">
        <v>30</v>
      </c>
      <c r="E26" s="739">
        <v>25</v>
      </c>
      <c r="F26" s="739">
        <v>28</v>
      </c>
      <c r="G26" s="739">
        <v>28</v>
      </c>
      <c r="H26" s="740"/>
      <c r="I26" s="741"/>
    </row>
    <row r="27" spans="1:9" x14ac:dyDescent="0.25">
      <c r="B27" s="538" t="s">
        <v>562</v>
      </c>
      <c r="C27" s="739">
        <v>14</v>
      </c>
      <c r="D27" s="739">
        <v>14</v>
      </c>
      <c r="E27" s="739">
        <v>14</v>
      </c>
      <c r="F27" s="739">
        <v>21</v>
      </c>
      <c r="G27" s="739">
        <v>23</v>
      </c>
      <c r="H27" s="740"/>
      <c r="I27" s="741"/>
    </row>
    <row r="28" spans="1:9" x14ac:dyDescent="0.25">
      <c r="B28" s="538" t="s">
        <v>563</v>
      </c>
      <c r="C28" s="739">
        <v>25</v>
      </c>
      <c r="D28" s="739">
        <v>19</v>
      </c>
      <c r="E28" s="739">
        <v>23</v>
      </c>
      <c r="F28" s="739">
        <v>14</v>
      </c>
      <c r="G28" s="739">
        <v>21</v>
      </c>
      <c r="H28" s="740"/>
      <c r="I28" s="741"/>
    </row>
    <row r="29" spans="1:9" x14ac:dyDescent="0.25">
      <c r="B29" s="538" t="s">
        <v>564</v>
      </c>
      <c r="C29" s="739">
        <v>8</v>
      </c>
      <c r="D29" s="739">
        <v>14</v>
      </c>
      <c r="E29" s="739">
        <v>29</v>
      </c>
      <c r="F29" s="739">
        <v>3</v>
      </c>
      <c r="G29" s="739">
        <v>14</v>
      </c>
      <c r="H29" s="740"/>
      <c r="I29" s="741"/>
    </row>
    <row r="30" spans="1:9" x14ac:dyDescent="0.25">
      <c r="B30" s="538" t="s">
        <v>565</v>
      </c>
      <c r="C30" s="742">
        <v>16</v>
      </c>
      <c r="D30" s="742">
        <v>16</v>
      </c>
      <c r="E30" s="742">
        <v>30</v>
      </c>
      <c r="F30" s="742">
        <v>5</v>
      </c>
      <c r="G30" s="742">
        <v>12</v>
      </c>
      <c r="H30" s="743"/>
      <c r="I30" s="744"/>
    </row>
    <row r="31" spans="1:9" ht="8.1" customHeight="1" x14ac:dyDescent="0.25"/>
    <row r="32" spans="1:9" ht="18.75" x14ac:dyDescent="0.3">
      <c r="C32" s="1177" t="s">
        <v>24</v>
      </c>
      <c r="D32" s="1177"/>
      <c r="E32" s="1177"/>
      <c r="F32" s="1177"/>
      <c r="G32" s="1177"/>
      <c r="H32" s="1177"/>
      <c r="I32" s="745" t="s">
        <v>566</v>
      </c>
    </row>
    <row r="33" spans="1:9" x14ac:dyDescent="0.25">
      <c r="B33" s="746"/>
      <c r="C33" s="734">
        <v>2012</v>
      </c>
      <c r="D33" s="734">
        <v>2013</v>
      </c>
      <c r="E33" s="734">
        <v>2014</v>
      </c>
      <c r="F33" s="734">
        <v>2015</v>
      </c>
      <c r="G33" s="734">
        <v>2016</v>
      </c>
      <c r="H33" s="746" t="s">
        <v>557</v>
      </c>
      <c r="I33" s="747" t="s">
        <v>558</v>
      </c>
    </row>
    <row r="34" spans="1:9" x14ac:dyDescent="0.25">
      <c r="B34" s="746" t="s">
        <v>559</v>
      </c>
      <c r="C34" s="736">
        <v>42</v>
      </c>
      <c r="D34" s="736">
        <v>8</v>
      </c>
      <c r="E34" s="736">
        <v>0</v>
      </c>
      <c r="F34" s="736">
        <v>3</v>
      </c>
      <c r="G34" s="736">
        <v>5</v>
      </c>
      <c r="H34" s="748">
        <f t="shared" ref="H34:H39" si="0">SUM(C34:G34)</f>
        <v>58</v>
      </c>
      <c r="I34" s="749" t="str">
        <f>IF(H34&gt;100,"ja","nee")</f>
        <v>nee</v>
      </c>
    </row>
    <row r="35" spans="1:9" x14ac:dyDescent="0.25">
      <c r="B35" s="746" t="s">
        <v>560</v>
      </c>
      <c r="C35" s="739">
        <v>25</v>
      </c>
      <c r="D35" s="739">
        <v>21</v>
      </c>
      <c r="E35" s="739">
        <v>4</v>
      </c>
      <c r="F35" s="739">
        <v>14</v>
      </c>
      <c r="G35" s="739">
        <v>14</v>
      </c>
      <c r="H35" s="748">
        <v>120</v>
      </c>
      <c r="I35" s="749" t="str">
        <f t="shared" ref="I35:I40" si="1">IF(H35&gt;100,"ja","nee")</f>
        <v>ja</v>
      </c>
    </row>
    <row r="36" spans="1:9" x14ac:dyDescent="0.25">
      <c r="B36" s="746" t="s">
        <v>561</v>
      </c>
      <c r="C36" s="739">
        <v>25</v>
      </c>
      <c r="D36" s="739">
        <v>30</v>
      </c>
      <c r="E36" s="739">
        <v>25</v>
      </c>
      <c r="F36" s="739">
        <v>28</v>
      </c>
      <c r="G36" s="739">
        <v>28</v>
      </c>
      <c r="H36" s="748">
        <f t="shared" si="0"/>
        <v>136</v>
      </c>
      <c r="I36" s="749" t="str">
        <f t="shared" si="1"/>
        <v>ja</v>
      </c>
    </row>
    <row r="37" spans="1:9" x14ac:dyDescent="0.25">
      <c r="B37" s="746" t="s">
        <v>562</v>
      </c>
      <c r="C37" s="739">
        <v>14</v>
      </c>
      <c r="D37" s="739">
        <v>14</v>
      </c>
      <c r="E37" s="739">
        <v>14</v>
      </c>
      <c r="F37" s="739">
        <v>21</v>
      </c>
      <c r="G37" s="739">
        <v>23</v>
      </c>
      <c r="H37" s="748">
        <f t="shared" si="0"/>
        <v>86</v>
      </c>
      <c r="I37" s="749" t="str">
        <f t="shared" si="1"/>
        <v>nee</v>
      </c>
    </row>
    <row r="38" spans="1:9" x14ac:dyDescent="0.25">
      <c r="B38" s="746" t="s">
        <v>563</v>
      </c>
      <c r="C38" s="739">
        <v>25</v>
      </c>
      <c r="D38" s="739">
        <v>19</v>
      </c>
      <c r="E38" s="739">
        <v>23</v>
      </c>
      <c r="F38" s="739">
        <v>14</v>
      </c>
      <c r="G38" s="739">
        <v>21</v>
      </c>
      <c r="H38" s="748">
        <f t="shared" si="0"/>
        <v>102</v>
      </c>
      <c r="I38" s="749" t="str">
        <f t="shared" si="1"/>
        <v>ja</v>
      </c>
    </row>
    <row r="39" spans="1:9" x14ac:dyDescent="0.25">
      <c r="B39" s="746" t="s">
        <v>564</v>
      </c>
      <c r="C39" s="739">
        <v>8</v>
      </c>
      <c r="D39" s="739">
        <v>14</v>
      </c>
      <c r="E39" s="739">
        <v>29</v>
      </c>
      <c r="F39" s="739">
        <v>3</v>
      </c>
      <c r="G39" s="739">
        <v>14</v>
      </c>
      <c r="H39" s="748">
        <f t="shared" si="0"/>
        <v>68</v>
      </c>
      <c r="I39" s="749" t="str">
        <f t="shared" si="1"/>
        <v>nee</v>
      </c>
    </row>
    <row r="40" spans="1:9" x14ac:dyDescent="0.25">
      <c r="B40" s="746" t="s">
        <v>565</v>
      </c>
      <c r="C40" s="742">
        <v>16</v>
      </c>
      <c r="D40" s="742">
        <v>16</v>
      </c>
      <c r="E40" s="742">
        <v>30</v>
      </c>
      <c r="F40" s="742">
        <v>5</v>
      </c>
      <c r="G40" s="742">
        <v>12</v>
      </c>
      <c r="H40" s="750">
        <v>101</v>
      </c>
      <c r="I40" s="749" t="str">
        <f t="shared" si="1"/>
        <v>ja</v>
      </c>
    </row>
    <row r="41" spans="1:9" x14ac:dyDescent="0.25">
      <c r="B41" s="729"/>
      <c r="C41" s="729"/>
      <c r="D41" s="729"/>
      <c r="E41" s="729"/>
      <c r="F41" s="729"/>
      <c r="G41" s="729"/>
      <c r="H41" s="751"/>
      <c r="I41" s="752"/>
    </row>
    <row r="42" spans="1:9" ht="18.75" x14ac:dyDescent="0.3">
      <c r="A42" s="131"/>
      <c r="B42" s="131" t="s">
        <v>567</v>
      </c>
      <c r="C42" s="131"/>
      <c r="D42" s="131"/>
      <c r="E42" s="131"/>
      <c r="F42" s="131"/>
      <c r="G42" s="131"/>
      <c r="H42" s="131"/>
      <c r="I42" s="131"/>
    </row>
    <row r="43" spans="1:9" x14ac:dyDescent="0.25">
      <c r="B43" s="27" t="s">
        <v>568</v>
      </c>
    </row>
    <row r="44" spans="1:9" x14ac:dyDescent="0.25">
      <c r="B44" s="27" t="s">
        <v>569</v>
      </c>
    </row>
    <row r="45" spans="1:9" x14ac:dyDescent="0.25">
      <c r="B45" s="24" t="s">
        <v>570</v>
      </c>
    </row>
  </sheetData>
  <mergeCells count="3">
    <mergeCell ref="A1:I1"/>
    <mergeCell ref="B22:I22"/>
    <mergeCell ref="C32:H32"/>
  </mergeCells>
  <conditionalFormatting sqref="I34:I41">
    <cfRule type="cellIs" dxfId="4" priority="1" stopIfTrue="1" operator="equal">
      <formula>"nee"</formula>
    </cfRule>
    <cfRule type="cellIs" dxfId="3" priority="2" stopIfTrue="1" operator="equal">
      <formula>"ja"</formula>
    </cfRule>
  </conditionalFormatting>
  <printOptions horizontalCentered="1"/>
  <pageMargins left="0.19685039370078741" right="0.19685039370078741" top="0.98425196850393704" bottom="0.78740157480314965" header="0.51181102362204722" footer="0.51181102362204722"/>
  <pageSetup paperSize="9" scale="95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5601" r:id="rId5">
          <objectPr defaultSize="0" autoPict="0" r:id="rId6">
            <anchor moveWithCells="1" sizeWithCells="1">
              <from>
                <xdr:col>4</xdr:col>
                <xdr:colOff>152400</xdr:colOff>
                <xdr:row>22</xdr:row>
                <xdr:rowOff>123825</xdr:rowOff>
              </from>
              <to>
                <xdr:col>4</xdr:col>
                <xdr:colOff>152400</xdr:colOff>
                <xdr:row>22</xdr:row>
                <xdr:rowOff>123825</xdr:rowOff>
              </to>
            </anchor>
          </objectPr>
        </oleObject>
      </mc:Choice>
      <mc:Fallback>
        <oleObject progId="PBrush" shapeId="25601" r:id="rId5"/>
      </mc:Fallback>
    </mc:AlternateContent>
    <mc:AlternateContent xmlns:mc="http://schemas.openxmlformats.org/markup-compatibility/2006">
      <mc:Choice Requires="x14">
        <oleObject progId="PBrush" shapeId="25602" r:id="rId7">
          <objectPr defaultSize="0" autoPict="0" r:id="rId6">
            <anchor moveWithCells="1" sizeWithCells="1">
              <from>
                <xdr:col>4</xdr:col>
                <xdr:colOff>152400</xdr:colOff>
                <xdr:row>22</xdr:row>
                <xdr:rowOff>123825</xdr:rowOff>
              </from>
              <to>
                <xdr:col>4</xdr:col>
                <xdr:colOff>152400</xdr:colOff>
                <xdr:row>22</xdr:row>
                <xdr:rowOff>123825</xdr:rowOff>
              </to>
            </anchor>
          </objectPr>
        </oleObject>
      </mc:Choice>
      <mc:Fallback>
        <oleObject progId="PBrush" shapeId="25602" r:id="rId7"/>
      </mc:Fallback>
    </mc:AlternateContent>
    <mc:AlternateContent xmlns:mc="http://schemas.openxmlformats.org/markup-compatibility/2006">
      <mc:Choice Requires="x14">
        <oleObject progId="PBrush" shapeId="25603" r:id="rId8">
          <objectPr defaultSize="0" autoPict="0" r:id="rId6">
            <anchor moveWithCells="1" sizeWithCells="1">
              <from>
                <xdr:col>4</xdr:col>
                <xdr:colOff>152400</xdr:colOff>
                <xdr:row>32</xdr:row>
                <xdr:rowOff>123825</xdr:rowOff>
              </from>
              <to>
                <xdr:col>4</xdr:col>
                <xdr:colOff>152400</xdr:colOff>
                <xdr:row>32</xdr:row>
                <xdr:rowOff>123825</xdr:rowOff>
              </to>
            </anchor>
          </objectPr>
        </oleObject>
      </mc:Choice>
      <mc:Fallback>
        <oleObject progId="PBrush" shapeId="25603" r:id="rId8"/>
      </mc:Fallback>
    </mc:AlternateContent>
    <mc:AlternateContent xmlns:mc="http://schemas.openxmlformats.org/markup-compatibility/2006">
      <mc:Choice Requires="x14">
        <oleObject progId="PBrush" shapeId="25604" r:id="rId9">
          <objectPr defaultSize="0" autoPict="0" r:id="rId6">
            <anchor moveWithCells="1" sizeWithCells="1">
              <from>
                <xdr:col>4</xdr:col>
                <xdr:colOff>152400</xdr:colOff>
                <xdr:row>32</xdr:row>
                <xdr:rowOff>123825</xdr:rowOff>
              </from>
              <to>
                <xdr:col>4</xdr:col>
                <xdr:colOff>152400</xdr:colOff>
                <xdr:row>32</xdr:row>
                <xdr:rowOff>123825</xdr:rowOff>
              </to>
            </anchor>
          </objectPr>
        </oleObject>
      </mc:Choice>
      <mc:Fallback>
        <oleObject progId="PBrush" shapeId="25604" r:id="rId9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"/>
  <sheetViews>
    <sheetView showGridLines="0" zoomScaleNormal="100" zoomScaleSheetLayoutView="100" workbookViewId="0">
      <selection sqref="A1:K1"/>
    </sheetView>
  </sheetViews>
  <sheetFormatPr defaultColWidth="8.85546875" defaultRowHeight="15" x14ac:dyDescent="0.25"/>
  <cols>
    <col min="1" max="1" width="2.5703125" style="24" customWidth="1"/>
    <col min="2" max="2" width="18.5703125" style="21" customWidth="1"/>
    <col min="3" max="3" width="10.42578125" style="21" bestFit="1" customWidth="1"/>
    <col min="4" max="4" width="9" style="21" bestFit="1" customWidth="1"/>
    <col min="5" max="5" width="9.7109375" style="21" customWidth="1"/>
    <col min="6" max="6" width="10.5703125" style="21" customWidth="1"/>
    <col min="7" max="7" width="3.7109375" style="21" customWidth="1"/>
    <col min="8" max="8" width="9.28515625" style="21" customWidth="1"/>
    <col min="9" max="9" width="8.85546875" style="21"/>
    <col min="10" max="10" width="7.85546875" style="21" customWidth="1"/>
    <col min="11" max="11" width="19.140625" style="21" customWidth="1"/>
    <col min="12" max="12" width="9" style="21" bestFit="1" customWidth="1"/>
    <col min="13" max="16384" width="8.85546875" style="21"/>
  </cols>
  <sheetData>
    <row r="1" spans="1:11" ht="30" customHeight="1" thickBot="1" x14ac:dyDescent="0.3">
      <c r="A1" s="1117" t="s">
        <v>22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</row>
    <row r="2" spans="1:11" s="27" customFormat="1" ht="19.5" thickTop="1" x14ac:dyDescent="0.3">
      <c r="A2" s="11" t="s">
        <v>2059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27" customFormat="1" x14ac:dyDescent="0.25">
      <c r="A3" s="27">
        <v>1</v>
      </c>
      <c r="B3" s="20" t="s">
        <v>2057</v>
      </c>
      <c r="C3" s="20"/>
      <c r="D3" s="20"/>
      <c r="E3" s="20"/>
      <c r="F3" s="20"/>
      <c r="G3" s="20"/>
      <c r="H3" s="20"/>
      <c r="I3" s="20"/>
      <c r="J3" s="20"/>
    </row>
    <row r="4" spans="1:11" x14ac:dyDescent="0.25">
      <c r="A4" s="27">
        <v>2</v>
      </c>
      <c r="B4" s="20" t="s">
        <v>38</v>
      </c>
      <c r="C4" s="20"/>
      <c r="D4" s="20"/>
      <c r="E4" s="20"/>
      <c r="F4" s="20"/>
      <c r="G4" s="20"/>
      <c r="H4" s="20"/>
      <c r="I4" s="20"/>
      <c r="J4" s="20"/>
    </row>
    <row r="5" spans="1:11" x14ac:dyDescent="0.25">
      <c r="A5" s="27">
        <v>3</v>
      </c>
      <c r="B5" s="20" t="s">
        <v>2058</v>
      </c>
      <c r="C5" s="22"/>
      <c r="D5" s="22"/>
      <c r="E5" s="22"/>
      <c r="F5" s="22"/>
      <c r="G5" s="22"/>
      <c r="H5" s="22"/>
      <c r="I5" s="22"/>
      <c r="J5" s="22"/>
    </row>
    <row r="6" spans="1:11" x14ac:dyDescent="0.25">
      <c r="A6" s="23"/>
      <c r="B6" s="20"/>
      <c r="C6" s="1118" t="s">
        <v>23</v>
      </c>
      <c r="D6" s="1118"/>
      <c r="E6" s="1118"/>
      <c r="F6" s="1118"/>
      <c r="G6" s="22"/>
    </row>
    <row r="7" spans="1:11" x14ac:dyDescent="0.25">
      <c r="B7" s="27"/>
      <c r="C7" s="31" t="s">
        <v>25</v>
      </c>
      <c r="D7" s="31" t="s">
        <v>26</v>
      </c>
    </row>
    <row r="8" spans="1:11" x14ac:dyDescent="0.25">
      <c r="C8" s="21">
        <v>1000</v>
      </c>
      <c r="D8" s="21">
        <v>500</v>
      </c>
    </row>
    <row r="9" spans="1:11" x14ac:dyDescent="0.25">
      <c r="C9" s="21">
        <v>250</v>
      </c>
      <c r="D9" s="21">
        <v>100</v>
      </c>
      <c r="E9" s="25" t="s">
        <v>27</v>
      </c>
      <c r="F9" s="25" t="s">
        <v>28</v>
      </c>
    </row>
    <row r="10" spans="1:11" x14ac:dyDescent="0.25">
      <c r="A10" s="21"/>
      <c r="B10" s="32" t="s">
        <v>29</v>
      </c>
      <c r="C10" s="26"/>
      <c r="D10" s="26"/>
      <c r="E10" s="26"/>
      <c r="F10" s="26"/>
    </row>
    <row r="11" spans="1:11" x14ac:dyDescent="0.25">
      <c r="A11" s="27">
        <v>4</v>
      </c>
      <c r="B11" s="20" t="s">
        <v>39</v>
      </c>
    </row>
    <row r="12" spans="1:11" x14ac:dyDescent="0.25">
      <c r="B12" s="20"/>
    </row>
    <row r="13" spans="1:11" x14ac:dyDescent="0.25">
      <c r="B13" s="20"/>
      <c r="C13" s="1119" t="s">
        <v>24</v>
      </c>
      <c r="D13" s="1119"/>
      <c r="E13" s="1119"/>
      <c r="F13" s="1119"/>
    </row>
    <row r="14" spans="1:11" x14ac:dyDescent="0.25">
      <c r="B14" s="20"/>
      <c r="C14" s="31" t="s">
        <v>25</v>
      </c>
      <c r="D14" s="31" t="s">
        <v>26</v>
      </c>
    </row>
    <row r="15" spans="1:11" x14ac:dyDescent="0.25">
      <c r="B15" s="20"/>
      <c r="C15" s="33">
        <v>1000</v>
      </c>
      <c r="D15" s="33">
        <v>500</v>
      </c>
      <c r="E15" s="33"/>
      <c r="F15" s="33"/>
    </row>
    <row r="16" spans="1:11" x14ac:dyDescent="0.25">
      <c r="B16" s="20"/>
      <c r="C16" s="33">
        <v>250</v>
      </c>
      <c r="D16" s="33">
        <v>100</v>
      </c>
      <c r="E16" s="34" t="s">
        <v>27</v>
      </c>
      <c r="F16" s="34" t="s">
        <v>28</v>
      </c>
    </row>
    <row r="17" spans="1:13" x14ac:dyDescent="0.25">
      <c r="B17" s="20"/>
      <c r="C17" s="35">
        <f>C15+C16</f>
        <v>1250</v>
      </c>
      <c r="D17" s="35">
        <f>D15+D16</f>
        <v>600</v>
      </c>
      <c r="E17" s="35">
        <f>C17-D17</f>
        <v>650</v>
      </c>
      <c r="F17" s="36">
        <f>E17*0.21</f>
        <v>136.5</v>
      </c>
    </row>
    <row r="18" spans="1:13" x14ac:dyDescent="0.25">
      <c r="B18" s="20"/>
    </row>
    <row r="19" spans="1:13" x14ac:dyDescent="0.25">
      <c r="A19" s="21"/>
    </row>
    <row r="20" spans="1:13" s="27" customFormat="1" ht="18.75" x14ac:dyDescent="0.3">
      <c r="A20" s="37" t="s">
        <v>2060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21"/>
    </row>
    <row r="21" spans="1:13" x14ac:dyDescent="0.25">
      <c r="A21" s="24">
        <v>1</v>
      </c>
      <c r="B21" s="20" t="s">
        <v>40</v>
      </c>
      <c r="C21" s="20"/>
      <c r="D21" s="20"/>
      <c r="E21" s="20"/>
      <c r="F21" s="20"/>
      <c r="G21" s="20"/>
      <c r="H21" s="20"/>
      <c r="I21" s="20"/>
      <c r="J21" s="20"/>
    </row>
    <row r="22" spans="1:13" x14ac:dyDescent="0.25">
      <c r="A22" s="24">
        <v>2</v>
      </c>
      <c r="B22" s="20" t="s">
        <v>41</v>
      </c>
    </row>
    <row r="23" spans="1:13" x14ac:dyDescent="0.25">
      <c r="A23" s="24">
        <v>3</v>
      </c>
      <c r="B23" s="20" t="s">
        <v>42</v>
      </c>
    </row>
    <row r="24" spans="1:13" x14ac:dyDescent="0.25">
      <c r="A24" s="24">
        <v>4</v>
      </c>
      <c r="B24" s="20" t="s">
        <v>43</v>
      </c>
    </row>
    <row r="25" spans="1:13" x14ac:dyDescent="0.25">
      <c r="A25" s="24">
        <v>5</v>
      </c>
      <c r="B25" s="20" t="s">
        <v>2061</v>
      </c>
    </row>
    <row r="26" spans="1:13" x14ac:dyDescent="0.25">
      <c r="A26" s="24">
        <v>6</v>
      </c>
      <c r="B26" s="20" t="s">
        <v>44</v>
      </c>
    </row>
    <row r="27" spans="1:13" x14ac:dyDescent="0.25">
      <c r="A27" s="24">
        <v>7</v>
      </c>
      <c r="B27" s="20" t="s">
        <v>45</v>
      </c>
    </row>
  </sheetData>
  <mergeCells count="3">
    <mergeCell ref="A1:K1"/>
    <mergeCell ref="C6:F6"/>
    <mergeCell ref="C13:F13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94" orientation="portrait" blackAndWhite="1" horizontalDpi="4294967293" verticalDpi="4294967293" r:id="rId1"/>
  <headerFooter scaleWithDoc="0">
    <oddHeader>&amp;C&amp;20Basiscursus gecombineerd met gevorderd Excel &amp;R&amp;G</oddHeader>
    <oddFooter>&amp;L® computraining  &amp;R  &amp;D</oddFooter>
    <firstHeader>&amp;L&amp;P&amp;C&amp;24Basiscursus Excel 2010</firstHeader>
    <firstFooter>&amp;L® computraining&amp;R&amp;D</first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52"/>
  <sheetViews>
    <sheetView showGridLines="0" zoomScaleNormal="100" zoomScaleSheetLayoutView="100" workbookViewId="0">
      <selection sqref="A1:L1"/>
    </sheetView>
  </sheetViews>
  <sheetFormatPr defaultColWidth="9.140625" defaultRowHeight="15" x14ac:dyDescent="0.25"/>
  <cols>
    <col min="1" max="1" width="2" style="409" customWidth="1"/>
    <col min="2" max="2" width="17.85546875" style="21" customWidth="1"/>
    <col min="3" max="3" width="2.85546875" style="21" customWidth="1"/>
    <col min="4" max="6" width="8.85546875" style="21" customWidth="1"/>
    <col min="7" max="7" width="11.140625" style="21" customWidth="1"/>
    <col min="8" max="8" width="3.42578125" style="21" customWidth="1"/>
    <col min="9" max="9" width="10" style="21" customWidth="1"/>
    <col min="10" max="10" width="3.42578125" style="21" customWidth="1"/>
    <col min="11" max="11" width="7.140625" style="21" customWidth="1"/>
    <col min="12" max="12" width="29" style="21" customWidth="1"/>
    <col min="13" max="13" width="6.42578125" style="21" customWidth="1"/>
    <col min="14" max="16384" width="9.140625" style="21"/>
  </cols>
  <sheetData>
    <row r="1" spans="1:12" s="753" customFormat="1" ht="30" customHeight="1" thickBot="1" x14ac:dyDescent="0.3">
      <c r="A1" s="1179" t="s">
        <v>571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</row>
    <row r="2" spans="1:12" s="757" customFormat="1" ht="19.5" thickTop="1" x14ac:dyDescent="0.3">
      <c r="A2" s="754" t="s">
        <v>2093</v>
      </c>
      <c r="B2" s="755"/>
      <c r="C2" s="755"/>
      <c r="D2" s="755"/>
      <c r="E2" s="755"/>
      <c r="F2" s="755"/>
      <c r="G2" s="756"/>
      <c r="H2" s="756"/>
      <c r="I2" s="756"/>
      <c r="J2" s="756"/>
      <c r="K2" s="12"/>
      <c r="L2" s="12"/>
    </row>
    <row r="3" spans="1:12" s="22" customFormat="1" ht="15.75" x14ac:dyDescent="0.25">
      <c r="A3" s="758">
        <v>1</v>
      </c>
      <c r="B3" s="759" t="s">
        <v>572</v>
      </c>
      <c r="C3" s="759"/>
      <c r="D3" s="759"/>
      <c r="E3" s="759"/>
      <c r="F3" s="759"/>
      <c r="G3" s="759"/>
      <c r="H3" s="759"/>
      <c r="I3" s="759"/>
      <c r="J3" s="760"/>
      <c r="K3" s="760"/>
      <c r="L3" s="760"/>
    </row>
    <row r="4" spans="1:12" s="22" customFormat="1" ht="15.75" x14ac:dyDescent="0.25">
      <c r="A4" s="758"/>
      <c r="B4" s="761" t="s">
        <v>2095</v>
      </c>
      <c r="C4" s="759"/>
      <c r="D4" s="759"/>
      <c r="E4" s="759"/>
      <c r="F4" s="759"/>
      <c r="G4" s="759"/>
      <c r="H4" s="759"/>
      <c r="I4" s="759"/>
      <c r="J4" s="760"/>
      <c r="K4" s="760"/>
      <c r="L4" s="760"/>
    </row>
    <row r="5" spans="1:12" s="22" customFormat="1" ht="15.75" x14ac:dyDescent="0.25">
      <c r="A5" s="758">
        <v>2</v>
      </c>
      <c r="B5" s="762" t="s">
        <v>573</v>
      </c>
      <c r="C5" s="759"/>
      <c r="D5" s="759"/>
      <c r="E5" s="759"/>
      <c r="F5" s="759"/>
      <c r="G5" s="759"/>
      <c r="H5" s="759"/>
      <c r="I5" s="759"/>
      <c r="J5" s="760"/>
      <c r="K5" s="760"/>
      <c r="L5" s="760"/>
    </row>
    <row r="6" spans="1:12" ht="15.75" x14ac:dyDescent="0.25">
      <c r="A6" s="758">
        <v>3</v>
      </c>
      <c r="B6" s="759" t="s">
        <v>574</v>
      </c>
      <c r="C6" s="10"/>
      <c r="D6" s="119"/>
      <c r="E6" s="119"/>
      <c r="F6" s="119"/>
      <c r="G6" s="763"/>
      <c r="H6" s="10"/>
      <c r="I6" s="119"/>
      <c r="J6" s="10"/>
      <c r="K6" s="10"/>
      <c r="L6" s="119"/>
    </row>
    <row r="7" spans="1:12" ht="15.75" x14ac:dyDescent="0.25">
      <c r="A7" s="758">
        <v>4</v>
      </c>
      <c r="B7" s="21" t="s">
        <v>2094</v>
      </c>
      <c r="C7" s="10"/>
      <c r="D7" s="119"/>
      <c r="E7" s="119"/>
      <c r="F7" s="119"/>
      <c r="G7" s="763"/>
      <c r="H7" s="10"/>
      <c r="I7" s="119"/>
      <c r="J7" s="10"/>
      <c r="K7" s="10"/>
      <c r="L7" s="119"/>
    </row>
    <row r="8" spans="1:12" ht="15.75" x14ac:dyDescent="0.25">
      <c r="A8" s="758"/>
      <c r="B8" s="21" t="s">
        <v>575</v>
      </c>
      <c r="C8" s="10"/>
      <c r="D8" s="119"/>
      <c r="E8" s="119"/>
      <c r="F8" s="119"/>
      <c r="G8" s="763"/>
      <c r="H8" s="10"/>
      <c r="I8" s="119"/>
      <c r="J8" s="10"/>
      <c r="K8" s="10"/>
      <c r="L8" s="119"/>
    </row>
    <row r="9" spans="1:12" ht="15.75" x14ac:dyDescent="0.25">
      <c r="A9" s="758"/>
      <c r="B9" s="21" t="s">
        <v>576</v>
      </c>
      <c r="C9" s="10"/>
      <c r="D9" s="119"/>
      <c r="E9" s="119"/>
      <c r="F9" s="119"/>
      <c r="G9" s="763"/>
      <c r="H9" s="10"/>
      <c r="I9" s="119"/>
      <c r="J9" s="10"/>
      <c r="K9" s="10"/>
      <c r="L9" s="119"/>
    </row>
    <row r="10" spans="1:12" ht="19.5" thickBot="1" x14ac:dyDescent="0.35">
      <c r="A10" s="758"/>
      <c r="B10" s="762"/>
      <c r="C10" s="10"/>
      <c r="D10" s="1180" t="s">
        <v>23</v>
      </c>
      <c r="E10" s="1180"/>
      <c r="F10" s="1180"/>
      <c r="G10" s="1180"/>
      <c r="H10" s="1180"/>
      <c r="I10" s="1180"/>
      <c r="J10" s="1180"/>
      <c r="K10" s="1180"/>
      <c r="L10" s="119"/>
    </row>
    <row r="11" spans="1:12" ht="18.75" x14ac:dyDescent="0.3">
      <c r="A11" s="419"/>
      <c r="B11" s="764" t="s">
        <v>63</v>
      </c>
      <c r="C11" s="765"/>
      <c r="D11" s="766" t="s">
        <v>577</v>
      </c>
      <c r="E11" s="767"/>
      <c r="F11" s="767"/>
      <c r="G11" s="1181" t="s">
        <v>578</v>
      </c>
      <c r="H11" s="1181"/>
      <c r="I11" s="1181"/>
      <c r="J11" s="765"/>
      <c r="K11" s="768" t="s">
        <v>579</v>
      </c>
      <c r="L11" s="769" t="s">
        <v>580</v>
      </c>
    </row>
    <row r="12" spans="1:12" ht="6.75" customHeight="1" x14ac:dyDescent="0.25">
      <c r="A12" s="419"/>
      <c r="B12" s="770"/>
      <c r="C12" s="771"/>
      <c r="D12" s="772"/>
      <c r="E12" s="772"/>
      <c r="F12" s="772"/>
      <c r="G12" s="773"/>
      <c r="H12" s="771"/>
      <c r="I12" s="772"/>
      <c r="J12" s="771"/>
      <c r="K12" s="771"/>
      <c r="L12" s="774"/>
    </row>
    <row r="13" spans="1:12" ht="15" customHeight="1" x14ac:dyDescent="0.25">
      <c r="A13" s="419"/>
      <c r="B13" s="775"/>
      <c r="C13" s="776" t="s">
        <v>581</v>
      </c>
      <c r="D13" s="777" t="s">
        <v>582</v>
      </c>
      <c r="E13" s="777" t="s">
        <v>583</v>
      </c>
      <c r="F13" s="777" t="s">
        <v>584</v>
      </c>
      <c r="G13" s="778" t="s">
        <v>585</v>
      </c>
      <c r="H13" s="779"/>
      <c r="I13" s="777" t="s">
        <v>586</v>
      </c>
      <c r="J13" s="779"/>
      <c r="K13" s="779" t="s">
        <v>27</v>
      </c>
      <c r="L13" s="780" t="s">
        <v>587</v>
      </c>
    </row>
    <row r="14" spans="1:12" x14ac:dyDescent="0.25">
      <c r="A14" s="419"/>
      <c r="B14" s="781" t="s">
        <v>70</v>
      </c>
      <c r="C14" s="782"/>
      <c r="D14" s="783">
        <v>7.7</v>
      </c>
      <c r="E14" s="783">
        <v>7.5</v>
      </c>
      <c r="F14" s="783">
        <v>6.6</v>
      </c>
      <c r="G14" s="784">
        <f>AVERAGE(D14:F14)</f>
        <v>7.2666666666666657</v>
      </c>
      <c r="H14" s="782"/>
      <c r="I14" s="785">
        <v>5</v>
      </c>
      <c r="J14" s="782"/>
      <c r="K14" s="786">
        <f>AVERAGE(D14:F14,I14)</f>
        <v>6.6999999999999993</v>
      </c>
      <c r="L14" s="787"/>
    </row>
    <row r="15" spans="1:12" x14ac:dyDescent="0.25">
      <c r="A15" s="419"/>
      <c r="B15" s="788" t="s">
        <v>225</v>
      </c>
      <c r="C15" s="789"/>
      <c r="D15" s="790">
        <v>7.7</v>
      </c>
      <c r="E15" s="790">
        <v>7.5</v>
      </c>
      <c r="F15" s="790">
        <v>6.6</v>
      </c>
      <c r="G15" s="784">
        <f t="shared" ref="G15:G26" si="0">AVERAGE(D15:F15)</f>
        <v>7.2666666666666657</v>
      </c>
      <c r="H15" s="789"/>
      <c r="I15" s="791">
        <v>5</v>
      </c>
      <c r="J15" s="789"/>
      <c r="K15" s="786">
        <f t="shared" ref="K15:K26" si="1">AVERAGE(D15:F15,I15)</f>
        <v>6.6999999999999993</v>
      </c>
      <c r="L15" s="792"/>
    </row>
    <row r="16" spans="1:12" x14ac:dyDescent="0.25">
      <c r="A16" s="419"/>
      <c r="B16" s="788" t="s">
        <v>218</v>
      </c>
      <c r="C16" s="789"/>
      <c r="D16" s="790">
        <v>7.7</v>
      </c>
      <c r="E16" s="790">
        <v>7.5</v>
      </c>
      <c r="F16" s="790">
        <v>6.6</v>
      </c>
      <c r="G16" s="784">
        <f t="shared" si="0"/>
        <v>7.2666666666666657</v>
      </c>
      <c r="H16" s="789"/>
      <c r="I16" s="791">
        <v>5</v>
      </c>
      <c r="J16" s="789"/>
      <c r="K16" s="786">
        <f t="shared" si="1"/>
        <v>6.6999999999999993</v>
      </c>
      <c r="L16" s="792"/>
    </row>
    <row r="17" spans="1:12" x14ac:dyDescent="0.25">
      <c r="A17" s="419"/>
      <c r="B17" s="788" t="s">
        <v>173</v>
      </c>
      <c r="C17" s="789"/>
      <c r="D17" s="790">
        <v>5</v>
      </c>
      <c r="E17" s="790">
        <v>9.3000000000000007</v>
      </c>
      <c r="F17" s="790">
        <v>6.2</v>
      </c>
      <c r="G17" s="784">
        <f t="shared" si="0"/>
        <v>6.833333333333333</v>
      </c>
      <c r="H17" s="789"/>
      <c r="I17" s="791">
        <v>8</v>
      </c>
      <c r="J17" s="789"/>
      <c r="K17" s="786">
        <f t="shared" si="1"/>
        <v>7.125</v>
      </c>
      <c r="L17" s="792"/>
    </row>
    <row r="18" spans="1:12" x14ac:dyDescent="0.25">
      <c r="A18" s="419"/>
      <c r="B18" s="788" t="s">
        <v>231</v>
      </c>
      <c r="C18" s="789"/>
      <c r="D18" s="790">
        <v>5.3</v>
      </c>
      <c r="E18" s="790">
        <v>4.9000000000000004</v>
      </c>
      <c r="F18" s="790">
        <v>4.9000000000000004</v>
      </c>
      <c r="G18" s="784">
        <f t="shared" si="0"/>
        <v>5.0333333333333332</v>
      </c>
      <c r="H18" s="789"/>
      <c r="I18" s="791">
        <v>7</v>
      </c>
      <c r="J18" s="789"/>
      <c r="K18" s="786">
        <f t="shared" si="1"/>
        <v>5.5250000000000004</v>
      </c>
      <c r="L18" s="792"/>
    </row>
    <row r="19" spans="1:12" x14ac:dyDescent="0.25">
      <c r="A19" s="419"/>
      <c r="B19" s="788" t="s">
        <v>213</v>
      </c>
      <c r="C19" s="789"/>
      <c r="D19" s="790">
        <v>4.9000000000000004</v>
      </c>
      <c r="E19" s="790">
        <v>6.4</v>
      </c>
      <c r="F19" s="790">
        <v>6.2</v>
      </c>
      <c r="G19" s="784">
        <f t="shared" si="0"/>
        <v>5.833333333333333</v>
      </c>
      <c r="H19" s="789"/>
      <c r="I19" s="791">
        <v>4</v>
      </c>
      <c r="J19" s="789"/>
      <c r="K19" s="786">
        <f t="shared" si="1"/>
        <v>5.375</v>
      </c>
      <c r="L19" s="792"/>
    </row>
    <row r="20" spans="1:12" x14ac:dyDescent="0.25">
      <c r="A20" s="419"/>
      <c r="B20" s="788" t="s">
        <v>236</v>
      </c>
      <c r="C20" s="789"/>
      <c r="D20" s="790">
        <v>6.4</v>
      </c>
      <c r="E20" s="790">
        <v>7.2</v>
      </c>
      <c r="F20" s="790">
        <v>7.5</v>
      </c>
      <c r="G20" s="784">
        <f t="shared" si="0"/>
        <v>7.0333333333333341</v>
      </c>
      <c r="H20" s="789"/>
      <c r="I20" s="791">
        <v>5</v>
      </c>
      <c r="J20" s="789"/>
      <c r="K20" s="786">
        <f t="shared" si="1"/>
        <v>6.5250000000000004</v>
      </c>
      <c r="L20" s="792"/>
    </row>
    <row r="21" spans="1:12" x14ac:dyDescent="0.25">
      <c r="A21" s="419"/>
      <c r="B21" s="788" t="s">
        <v>225</v>
      </c>
      <c r="C21" s="789"/>
      <c r="D21" s="790">
        <v>6.8</v>
      </c>
      <c r="E21" s="790">
        <v>4</v>
      </c>
      <c r="F21" s="790">
        <v>8.1999999999999993</v>
      </c>
      <c r="G21" s="784">
        <f t="shared" si="0"/>
        <v>6.333333333333333</v>
      </c>
      <c r="H21" s="789"/>
      <c r="I21" s="791">
        <v>6</v>
      </c>
      <c r="J21" s="789"/>
      <c r="K21" s="786">
        <f t="shared" si="1"/>
        <v>6.25</v>
      </c>
      <c r="L21" s="792"/>
    </row>
    <row r="22" spans="1:12" x14ac:dyDescent="0.25">
      <c r="A22" s="419"/>
      <c r="B22" s="788" t="s">
        <v>218</v>
      </c>
      <c r="C22" s="789"/>
      <c r="D22" s="790">
        <v>4</v>
      </c>
      <c r="E22" s="790">
        <v>4.8</v>
      </c>
      <c r="F22" s="790">
        <v>4.3</v>
      </c>
      <c r="G22" s="784">
        <f t="shared" si="0"/>
        <v>4.3666666666666671</v>
      </c>
      <c r="H22" s="789"/>
      <c r="I22" s="791">
        <v>6</v>
      </c>
      <c r="J22" s="789"/>
      <c r="K22" s="786">
        <f t="shared" si="1"/>
        <v>4.7750000000000004</v>
      </c>
      <c r="L22" s="792"/>
    </row>
    <row r="23" spans="1:12" x14ac:dyDescent="0.25">
      <c r="A23" s="419"/>
      <c r="B23" s="788" t="s">
        <v>231</v>
      </c>
      <c r="C23" s="789"/>
      <c r="D23" s="790">
        <v>7.2</v>
      </c>
      <c r="E23" s="790">
        <v>8.1999999999999993</v>
      </c>
      <c r="F23" s="790">
        <v>6.4</v>
      </c>
      <c r="G23" s="784">
        <f t="shared" si="0"/>
        <v>7.2666666666666657</v>
      </c>
      <c r="H23" s="789"/>
      <c r="I23" s="791">
        <v>4</v>
      </c>
      <c r="J23" s="789"/>
      <c r="K23" s="786">
        <f t="shared" si="1"/>
        <v>6.4499999999999993</v>
      </c>
      <c r="L23" s="792"/>
    </row>
    <row r="24" spans="1:12" x14ac:dyDescent="0.25">
      <c r="A24" s="419"/>
      <c r="B24" s="788" t="s">
        <v>213</v>
      </c>
      <c r="C24" s="789"/>
      <c r="D24" s="790">
        <v>4.9000000000000004</v>
      </c>
      <c r="E24" s="790">
        <v>4.3</v>
      </c>
      <c r="F24" s="790">
        <v>7.2</v>
      </c>
      <c r="G24" s="784">
        <f t="shared" si="0"/>
        <v>5.4666666666666659</v>
      </c>
      <c r="H24" s="789"/>
      <c r="I24" s="791">
        <v>3</v>
      </c>
      <c r="J24" s="789"/>
      <c r="K24" s="786">
        <f t="shared" si="1"/>
        <v>4.8499999999999996</v>
      </c>
      <c r="L24" s="792"/>
    </row>
    <row r="25" spans="1:12" x14ac:dyDescent="0.25">
      <c r="A25" s="419"/>
      <c r="B25" s="788" t="s">
        <v>236</v>
      </c>
      <c r="C25" s="789"/>
      <c r="D25" s="790">
        <v>6.2</v>
      </c>
      <c r="E25" s="790">
        <v>8.4</v>
      </c>
      <c r="F25" s="790">
        <v>6.8</v>
      </c>
      <c r="G25" s="784">
        <f t="shared" si="0"/>
        <v>7.1333333333333337</v>
      </c>
      <c r="H25" s="789"/>
      <c r="I25" s="791">
        <v>6</v>
      </c>
      <c r="J25" s="789"/>
      <c r="K25" s="786">
        <f t="shared" si="1"/>
        <v>6.8500000000000005</v>
      </c>
      <c r="L25" s="792"/>
    </row>
    <row r="26" spans="1:12" ht="15.75" thickBot="1" x14ac:dyDescent="0.3">
      <c r="A26" s="793"/>
      <c r="B26" s="794" t="s">
        <v>173</v>
      </c>
      <c r="C26" s="795"/>
      <c r="D26" s="796">
        <v>4.3</v>
      </c>
      <c r="E26" s="796">
        <v>6.4</v>
      </c>
      <c r="F26" s="796">
        <v>8.1</v>
      </c>
      <c r="G26" s="784">
        <f t="shared" si="0"/>
        <v>6.2666666666666657</v>
      </c>
      <c r="H26" s="795"/>
      <c r="I26" s="797">
        <v>6</v>
      </c>
      <c r="J26" s="795"/>
      <c r="K26" s="786">
        <f t="shared" si="1"/>
        <v>6.1999999999999993</v>
      </c>
      <c r="L26" s="798"/>
    </row>
    <row r="27" spans="1:12" ht="15.75" thickBot="1" x14ac:dyDescent="0.3">
      <c r="A27" s="793"/>
      <c r="B27" s="1182"/>
      <c r="C27" s="1182"/>
      <c r="D27" s="1182"/>
      <c r="E27" s="1182"/>
      <c r="F27" s="1182"/>
      <c r="G27" s="1182"/>
      <c r="H27" s="1182"/>
      <c r="I27" s="1182"/>
      <c r="J27" s="1182"/>
      <c r="K27" s="1182"/>
      <c r="L27" s="1182"/>
    </row>
    <row r="28" spans="1:12" ht="15.75" thickTop="1" x14ac:dyDescent="0.25">
      <c r="A28" s="793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</row>
    <row r="29" spans="1:12" s="801" customFormat="1" ht="19.5" thickBot="1" x14ac:dyDescent="0.35">
      <c r="A29" s="799"/>
      <c r="B29" s="800"/>
      <c r="C29" s="1180" t="s">
        <v>24</v>
      </c>
      <c r="D29" s="1180"/>
      <c r="E29" s="1180"/>
      <c r="F29" s="1180"/>
      <c r="G29" s="1180"/>
      <c r="H29" s="1180"/>
      <c r="I29" s="1180"/>
      <c r="J29" s="1180"/>
      <c r="K29" s="800"/>
      <c r="L29" s="800"/>
    </row>
    <row r="30" spans="1:12" ht="18.75" x14ac:dyDescent="0.3">
      <c r="A30" s="419"/>
      <c r="B30" s="764" t="s">
        <v>63</v>
      </c>
      <c r="C30" s="765"/>
      <c r="D30" s="766" t="s">
        <v>577</v>
      </c>
      <c r="E30" s="767"/>
      <c r="F30" s="767"/>
      <c r="G30" s="1183" t="s">
        <v>588</v>
      </c>
      <c r="H30" s="1183"/>
      <c r="I30" s="1183"/>
      <c r="J30" s="765"/>
      <c r="K30" s="768" t="s">
        <v>579</v>
      </c>
      <c r="L30" s="769" t="s">
        <v>580</v>
      </c>
    </row>
    <row r="31" spans="1:12" ht="6.75" customHeight="1" x14ac:dyDescent="0.25">
      <c r="A31" s="419"/>
      <c r="B31" s="770"/>
      <c r="C31" s="771"/>
      <c r="D31" s="772"/>
      <c r="E31" s="772"/>
      <c r="F31" s="772"/>
      <c r="G31" s="773"/>
      <c r="H31" s="771"/>
      <c r="I31" s="772"/>
      <c r="J31" s="771"/>
      <c r="K31" s="771"/>
      <c r="L31" s="774"/>
    </row>
    <row r="32" spans="1:12" ht="15" customHeight="1" x14ac:dyDescent="0.25">
      <c r="A32" s="419"/>
      <c r="B32" s="775"/>
      <c r="C32" s="776" t="s">
        <v>581</v>
      </c>
      <c r="D32" s="777" t="s">
        <v>582</v>
      </c>
      <c r="E32" s="777" t="s">
        <v>583</v>
      </c>
      <c r="F32" s="777" t="s">
        <v>584</v>
      </c>
      <c r="G32" s="778" t="s">
        <v>585</v>
      </c>
      <c r="H32" s="779"/>
      <c r="I32" s="777" t="s">
        <v>586</v>
      </c>
      <c r="J32" s="779"/>
      <c r="K32" s="779" t="s">
        <v>27</v>
      </c>
      <c r="L32" s="780" t="s">
        <v>587</v>
      </c>
    </row>
    <row r="33" spans="1:12" x14ac:dyDescent="0.25">
      <c r="A33" s="419"/>
      <c r="B33" s="802" t="s">
        <v>70</v>
      </c>
      <c r="C33" s="803"/>
      <c r="D33" s="804">
        <v>7.7</v>
      </c>
      <c r="E33" s="804">
        <v>7.5</v>
      </c>
      <c r="F33" s="804">
        <v>6.6</v>
      </c>
      <c r="G33" s="805">
        <f>AVERAGE(D33:F33)</f>
        <v>7.2666666666666657</v>
      </c>
      <c r="H33" s="803"/>
      <c r="I33" s="806">
        <v>8</v>
      </c>
      <c r="J33" s="803"/>
      <c r="K33" s="807">
        <f>AVERAGE(D33:F33,I33)</f>
        <v>7.4499999999999993</v>
      </c>
      <c r="L33" s="808" t="str">
        <f>IF(K33&lt;5,"Gezakt",IF(K33&lt;6,"Herexamen","Geslaagd"))</f>
        <v>Geslaagd</v>
      </c>
    </row>
    <row r="34" spans="1:12" x14ac:dyDescent="0.25">
      <c r="A34" s="419"/>
      <c r="B34" s="809" t="s">
        <v>225</v>
      </c>
      <c r="C34" s="810"/>
      <c r="D34" s="811">
        <v>7.7</v>
      </c>
      <c r="E34" s="811">
        <v>7.5</v>
      </c>
      <c r="F34" s="811">
        <v>6.6</v>
      </c>
      <c r="G34" s="812">
        <f>AVERAGE(D34:F34)</f>
        <v>7.2666666666666657</v>
      </c>
      <c r="H34" s="810"/>
      <c r="I34" s="813">
        <v>4</v>
      </c>
      <c r="J34" s="810"/>
      <c r="K34" s="814">
        <f>AVERAGE(D34,E34,F34,I34)</f>
        <v>6.4499999999999993</v>
      </c>
      <c r="L34" s="808" t="str">
        <f t="shared" ref="L34:L45" si="2">IF(K34&lt;5,"Gezakt",IF(K34&lt;6,"Herexamen","Geslaagd"))</f>
        <v>Geslaagd</v>
      </c>
    </row>
    <row r="35" spans="1:12" x14ac:dyDescent="0.25">
      <c r="A35" s="419"/>
      <c r="B35" s="809" t="s">
        <v>218</v>
      </c>
      <c r="C35" s="810"/>
      <c r="D35" s="811">
        <v>7.7</v>
      </c>
      <c r="E35" s="811">
        <v>7.5</v>
      </c>
      <c r="F35" s="811">
        <v>6.6</v>
      </c>
      <c r="G35" s="812">
        <f>AVERAGE(D35:F35)</f>
        <v>7.2666666666666657</v>
      </c>
      <c r="H35" s="810"/>
      <c r="I35" s="813">
        <v>5</v>
      </c>
      <c r="J35" s="810"/>
      <c r="K35" s="815">
        <f>(D35+E35+F35+I35)/4</f>
        <v>6.6999999999999993</v>
      </c>
      <c r="L35" s="808" t="str">
        <f t="shared" si="2"/>
        <v>Geslaagd</v>
      </c>
    </row>
    <row r="36" spans="1:12" x14ac:dyDescent="0.25">
      <c r="A36" s="419"/>
      <c r="B36" s="809" t="s">
        <v>173</v>
      </c>
      <c r="C36" s="810"/>
      <c r="D36" s="811">
        <v>5</v>
      </c>
      <c r="E36" s="811">
        <v>9.3000000000000007</v>
      </c>
      <c r="F36" s="811">
        <v>6.2</v>
      </c>
      <c r="G36" s="812">
        <f t="shared" ref="G36:G45" si="3">AVERAGE(D36:F36)</f>
        <v>6.833333333333333</v>
      </c>
      <c r="H36" s="810"/>
      <c r="I36" s="813">
        <v>5</v>
      </c>
      <c r="J36" s="810"/>
      <c r="K36" s="816">
        <f t="shared" ref="K36:K44" si="4">(D36+E36+F36+I36)/4</f>
        <v>6.375</v>
      </c>
      <c r="L36" s="808" t="str">
        <f t="shared" si="2"/>
        <v>Geslaagd</v>
      </c>
    </row>
    <row r="37" spans="1:12" x14ac:dyDescent="0.25">
      <c r="A37" s="419"/>
      <c r="B37" s="809" t="s">
        <v>231</v>
      </c>
      <c r="C37" s="810"/>
      <c r="D37" s="811">
        <v>5.3</v>
      </c>
      <c r="E37" s="811">
        <v>4.9000000000000004</v>
      </c>
      <c r="F37" s="811">
        <v>4.9000000000000004</v>
      </c>
      <c r="G37" s="812">
        <f t="shared" si="3"/>
        <v>5.0333333333333332</v>
      </c>
      <c r="H37" s="810"/>
      <c r="I37" s="813">
        <v>7</v>
      </c>
      <c r="J37" s="810"/>
      <c r="K37" s="817">
        <f t="shared" si="4"/>
        <v>5.5250000000000004</v>
      </c>
      <c r="L37" s="808" t="str">
        <f t="shared" si="2"/>
        <v>Herexamen</v>
      </c>
    </row>
    <row r="38" spans="1:12" x14ac:dyDescent="0.25">
      <c r="A38" s="419"/>
      <c r="B38" s="809" t="s">
        <v>213</v>
      </c>
      <c r="C38" s="810"/>
      <c r="D38" s="811">
        <v>4.9000000000000004</v>
      </c>
      <c r="E38" s="811">
        <v>6.4</v>
      </c>
      <c r="F38" s="811">
        <v>6.2</v>
      </c>
      <c r="G38" s="812">
        <f t="shared" si="3"/>
        <v>5.833333333333333</v>
      </c>
      <c r="H38" s="810"/>
      <c r="I38" s="813">
        <v>4</v>
      </c>
      <c r="J38" s="810"/>
      <c r="K38" s="817">
        <f t="shared" si="4"/>
        <v>5.375</v>
      </c>
      <c r="L38" s="808" t="str">
        <f t="shared" si="2"/>
        <v>Herexamen</v>
      </c>
    </row>
    <row r="39" spans="1:12" x14ac:dyDescent="0.25">
      <c r="A39" s="419"/>
      <c r="B39" s="809" t="s">
        <v>236</v>
      </c>
      <c r="C39" s="810"/>
      <c r="D39" s="811">
        <v>6.4</v>
      </c>
      <c r="E39" s="811">
        <v>7.2</v>
      </c>
      <c r="F39" s="811">
        <v>7.5</v>
      </c>
      <c r="G39" s="812">
        <f t="shared" si="3"/>
        <v>7.0333333333333341</v>
      </c>
      <c r="H39" s="810"/>
      <c r="I39" s="813">
        <v>5</v>
      </c>
      <c r="J39" s="810"/>
      <c r="K39" s="817">
        <f t="shared" si="4"/>
        <v>6.5250000000000004</v>
      </c>
      <c r="L39" s="808" t="str">
        <f t="shared" si="2"/>
        <v>Geslaagd</v>
      </c>
    </row>
    <row r="40" spans="1:12" x14ac:dyDescent="0.25">
      <c r="A40" s="419"/>
      <c r="B40" s="809" t="s">
        <v>225</v>
      </c>
      <c r="C40" s="810"/>
      <c r="D40" s="811">
        <v>6.8</v>
      </c>
      <c r="E40" s="811">
        <v>4</v>
      </c>
      <c r="F40" s="811">
        <v>8.1999999999999993</v>
      </c>
      <c r="G40" s="812">
        <f t="shared" si="3"/>
        <v>6.333333333333333</v>
      </c>
      <c r="H40" s="810"/>
      <c r="I40" s="813">
        <v>6</v>
      </c>
      <c r="J40" s="810"/>
      <c r="K40" s="817">
        <f t="shared" si="4"/>
        <v>6.25</v>
      </c>
      <c r="L40" s="808" t="str">
        <f t="shared" si="2"/>
        <v>Geslaagd</v>
      </c>
    </row>
    <row r="41" spans="1:12" x14ac:dyDescent="0.25">
      <c r="A41" s="419"/>
      <c r="B41" s="809" t="s">
        <v>218</v>
      </c>
      <c r="C41" s="810"/>
      <c r="D41" s="811">
        <v>4</v>
      </c>
      <c r="E41" s="811">
        <v>4.8</v>
      </c>
      <c r="F41" s="811">
        <v>4.3</v>
      </c>
      <c r="G41" s="812">
        <f t="shared" si="3"/>
        <v>4.3666666666666671</v>
      </c>
      <c r="H41" s="810"/>
      <c r="I41" s="813">
        <v>5</v>
      </c>
      <c r="J41" s="810"/>
      <c r="K41" s="817">
        <f t="shared" si="4"/>
        <v>4.5250000000000004</v>
      </c>
      <c r="L41" s="808" t="str">
        <f t="shared" si="2"/>
        <v>Gezakt</v>
      </c>
    </row>
    <row r="42" spans="1:12" x14ac:dyDescent="0.25">
      <c r="A42" s="419"/>
      <c r="B42" s="809" t="s">
        <v>231</v>
      </c>
      <c r="C42" s="810"/>
      <c r="D42" s="811">
        <v>7.2</v>
      </c>
      <c r="E42" s="811">
        <v>8.1999999999999993</v>
      </c>
      <c r="F42" s="811">
        <v>6.4</v>
      </c>
      <c r="G42" s="812">
        <f t="shared" si="3"/>
        <v>7.2666666666666657</v>
      </c>
      <c r="H42" s="810"/>
      <c r="I42" s="813">
        <v>4</v>
      </c>
      <c r="J42" s="810"/>
      <c r="K42" s="817">
        <f t="shared" si="4"/>
        <v>6.4499999999999993</v>
      </c>
      <c r="L42" s="808" t="str">
        <f t="shared" si="2"/>
        <v>Geslaagd</v>
      </c>
    </row>
    <row r="43" spans="1:12" x14ac:dyDescent="0.25">
      <c r="A43" s="419"/>
      <c r="B43" s="809" t="s">
        <v>213</v>
      </c>
      <c r="C43" s="810"/>
      <c r="D43" s="811">
        <v>4.9000000000000004</v>
      </c>
      <c r="E43" s="811">
        <v>4.3</v>
      </c>
      <c r="F43" s="811">
        <v>7.2</v>
      </c>
      <c r="G43" s="812">
        <f t="shared" si="3"/>
        <v>5.4666666666666659</v>
      </c>
      <c r="H43" s="810"/>
      <c r="I43" s="813">
        <v>3</v>
      </c>
      <c r="J43" s="810"/>
      <c r="K43" s="817">
        <f t="shared" si="4"/>
        <v>4.8499999999999996</v>
      </c>
      <c r="L43" s="808" t="str">
        <f t="shared" si="2"/>
        <v>Gezakt</v>
      </c>
    </row>
    <row r="44" spans="1:12" x14ac:dyDescent="0.25">
      <c r="A44" s="419"/>
      <c r="B44" s="809" t="s">
        <v>236</v>
      </c>
      <c r="C44" s="810"/>
      <c r="D44" s="811">
        <v>6.2</v>
      </c>
      <c r="E44" s="811">
        <v>8.4</v>
      </c>
      <c r="F44" s="811">
        <v>6.8</v>
      </c>
      <c r="G44" s="812">
        <f t="shared" si="3"/>
        <v>7.1333333333333337</v>
      </c>
      <c r="H44" s="810"/>
      <c r="I44" s="813">
        <v>6</v>
      </c>
      <c r="J44" s="810"/>
      <c r="K44" s="817">
        <f t="shared" si="4"/>
        <v>6.8500000000000005</v>
      </c>
      <c r="L44" s="808" t="str">
        <f t="shared" si="2"/>
        <v>Geslaagd</v>
      </c>
    </row>
    <row r="45" spans="1:12" ht="15.75" thickBot="1" x14ac:dyDescent="0.3">
      <c r="A45" s="793"/>
      <c r="B45" s="818" t="s">
        <v>173</v>
      </c>
      <c r="C45" s="819"/>
      <c r="D45" s="820">
        <v>4.3</v>
      </c>
      <c r="E45" s="820">
        <v>6.4</v>
      </c>
      <c r="F45" s="820">
        <v>8.1</v>
      </c>
      <c r="G45" s="821">
        <f t="shared" si="3"/>
        <v>6.2666666666666657</v>
      </c>
      <c r="H45" s="819"/>
      <c r="I45" s="822">
        <v>6</v>
      </c>
      <c r="J45" s="819"/>
      <c r="K45" s="823">
        <v>9</v>
      </c>
      <c r="L45" s="808" t="str">
        <f t="shared" si="2"/>
        <v>Geslaagd</v>
      </c>
    </row>
    <row r="46" spans="1:12" x14ac:dyDescent="0.25">
      <c r="B46" s="1178" t="s">
        <v>589</v>
      </c>
      <c r="C46" s="1178"/>
      <c r="D46" s="1178"/>
      <c r="E46" s="1178"/>
      <c r="F46" s="1178"/>
      <c r="G46" s="1178"/>
      <c r="H46" s="1178"/>
      <c r="I46" s="1178"/>
      <c r="J46" s="1178"/>
      <c r="K46" s="1178"/>
      <c r="L46" s="1178"/>
    </row>
    <row r="48" spans="1:12" x14ac:dyDescent="0.25">
      <c r="B48" s="824" t="s">
        <v>590</v>
      </c>
    </row>
    <row r="49" spans="2:2" x14ac:dyDescent="0.25">
      <c r="B49" s="21" t="s">
        <v>591</v>
      </c>
    </row>
    <row r="50" spans="2:2" x14ac:dyDescent="0.25">
      <c r="B50" s="21" t="s">
        <v>592</v>
      </c>
    </row>
    <row r="52" spans="2:2" x14ac:dyDescent="0.25">
      <c r="B52" s="825" t="s">
        <v>593</v>
      </c>
    </row>
  </sheetData>
  <mergeCells count="7">
    <mergeCell ref="B46:L46"/>
    <mergeCell ref="A1:L1"/>
    <mergeCell ref="D10:K10"/>
    <mergeCell ref="G11:I11"/>
    <mergeCell ref="B27:L27"/>
    <mergeCell ref="C29:J29"/>
    <mergeCell ref="G30:I30"/>
  </mergeCells>
  <conditionalFormatting sqref="L33:L45">
    <cfRule type="cellIs" dxfId="2" priority="2" stopIfTrue="1" operator="equal">
      <formula>"herexamen"</formula>
    </cfRule>
    <cfRule type="cellIs" dxfId="1" priority="3" stopIfTrue="1" operator="equal">
      <formula>"Geslaagd"</formula>
    </cfRule>
  </conditionalFormatting>
  <conditionalFormatting sqref="L33:L45">
    <cfRule type="cellIs" dxfId="0" priority="1" operator="equal">
      <formula>"Gezakt"</formula>
    </cfRule>
  </conditionalFormatting>
  <printOptions horizontalCentered="1"/>
  <pageMargins left="0.19685039370078741" right="0.19685039370078741" top="0.98425196850393704" bottom="0.78740157480314965" header="0.51181102362204722" footer="0.51181102362204722"/>
  <pageSetup paperSize="9" scale="88" orientation="portrait" blackAndWhite="1" horizontalDpi="4294967293" verticalDpi="4294967293" r:id="rId1"/>
  <headerFooter scaleWithDoc="0">
    <oddHeader>&amp;C&amp;20Basis 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6625" r:id="rId5">
          <objectPr defaultSize="0" autoPict="0" r:id="rId6">
            <anchor moveWithCells="1" sizeWithCells="1">
              <from>
                <xdr:col>4</xdr:col>
                <xdr:colOff>428625</xdr:colOff>
                <xdr:row>13</xdr:row>
                <xdr:rowOff>161925</xdr:rowOff>
              </from>
              <to>
                <xdr:col>4</xdr:col>
                <xdr:colOff>428625</xdr:colOff>
                <xdr:row>13</xdr:row>
                <xdr:rowOff>161925</xdr:rowOff>
              </to>
            </anchor>
          </objectPr>
        </oleObject>
      </mc:Choice>
      <mc:Fallback>
        <oleObject progId="PBrush" shapeId="26625" r:id="rId5"/>
      </mc:Fallback>
    </mc:AlternateContent>
    <mc:AlternateContent xmlns:mc="http://schemas.openxmlformats.org/markup-compatibility/2006">
      <mc:Choice Requires="x14">
        <oleObject progId="PBrush" shapeId="26626" r:id="rId7">
          <objectPr defaultSize="0" autoPict="0" r:id="rId6">
            <anchor moveWithCells="1" sizeWithCells="1">
              <from>
                <xdr:col>4</xdr:col>
                <xdr:colOff>428625</xdr:colOff>
                <xdr:row>13</xdr:row>
                <xdr:rowOff>161925</xdr:rowOff>
              </from>
              <to>
                <xdr:col>4</xdr:col>
                <xdr:colOff>428625</xdr:colOff>
                <xdr:row>13</xdr:row>
                <xdr:rowOff>161925</xdr:rowOff>
              </to>
            </anchor>
          </objectPr>
        </oleObject>
      </mc:Choice>
      <mc:Fallback>
        <oleObject progId="PBrush" shapeId="26626" r:id="rId7"/>
      </mc:Fallback>
    </mc:AlternateContent>
    <mc:AlternateContent xmlns:mc="http://schemas.openxmlformats.org/markup-compatibility/2006">
      <mc:Choice Requires="x14">
        <oleObject progId="PBrush" shapeId="26627" r:id="rId8">
          <objectPr defaultSize="0" autoPict="0" r:id="rId6">
            <anchor moveWithCells="1" sizeWithCells="1">
              <from>
                <xdr:col>4</xdr:col>
                <xdr:colOff>428625</xdr:colOff>
                <xdr:row>25</xdr:row>
                <xdr:rowOff>104775</xdr:rowOff>
              </from>
              <to>
                <xdr:col>4</xdr:col>
                <xdr:colOff>428625</xdr:colOff>
                <xdr:row>25</xdr:row>
                <xdr:rowOff>104775</xdr:rowOff>
              </to>
            </anchor>
          </objectPr>
        </oleObject>
      </mc:Choice>
      <mc:Fallback>
        <oleObject progId="PBrush" shapeId="26627" r:id="rId8"/>
      </mc:Fallback>
    </mc:AlternateContent>
    <mc:AlternateContent xmlns:mc="http://schemas.openxmlformats.org/markup-compatibility/2006">
      <mc:Choice Requires="x14">
        <oleObject progId="PBrush" shapeId="26628" r:id="rId9">
          <objectPr defaultSize="0" autoPict="0" r:id="rId6">
            <anchor moveWithCells="1" sizeWithCells="1">
              <from>
                <xdr:col>4</xdr:col>
                <xdr:colOff>428625</xdr:colOff>
                <xdr:row>25</xdr:row>
                <xdr:rowOff>104775</xdr:rowOff>
              </from>
              <to>
                <xdr:col>4</xdr:col>
                <xdr:colOff>428625</xdr:colOff>
                <xdr:row>25</xdr:row>
                <xdr:rowOff>104775</xdr:rowOff>
              </to>
            </anchor>
          </objectPr>
        </oleObject>
      </mc:Choice>
      <mc:Fallback>
        <oleObject progId="PBrush" shapeId="26628" r:id="rId9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36"/>
  <sheetViews>
    <sheetView showGridLines="0" zoomScaleNormal="100" zoomScaleSheetLayoutView="100" workbookViewId="0">
      <selection sqref="A1:J1"/>
    </sheetView>
  </sheetViews>
  <sheetFormatPr defaultColWidth="9.140625" defaultRowHeight="15" x14ac:dyDescent="0.25"/>
  <cols>
    <col min="1" max="1" width="3.42578125" style="732" customWidth="1"/>
    <col min="2" max="2" width="21" style="27" customWidth="1"/>
    <col min="3" max="3" width="4.42578125" style="27" customWidth="1"/>
    <col min="4" max="4" width="10.42578125" style="27" customWidth="1"/>
    <col min="5" max="5" width="4.42578125" style="27" customWidth="1"/>
    <col min="6" max="6" width="9.85546875" style="27" customWidth="1"/>
    <col min="7" max="7" width="17.85546875" style="27" customWidth="1"/>
    <col min="8" max="8" width="12.85546875" style="27" customWidth="1"/>
    <col min="9" max="16384" width="9.140625" style="27"/>
  </cols>
  <sheetData>
    <row r="1" spans="1:10" s="38" customFormat="1" ht="30.75" customHeight="1" thickBot="1" x14ac:dyDescent="0.3">
      <c r="A1" s="1117" t="s">
        <v>594</v>
      </c>
      <c r="B1" s="1117"/>
      <c r="C1" s="1117"/>
      <c r="D1" s="1117"/>
      <c r="E1" s="1117"/>
      <c r="F1" s="1117"/>
      <c r="G1" s="1117"/>
      <c r="H1" s="1117"/>
      <c r="I1" s="1117"/>
      <c r="J1" s="1117"/>
    </row>
    <row r="2" spans="1:10" s="726" customFormat="1" ht="19.5" thickTop="1" x14ac:dyDescent="0.3">
      <c r="A2" s="131"/>
      <c r="B2" s="37" t="s">
        <v>595</v>
      </c>
      <c r="C2" s="131"/>
      <c r="D2" s="131"/>
      <c r="E2" s="131"/>
      <c r="F2" s="131"/>
      <c r="G2" s="16"/>
      <c r="H2" s="16"/>
      <c r="I2" s="16"/>
      <c r="J2" s="16"/>
    </row>
    <row r="3" spans="1:10" s="18" customFormat="1" ht="15.75" x14ac:dyDescent="0.25">
      <c r="A3" s="43">
        <v>1</v>
      </c>
      <c r="B3" s="400" t="s">
        <v>596</v>
      </c>
      <c r="C3" s="48"/>
      <c r="D3" s="48"/>
      <c r="E3" s="48"/>
      <c r="F3" s="48"/>
      <c r="G3" s="48"/>
      <c r="H3" s="48"/>
      <c r="I3" s="400"/>
    </row>
    <row r="4" spans="1:10" s="18" customFormat="1" ht="15.75" x14ac:dyDescent="0.25">
      <c r="A4" s="43">
        <v>2</v>
      </c>
      <c r="B4" s="47" t="s">
        <v>597</v>
      </c>
      <c r="C4" s="48"/>
      <c r="D4" s="48"/>
      <c r="E4" s="48"/>
      <c r="F4" s="48"/>
      <c r="G4" s="48"/>
      <c r="H4" s="48"/>
      <c r="I4" s="400"/>
    </row>
    <row r="5" spans="1:10" s="18" customFormat="1" ht="15.75" x14ac:dyDescent="0.25">
      <c r="A5" s="43">
        <v>3</v>
      </c>
      <c r="B5" s="400" t="s">
        <v>598</v>
      </c>
      <c r="C5" s="48"/>
      <c r="D5" s="48"/>
      <c r="E5" s="48"/>
      <c r="F5" s="48"/>
      <c r="G5" s="48"/>
      <c r="H5" s="48"/>
      <c r="I5" s="400"/>
    </row>
    <row r="6" spans="1:10" s="44" customFormat="1" ht="15.75" x14ac:dyDescent="0.25">
      <c r="A6" s="43">
        <v>4</v>
      </c>
      <c r="B6" s="48" t="s">
        <v>599</v>
      </c>
      <c r="C6" s="48"/>
      <c r="D6" s="48"/>
      <c r="E6" s="48"/>
      <c r="F6" s="48"/>
      <c r="G6" s="48"/>
      <c r="H6" s="48"/>
      <c r="I6" s="48"/>
    </row>
    <row r="7" spans="1:10" s="44" customFormat="1" ht="15.75" x14ac:dyDescent="0.25">
      <c r="A7" s="43">
        <v>5</v>
      </c>
      <c r="B7" s="48" t="s">
        <v>600</v>
      </c>
      <c r="C7" s="48"/>
      <c r="D7" s="48"/>
      <c r="E7" s="48"/>
      <c r="F7" s="48"/>
      <c r="G7" s="48"/>
      <c r="H7" s="48"/>
      <c r="I7" s="48"/>
    </row>
    <row r="8" spans="1:10" s="44" customFormat="1" ht="6.75" customHeight="1" x14ac:dyDescent="0.25">
      <c r="A8" s="43"/>
      <c r="B8" s="48"/>
      <c r="C8" s="48"/>
      <c r="D8" s="48"/>
      <c r="E8" s="48"/>
      <c r="F8" s="48"/>
      <c r="G8" s="48"/>
      <c r="H8" s="48"/>
      <c r="I8" s="48"/>
    </row>
    <row r="9" spans="1:10" ht="15.75" x14ac:dyDescent="0.25">
      <c r="A9" s="43"/>
      <c r="B9" s="187"/>
      <c r="C9" s="187"/>
      <c r="D9" s="187"/>
      <c r="E9" s="187"/>
      <c r="F9" s="187"/>
      <c r="G9" s="187"/>
      <c r="H9" s="187"/>
      <c r="I9" s="187"/>
    </row>
    <row r="15" spans="1:10" ht="15.75" thickBot="1" x14ac:dyDescent="0.3">
      <c r="A15" s="826"/>
    </row>
    <row r="16" spans="1:10" ht="18" x14ac:dyDescent="0.25">
      <c r="A16" s="731"/>
      <c r="B16" s="827" t="s">
        <v>601</v>
      </c>
      <c r="C16" s="828"/>
      <c r="D16" s="829"/>
      <c r="E16" s="828"/>
      <c r="F16" s="830"/>
      <c r="G16" s="831"/>
      <c r="H16" s="832" t="s">
        <v>602</v>
      </c>
    </row>
    <row r="17" spans="1:9" ht="6" customHeight="1" x14ac:dyDescent="0.25">
      <c r="A17" s="731"/>
      <c r="B17" s="833"/>
      <c r="C17" s="834"/>
      <c r="D17" s="834"/>
      <c r="E17" s="834"/>
      <c r="F17" s="834"/>
      <c r="G17" s="834"/>
      <c r="H17" s="835"/>
    </row>
    <row r="18" spans="1:9" x14ac:dyDescent="0.25">
      <c r="B18" s="833" t="s">
        <v>603</v>
      </c>
      <c r="C18" s="834"/>
      <c r="D18" s="836">
        <v>14500</v>
      </c>
      <c r="E18" s="834"/>
      <c r="F18" s="837" t="s">
        <v>603</v>
      </c>
      <c r="G18" s="834"/>
      <c r="H18" s="838">
        <v>2850</v>
      </c>
    </row>
    <row r="19" spans="1:9" x14ac:dyDescent="0.25">
      <c r="B19" s="833" t="s">
        <v>604</v>
      </c>
      <c r="C19" s="834"/>
      <c r="D19" s="839">
        <v>0.05</v>
      </c>
      <c r="E19" s="834"/>
      <c r="F19" s="837" t="s">
        <v>604</v>
      </c>
      <c r="G19" s="834"/>
      <c r="H19" s="840">
        <v>0.105</v>
      </c>
    </row>
    <row r="20" spans="1:9" x14ac:dyDescent="0.25">
      <c r="B20" s="833"/>
      <c r="C20" s="834"/>
      <c r="D20" s="834"/>
      <c r="E20" s="834"/>
      <c r="F20" s="837"/>
      <c r="G20" s="834"/>
      <c r="H20" s="838"/>
    </row>
    <row r="21" spans="1:9" x14ac:dyDescent="0.25">
      <c r="B21" s="833"/>
      <c r="C21" s="834"/>
      <c r="D21" s="834"/>
      <c r="E21" s="834"/>
      <c r="F21" s="837"/>
      <c r="G21" s="834"/>
      <c r="H21" s="838"/>
    </row>
    <row r="22" spans="1:9" x14ac:dyDescent="0.25">
      <c r="B22" s="833" t="s">
        <v>605</v>
      </c>
      <c r="C22" s="834"/>
      <c r="D22" s="841">
        <v>36</v>
      </c>
      <c r="E22" s="842"/>
      <c r="F22" s="837" t="s">
        <v>605</v>
      </c>
      <c r="G22" s="842"/>
      <c r="H22" s="843">
        <v>18</v>
      </c>
    </row>
    <row r="23" spans="1:9" x14ac:dyDescent="0.25">
      <c r="B23" s="833" t="s">
        <v>606</v>
      </c>
      <c r="C23" s="834"/>
      <c r="D23" s="55"/>
      <c r="E23" s="842"/>
      <c r="F23" s="837" t="s">
        <v>606</v>
      </c>
      <c r="G23" s="842"/>
      <c r="H23" s="844"/>
    </row>
    <row r="24" spans="1:9" ht="15.75" thickBot="1" x14ac:dyDescent="0.3">
      <c r="B24" s="845" t="s">
        <v>607</v>
      </c>
      <c r="C24" s="846"/>
      <c r="D24" s="847"/>
      <c r="E24" s="848"/>
      <c r="F24" s="849" t="s">
        <v>607</v>
      </c>
      <c r="G24" s="848"/>
      <c r="H24" s="850"/>
    </row>
    <row r="25" spans="1:9" x14ac:dyDescent="0.25">
      <c r="B25" s="1184" t="s">
        <v>608</v>
      </c>
      <c r="C25" s="1184"/>
      <c r="D25" s="1184"/>
      <c r="E25" s="1184"/>
      <c r="F25" s="1184"/>
      <c r="G25" s="1184"/>
      <c r="H25" s="1184"/>
      <c r="I25" s="187"/>
    </row>
    <row r="26" spans="1:9" ht="15.75" thickBot="1" x14ac:dyDescent="0.3">
      <c r="B26" s="851"/>
      <c r="C26" s="851"/>
      <c r="D26" s="851"/>
      <c r="E26" s="851"/>
      <c r="F26" s="851"/>
      <c r="G26" s="851"/>
      <c r="H26" s="851"/>
      <c r="I26" s="187"/>
    </row>
    <row r="27" spans="1:9" ht="18" x14ac:dyDescent="0.25">
      <c r="B27" s="827" t="s">
        <v>609</v>
      </c>
      <c r="C27" s="828"/>
      <c r="D27" s="829"/>
      <c r="E27" s="828"/>
      <c r="F27" s="830"/>
      <c r="G27" s="831"/>
      <c r="H27" s="832" t="s">
        <v>610</v>
      </c>
    </row>
    <row r="28" spans="1:9" ht="6.75" customHeight="1" x14ac:dyDescent="0.25">
      <c r="B28" s="852"/>
      <c r="C28" s="853"/>
      <c r="D28" s="853"/>
      <c r="E28" s="854"/>
      <c r="F28" s="854"/>
      <c r="G28" s="854"/>
      <c r="H28" s="855"/>
    </row>
    <row r="29" spans="1:9" x14ac:dyDescent="0.25">
      <c r="B29" s="852" t="s">
        <v>603</v>
      </c>
      <c r="C29" s="854"/>
      <c r="D29" s="856">
        <v>14500</v>
      </c>
      <c r="E29" s="854"/>
      <c r="F29" s="854" t="s">
        <v>603</v>
      </c>
      <c r="G29" s="854"/>
      <c r="H29" s="857">
        <v>2850</v>
      </c>
    </row>
    <row r="30" spans="1:9" x14ac:dyDescent="0.25">
      <c r="B30" s="852" t="s">
        <v>604</v>
      </c>
      <c r="C30" s="854"/>
      <c r="D30" s="858">
        <v>0.05</v>
      </c>
      <c r="E30" s="854"/>
      <c r="F30" s="854" t="s">
        <v>604</v>
      </c>
      <c r="G30" s="854"/>
      <c r="H30" s="859">
        <v>0.105</v>
      </c>
    </row>
    <row r="31" spans="1:9" x14ac:dyDescent="0.25">
      <c r="B31" s="852"/>
      <c r="C31" s="854"/>
      <c r="D31" s="374"/>
      <c r="E31" s="854"/>
      <c r="F31" s="854"/>
      <c r="G31" s="854"/>
      <c r="H31" s="857"/>
    </row>
    <row r="32" spans="1:9" x14ac:dyDescent="0.25">
      <c r="B32" s="852"/>
      <c r="C32" s="854"/>
      <c r="D32" s="374"/>
      <c r="E32" s="854"/>
      <c r="F32" s="854"/>
      <c r="G32" s="854"/>
      <c r="H32" s="857"/>
    </row>
    <row r="33" spans="2:8" x14ac:dyDescent="0.25">
      <c r="B33" s="852" t="s">
        <v>605</v>
      </c>
      <c r="C33" s="854"/>
      <c r="D33" s="860">
        <v>36</v>
      </c>
      <c r="E33" s="861"/>
      <c r="F33" s="854" t="s">
        <v>605</v>
      </c>
      <c r="G33" s="861"/>
      <c r="H33" s="862">
        <v>18</v>
      </c>
    </row>
    <row r="34" spans="2:8" x14ac:dyDescent="0.25">
      <c r="B34" s="852" t="s">
        <v>606</v>
      </c>
      <c r="C34" s="854"/>
      <c r="D34" s="863"/>
      <c r="E34" s="861"/>
      <c r="F34" s="854" t="s">
        <v>606</v>
      </c>
      <c r="G34" s="861"/>
      <c r="H34" s="864"/>
    </row>
    <row r="35" spans="2:8" ht="15.75" thickBot="1" x14ac:dyDescent="0.3">
      <c r="B35" s="865" t="s">
        <v>607</v>
      </c>
      <c r="C35" s="866"/>
      <c r="D35" s="867">
        <f>PMT(D30/12,D33,D29,0)</f>
        <v>-434.57800801764944</v>
      </c>
      <c r="E35" s="868"/>
      <c r="F35" s="866" t="s">
        <v>607</v>
      </c>
      <c r="G35" s="868"/>
      <c r="H35" s="869">
        <f>PMT(H30/12,H33,H29,0)</f>
        <v>-171.81953340667448</v>
      </c>
    </row>
    <row r="36" spans="2:8" x14ac:dyDescent="0.25">
      <c r="B36" s="1185" t="s">
        <v>611</v>
      </c>
      <c r="C36" s="1185"/>
      <c r="D36" s="1185"/>
      <c r="E36" s="1185"/>
      <c r="F36" s="1185"/>
      <c r="G36" s="1185"/>
      <c r="H36" s="1185"/>
    </row>
  </sheetData>
  <mergeCells count="3">
    <mergeCell ref="A1:J1"/>
    <mergeCell ref="B25:H25"/>
    <mergeCell ref="B36:H36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7649" r:id="rId5">
          <objectPr defaultSize="0" autoPict="0" r:id="rId6">
            <anchor moveWithCells="1" sizeWithCells="1">
              <from>
                <xdr:col>5</xdr:col>
                <xdr:colOff>161925</xdr:colOff>
                <xdr:row>20</xdr:row>
                <xdr:rowOff>85725</xdr:rowOff>
              </from>
              <to>
                <xdr:col>5</xdr:col>
                <xdr:colOff>161925</xdr:colOff>
                <xdr:row>20</xdr:row>
                <xdr:rowOff>85725</xdr:rowOff>
              </to>
            </anchor>
          </objectPr>
        </oleObject>
      </mc:Choice>
      <mc:Fallback>
        <oleObject progId="PBrush" shapeId="27649" r:id="rId5"/>
      </mc:Fallback>
    </mc:AlternateContent>
    <mc:AlternateContent xmlns:mc="http://schemas.openxmlformats.org/markup-compatibility/2006">
      <mc:Choice Requires="x14">
        <oleObject progId="PBrush" shapeId="27650" r:id="rId7">
          <objectPr defaultSize="0" autoPict="0" r:id="rId6">
            <anchor moveWithCells="1" sizeWithCells="1">
              <from>
                <xdr:col>5</xdr:col>
                <xdr:colOff>161925</xdr:colOff>
                <xdr:row>20</xdr:row>
                <xdr:rowOff>85725</xdr:rowOff>
              </from>
              <to>
                <xdr:col>5</xdr:col>
                <xdr:colOff>161925</xdr:colOff>
                <xdr:row>20</xdr:row>
                <xdr:rowOff>85725</xdr:rowOff>
              </to>
            </anchor>
          </objectPr>
        </oleObject>
      </mc:Choice>
      <mc:Fallback>
        <oleObject progId="PBrush" shapeId="27650" r:id="rId7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49"/>
  <sheetViews>
    <sheetView showGridLines="0" zoomScaleNormal="100" zoomScaleSheetLayoutView="100" workbookViewId="0">
      <selection sqref="A1:H1"/>
    </sheetView>
  </sheetViews>
  <sheetFormatPr defaultColWidth="9.140625" defaultRowHeight="15" x14ac:dyDescent="0.25"/>
  <cols>
    <col min="1" max="1" width="3" style="410" customWidth="1"/>
    <col min="2" max="8" width="13.85546875" style="10" customWidth="1"/>
    <col min="9" max="9" width="4.140625" style="10" customWidth="1"/>
    <col min="10" max="16384" width="9.140625" style="10"/>
  </cols>
  <sheetData>
    <row r="1" spans="1:8" s="38" customFormat="1" ht="30" customHeight="1" thickBot="1" x14ac:dyDescent="0.3">
      <c r="A1" s="1117" t="s">
        <v>612</v>
      </c>
      <c r="B1" s="1117"/>
      <c r="C1" s="1117"/>
      <c r="D1" s="1117"/>
      <c r="E1" s="1117"/>
      <c r="F1" s="1117"/>
      <c r="G1" s="1117"/>
      <c r="H1" s="1117"/>
    </row>
    <row r="2" spans="1:8" s="870" customFormat="1" ht="19.5" thickTop="1" x14ac:dyDescent="0.3">
      <c r="A2" s="131"/>
      <c r="B2" s="37" t="s">
        <v>613</v>
      </c>
      <c r="C2" s="131"/>
      <c r="D2" s="131"/>
      <c r="E2" s="131"/>
      <c r="F2" s="131"/>
      <c r="G2" s="16"/>
      <c r="H2" s="16"/>
    </row>
    <row r="3" spans="1:8" s="18" customFormat="1" ht="15.75" x14ac:dyDescent="0.25">
      <c r="A3" s="871"/>
      <c r="B3" s="872" t="s">
        <v>2096</v>
      </c>
    </row>
    <row r="4" spans="1:8" s="18" customFormat="1" ht="15.75" x14ac:dyDescent="0.25">
      <c r="A4" s="871">
        <v>1</v>
      </c>
      <c r="B4" s="18" t="s">
        <v>614</v>
      </c>
    </row>
    <row r="5" spans="1:8" s="18" customFormat="1" ht="15.75" x14ac:dyDescent="0.25">
      <c r="A5" s="871">
        <v>2</v>
      </c>
      <c r="B5" s="44" t="s">
        <v>615</v>
      </c>
    </row>
    <row r="6" spans="1:8" s="18" customFormat="1" ht="15.75" x14ac:dyDescent="0.25">
      <c r="A6" s="871">
        <v>3</v>
      </c>
      <c r="B6" s="44" t="s">
        <v>616</v>
      </c>
    </row>
    <row r="7" spans="1:8" s="18" customFormat="1" ht="15.75" x14ac:dyDescent="0.25">
      <c r="A7" s="871">
        <v>4</v>
      </c>
      <c r="B7" s="44" t="s">
        <v>617</v>
      </c>
    </row>
    <row r="8" spans="1:8" s="44" customFormat="1" ht="15.75" x14ac:dyDescent="0.25">
      <c r="A8" s="871">
        <v>5</v>
      </c>
      <c r="B8" s="44" t="s">
        <v>618</v>
      </c>
    </row>
    <row r="9" spans="1:8" s="44" customFormat="1" ht="15.75" x14ac:dyDescent="0.25">
      <c r="A9" s="871">
        <v>6</v>
      </c>
      <c r="B9" s="44" t="s">
        <v>619</v>
      </c>
    </row>
    <row r="10" spans="1:8" s="44" customFormat="1" ht="15.75" x14ac:dyDescent="0.25">
      <c r="A10" s="871">
        <v>7</v>
      </c>
      <c r="B10" s="44" t="s">
        <v>620</v>
      </c>
    </row>
    <row r="11" spans="1:8" ht="21" x14ac:dyDescent="0.35">
      <c r="B11" s="1187" t="s">
        <v>621</v>
      </c>
      <c r="C11" s="1187"/>
      <c r="D11" s="1187"/>
      <c r="E11" s="1187"/>
      <c r="F11" s="873"/>
    </row>
    <row r="12" spans="1:8" ht="15.75" x14ac:dyDescent="0.25">
      <c r="B12" s="874" t="s">
        <v>622</v>
      </c>
      <c r="C12" s="875" t="s">
        <v>623</v>
      </c>
      <c r="D12" s="876" t="s">
        <v>64</v>
      </c>
      <c r="E12" s="877" t="s">
        <v>331</v>
      </c>
      <c r="F12" s="878" t="s">
        <v>624</v>
      </c>
      <c r="G12" s="678"/>
    </row>
    <row r="13" spans="1:8" x14ac:dyDescent="0.25">
      <c r="B13" s="879" t="s">
        <v>582</v>
      </c>
      <c r="C13" s="880">
        <v>4300</v>
      </c>
      <c r="D13" s="880">
        <v>1550</v>
      </c>
      <c r="E13" s="881">
        <v>2750</v>
      </c>
      <c r="F13"/>
    </row>
    <row r="14" spans="1:8" ht="21" x14ac:dyDescent="0.35">
      <c r="B14" s="1187" t="s">
        <v>625</v>
      </c>
      <c r="C14" s="1187"/>
      <c r="D14" s="1187"/>
      <c r="E14" s="1187"/>
      <c r="F14" s="873"/>
    </row>
    <row r="15" spans="1:8" ht="15.75" x14ac:dyDescent="0.25">
      <c r="B15" s="874" t="s">
        <v>626</v>
      </c>
      <c r="C15" s="875" t="s">
        <v>623</v>
      </c>
      <c r="D15" s="876" t="s">
        <v>64</v>
      </c>
      <c r="E15" s="877" t="s">
        <v>331</v>
      </c>
      <c r="F15" s="882" t="s">
        <v>627</v>
      </c>
    </row>
    <row r="16" spans="1:8" x14ac:dyDescent="0.25">
      <c r="B16" s="883" t="s">
        <v>127</v>
      </c>
      <c r="C16" s="884">
        <v>900</v>
      </c>
      <c r="D16" s="884">
        <v>800</v>
      </c>
      <c r="E16" s="881">
        <f>C16-D16</f>
        <v>100</v>
      </c>
      <c r="F16"/>
    </row>
    <row r="17" spans="1:8" x14ac:dyDescent="0.25">
      <c r="B17" s="885" t="s">
        <v>128</v>
      </c>
      <c r="C17" s="886">
        <v>1300</v>
      </c>
      <c r="D17" s="886">
        <v>500</v>
      </c>
      <c r="E17" s="881">
        <f>C17-D17</f>
        <v>800</v>
      </c>
      <c r="F17"/>
    </row>
    <row r="18" spans="1:8" x14ac:dyDescent="0.25">
      <c r="B18" s="887" t="s">
        <v>628</v>
      </c>
      <c r="C18" s="888">
        <v>1100</v>
      </c>
      <c r="D18" s="888">
        <v>1250</v>
      </c>
      <c r="E18" s="881">
        <f>C18-D18</f>
        <v>-150</v>
      </c>
      <c r="F18"/>
    </row>
    <row r="19" spans="1:8" ht="15.75" x14ac:dyDescent="0.25">
      <c r="B19" s="889" t="s">
        <v>331</v>
      </c>
      <c r="C19" s="890">
        <f>SUM(C16:C18)</f>
        <v>3300</v>
      </c>
      <c r="D19" s="890">
        <f>SUM(D16:D18)</f>
        <v>2550</v>
      </c>
      <c r="E19" s="890">
        <f>SUM(E16:E18)</f>
        <v>750</v>
      </c>
      <c r="F19"/>
    </row>
    <row r="20" spans="1:8" ht="9" customHeight="1" x14ac:dyDescent="0.25"/>
    <row r="21" spans="1:8" ht="17.100000000000001" customHeight="1" x14ac:dyDescent="0.3">
      <c r="A21" s="1188" t="s">
        <v>629</v>
      </c>
      <c r="B21" s="1188"/>
      <c r="C21" s="1188"/>
      <c r="D21" s="1188"/>
      <c r="E21" s="1188"/>
      <c r="F21" s="1188"/>
      <c r="G21" s="1188"/>
      <c r="H21" s="1188"/>
    </row>
    <row r="22" spans="1:8" x14ac:dyDescent="0.25">
      <c r="A22" s="891"/>
      <c r="B22" s="892"/>
      <c r="C22" s="892"/>
      <c r="D22" s="892"/>
      <c r="E22" s="892"/>
      <c r="F22" s="892"/>
      <c r="G22" s="892"/>
      <c r="H22" s="893"/>
    </row>
    <row r="23" spans="1:8" x14ac:dyDescent="0.25">
      <c r="A23" s="894"/>
      <c r="B23" s="185"/>
      <c r="C23" s="185"/>
      <c r="D23" s="185"/>
      <c r="E23" s="185"/>
      <c r="F23" s="185"/>
      <c r="G23" s="185"/>
      <c r="H23" s="895"/>
    </row>
    <row r="24" spans="1:8" x14ac:dyDescent="0.25">
      <c r="A24" s="894"/>
      <c r="B24" s="185"/>
      <c r="C24" s="185"/>
      <c r="D24" s="185"/>
      <c r="E24" s="185"/>
      <c r="F24" s="185"/>
      <c r="G24" s="185"/>
      <c r="H24" s="895"/>
    </row>
    <row r="25" spans="1:8" x14ac:dyDescent="0.25">
      <c r="A25" s="894"/>
      <c r="B25" s="185"/>
      <c r="C25" s="185"/>
      <c r="D25" s="185"/>
      <c r="E25" s="185"/>
      <c r="F25" s="185"/>
      <c r="G25" s="185"/>
      <c r="H25" s="895"/>
    </row>
    <row r="26" spans="1:8" x14ac:dyDescent="0.25">
      <c r="A26" s="894"/>
      <c r="B26" s="185"/>
      <c r="C26" s="185"/>
      <c r="D26" s="185"/>
      <c r="E26" s="185"/>
      <c r="F26" s="185"/>
      <c r="G26" s="185"/>
      <c r="H26" s="895"/>
    </row>
    <row r="27" spans="1:8" x14ac:dyDescent="0.25">
      <c r="A27" s="894"/>
      <c r="B27" s="185"/>
      <c r="C27" s="185"/>
      <c r="D27" s="185"/>
      <c r="E27" s="185"/>
      <c r="F27" s="185"/>
      <c r="G27" s="185"/>
      <c r="H27" s="895"/>
    </row>
    <row r="28" spans="1:8" x14ac:dyDescent="0.25">
      <c r="A28" s="894"/>
      <c r="B28" s="185"/>
      <c r="C28" s="185"/>
      <c r="D28" s="185"/>
      <c r="E28" s="185"/>
      <c r="F28" s="185"/>
      <c r="G28" s="185"/>
      <c r="H28" s="895"/>
    </row>
    <row r="29" spans="1:8" x14ac:dyDescent="0.25">
      <c r="A29" s="894"/>
      <c r="B29" s="185"/>
      <c r="C29" s="185"/>
      <c r="D29" s="185"/>
      <c r="E29" s="185"/>
      <c r="F29" s="185"/>
      <c r="G29" s="185"/>
      <c r="H29" s="895"/>
    </row>
    <row r="30" spans="1:8" x14ac:dyDescent="0.25">
      <c r="A30" s="894"/>
      <c r="B30" s="185"/>
      <c r="C30" s="185"/>
      <c r="D30" s="185"/>
      <c r="E30" s="185"/>
      <c r="F30" s="185"/>
      <c r="G30" s="185"/>
      <c r="H30" s="895"/>
    </row>
    <row r="31" spans="1:8" x14ac:dyDescent="0.25">
      <c r="A31" s="894"/>
      <c r="B31" s="185"/>
      <c r="C31" s="185"/>
      <c r="D31" s="185"/>
      <c r="E31" s="185"/>
      <c r="F31" s="185"/>
      <c r="G31" s="185"/>
      <c r="H31" s="895"/>
    </row>
    <row r="32" spans="1:8" x14ac:dyDescent="0.25">
      <c r="A32" s="894"/>
      <c r="B32" s="185"/>
      <c r="C32" s="185"/>
      <c r="D32" s="185"/>
      <c r="E32" s="185"/>
      <c r="F32" s="185"/>
      <c r="G32" s="185"/>
      <c r="H32" s="895"/>
    </row>
    <row r="33" spans="1:8" x14ac:dyDescent="0.25">
      <c r="A33" s="894"/>
      <c r="B33" s="185"/>
      <c r="C33" s="185"/>
      <c r="D33" s="185"/>
      <c r="E33" s="185"/>
      <c r="F33" s="185"/>
      <c r="G33" s="185"/>
      <c r="H33" s="895"/>
    </row>
    <row r="34" spans="1:8" ht="18.75" x14ac:dyDescent="0.3">
      <c r="A34" s="896"/>
      <c r="B34" s="897"/>
      <c r="C34" s="897"/>
      <c r="D34" s="1189" t="s">
        <v>630</v>
      </c>
      <c r="E34" s="1189"/>
      <c r="F34" s="1189"/>
      <c r="G34" s="897"/>
      <c r="H34" s="898"/>
    </row>
    <row r="35" spans="1:8" x14ac:dyDescent="0.25">
      <c r="B35" s="1186" t="s">
        <v>631</v>
      </c>
      <c r="C35" s="1190"/>
      <c r="D35" s="1190"/>
      <c r="F35" s="1191" t="s">
        <v>632</v>
      </c>
      <c r="G35" s="1191"/>
    </row>
    <row r="36" spans="1:8" x14ac:dyDescent="0.25">
      <c r="F36" s="899"/>
      <c r="G36" s="899"/>
    </row>
    <row r="49" spans="3:7" x14ac:dyDescent="0.25">
      <c r="C49" s="1186" t="s">
        <v>633</v>
      </c>
      <c r="D49" s="1186"/>
      <c r="E49" s="1186"/>
      <c r="F49" s="1186"/>
      <c r="G49" s="1186"/>
    </row>
  </sheetData>
  <mergeCells count="8">
    <mergeCell ref="C49:G49"/>
    <mergeCell ref="A1:H1"/>
    <mergeCell ref="B11:E11"/>
    <mergeCell ref="B14:E14"/>
    <mergeCell ref="A21:H21"/>
    <mergeCell ref="D34:F34"/>
    <mergeCell ref="B35:D35"/>
    <mergeCell ref="F35:G35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3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9" max="7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8673" r:id="rId5">
          <objectPr defaultSize="0" autoPict="0" r:id="rId6">
            <anchor moveWithCells="1" sizeWithCells="1">
              <from>
                <xdr:col>3</xdr:col>
                <xdr:colOff>142875</xdr:colOff>
                <xdr:row>0</xdr:row>
                <xdr:rowOff>142875</xdr:rowOff>
              </from>
              <to>
                <xdr:col>3</xdr:col>
                <xdr:colOff>142875</xdr:colOff>
                <xdr:row>0</xdr:row>
                <xdr:rowOff>142875</xdr:rowOff>
              </to>
            </anchor>
          </objectPr>
        </oleObject>
      </mc:Choice>
      <mc:Fallback>
        <oleObject progId="PBrush" shapeId="28673" r:id="rId5"/>
      </mc:Fallback>
    </mc:AlternateContent>
    <mc:AlternateContent xmlns:mc="http://schemas.openxmlformats.org/markup-compatibility/2006">
      <mc:Choice Requires="x14">
        <oleObject progId="PBrush" shapeId="28674" r:id="rId7">
          <objectPr defaultSize="0" autoPict="0" r:id="rId6">
            <anchor moveWithCells="1" sizeWithCells="1">
              <from>
                <xdr:col>3</xdr:col>
                <xdr:colOff>142875</xdr:colOff>
                <xdr:row>0</xdr:row>
                <xdr:rowOff>142875</xdr:rowOff>
              </from>
              <to>
                <xdr:col>3</xdr:col>
                <xdr:colOff>142875</xdr:colOff>
                <xdr:row>0</xdr:row>
                <xdr:rowOff>142875</xdr:rowOff>
              </to>
            </anchor>
          </objectPr>
        </oleObject>
      </mc:Choice>
      <mc:Fallback>
        <oleObject progId="PBrush" shapeId="28674" r:id="rId7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35"/>
  <sheetViews>
    <sheetView showGridLines="0" showZeros="0" zoomScaleNormal="100" zoomScaleSheetLayoutView="90" workbookViewId="0">
      <selection sqref="A1:M1"/>
    </sheetView>
  </sheetViews>
  <sheetFormatPr defaultColWidth="9" defaultRowHeight="12.75" x14ac:dyDescent="0.25"/>
  <cols>
    <col min="1" max="1" width="12.140625" style="907" customWidth="1"/>
    <col min="2" max="2" width="11.42578125" style="907" customWidth="1"/>
    <col min="3" max="3" width="10.140625" style="937" bestFit="1" customWidth="1"/>
    <col min="4" max="5" width="11.5703125" style="937" customWidth="1"/>
    <col min="6" max="6" width="11.5703125" style="907" customWidth="1"/>
    <col min="7" max="7" width="9.28515625" style="907" customWidth="1"/>
    <col min="8" max="8" width="10.28515625" style="907" customWidth="1"/>
    <col min="9" max="9" width="10.7109375" style="907" customWidth="1"/>
    <col min="10" max="15" width="11.5703125" style="907" customWidth="1"/>
    <col min="16" max="16384" width="9" style="907"/>
  </cols>
  <sheetData>
    <row r="1" spans="1:15" s="900" customFormat="1" ht="31.9" customHeight="1" x14ac:dyDescent="0.25">
      <c r="A1" s="1192" t="s">
        <v>17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</row>
    <row r="2" spans="1:15" s="903" customFormat="1" ht="24" customHeight="1" x14ac:dyDescent="0.25">
      <c r="A2" s="901" t="s">
        <v>634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</row>
    <row r="3" spans="1:15" s="906" customFormat="1" ht="18.75" x14ac:dyDescent="0.3">
      <c r="A3" s="904" t="s">
        <v>635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</row>
    <row r="4" spans="1:15" ht="3.6" customHeight="1" x14ac:dyDescent="0.2">
      <c r="B4" s="908"/>
      <c r="C4" s="908"/>
      <c r="D4" s="908"/>
      <c r="E4" s="908"/>
      <c r="F4" s="908"/>
      <c r="G4" s="908"/>
      <c r="H4" s="908"/>
      <c r="I4" s="908"/>
      <c r="J4" s="908"/>
      <c r="K4" s="908"/>
      <c r="L4" s="908"/>
      <c r="M4" s="908"/>
      <c r="N4" s="908"/>
      <c r="O4" s="908"/>
    </row>
    <row r="5" spans="1:15" ht="15.75" x14ac:dyDescent="0.25">
      <c r="A5" s="909" t="s">
        <v>636</v>
      </c>
      <c r="B5" s="910"/>
      <c r="C5" s="910"/>
      <c r="D5" s="910"/>
      <c r="E5" s="910"/>
      <c r="F5" s="910"/>
      <c r="G5" s="910"/>
      <c r="H5" s="910"/>
      <c r="I5" s="910"/>
      <c r="J5" s="910"/>
      <c r="K5" s="910"/>
      <c r="L5" s="910"/>
      <c r="M5" s="910"/>
      <c r="N5" s="908"/>
      <c r="O5" s="908"/>
    </row>
    <row r="6" spans="1:15" ht="15.75" x14ac:dyDescent="0.25">
      <c r="A6" s="911" t="s">
        <v>637</v>
      </c>
      <c r="B6" s="910"/>
      <c r="C6" s="910"/>
      <c r="D6" s="910"/>
      <c r="E6" s="910"/>
      <c r="F6" s="910"/>
      <c r="G6" s="910"/>
      <c r="H6" s="910"/>
      <c r="I6" s="910"/>
      <c r="J6" s="910"/>
      <c r="K6" s="910"/>
      <c r="L6" s="910"/>
      <c r="M6" s="910"/>
      <c r="N6" s="908"/>
      <c r="O6" s="908"/>
    </row>
    <row r="7" spans="1:15" ht="15.75" x14ac:dyDescent="0.25">
      <c r="A7" s="909" t="s">
        <v>638</v>
      </c>
      <c r="B7" s="910"/>
      <c r="C7" s="910"/>
      <c r="D7" s="910"/>
      <c r="E7" s="910"/>
      <c r="F7" s="910"/>
      <c r="G7" s="910"/>
      <c r="H7" s="910"/>
      <c r="I7" s="910"/>
      <c r="J7" s="910"/>
      <c r="K7" s="910"/>
      <c r="L7" s="910"/>
      <c r="M7" s="910"/>
      <c r="N7" s="908"/>
      <c r="O7" s="908"/>
    </row>
    <row r="8" spans="1:15" ht="15.75" x14ac:dyDescent="0.25">
      <c r="A8" s="909" t="s">
        <v>639</v>
      </c>
      <c r="B8" s="910"/>
      <c r="C8" s="910"/>
      <c r="D8" s="910"/>
      <c r="E8" s="910"/>
      <c r="F8" s="910"/>
      <c r="G8" s="910"/>
      <c r="H8" s="910"/>
      <c r="I8" s="910"/>
      <c r="J8" s="910"/>
      <c r="K8" s="910"/>
      <c r="L8" s="910"/>
      <c r="M8" s="910"/>
      <c r="N8" s="908"/>
      <c r="O8" s="908"/>
    </row>
    <row r="9" spans="1:15" ht="15.75" x14ac:dyDescent="0.25">
      <c r="A9" s="909" t="s">
        <v>640</v>
      </c>
      <c r="B9" s="910"/>
      <c r="C9" s="910"/>
      <c r="D9" s="910"/>
      <c r="E9" s="910"/>
      <c r="F9" s="910"/>
      <c r="G9" s="910"/>
      <c r="H9" s="910"/>
      <c r="I9" s="910"/>
      <c r="J9" s="910"/>
      <c r="K9" s="910"/>
      <c r="L9" s="910"/>
      <c r="M9" s="910"/>
      <c r="N9" s="908"/>
      <c r="O9" s="908"/>
    </row>
    <row r="10" spans="1:15" ht="15.75" x14ac:dyDescent="0.25">
      <c r="A10" s="909" t="s">
        <v>641</v>
      </c>
      <c r="B10" s="910"/>
      <c r="C10" s="910"/>
      <c r="D10" s="910"/>
      <c r="E10" s="910"/>
      <c r="F10" s="910"/>
      <c r="G10" s="910"/>
      <c r="H10" s="910"/>
      <c r="I10" s="910"/>
      <c r="J10" s="910"/>
      <c r="K10" s="910"/>
      <c r="L10" s="910"/>
      <c r="M10" s="910"/>
      <c r="N10" s="908"/>
      <c r="O10" s="908"/>
    </row>
    <row r="11" spans="1:15" ht="15.75" x14ac:dyDescent="0.25">
      <c r="A11" s="909" t="s">
        <v>642</v>
      </c>
      <c r="B11" s="910"/>
      <c r="C11" s="910"/>
      <c r="D11" s="910"/>
      <c r="E11" s="910"/>
      <c r="F11" s="910"/>
      <c r="G11" s="910"/>
      <c r="H11" s="910"/>
      <c r="I11" s="910"/>
      <c r="J11" s="910"/>
      <c r="K11" s="910"/>
      <c r="L11" s="910"/>
      <c r="M11" s="910"/>
      <c r="N11" s="908"/>
      <c r="O11" s="908"/>
    </row>
    <row r="12" spans="1:15" ht="15.75" x14ac:dyDescent="0.25">
      <c r="A12" s="909"/>
      <c r="B12" s="910"/>
      <c r="C12" s="910"/>
      <c r="D12" s="910"/>
      <c r="E12" s="910"/>
      <c r="F12" s="910"/>
      <c r="G12" s="910"/>
      <c r="H12" s="910"/>
      <c r="I12" s="910"/>
      <c r="J12" s="910"/>
      <c r="K12" s="910"/>
      <c r="L12" s="910"/>
      <c r="M12" s="910"/>
      <c r="N12" s="908"/>
      <c r="O12" s="908"/>
    </row>
    <row r="13" spans="1:15" s="913" customFormat="1" ht="12.95" customHeight="1" thickBot="1" x14ac:dyDescent="0.3">
      <c r="A13" s="912" t="s">
        <v>643</v>
      </c>
      <c r="C13" s="914"/>
      <c r="D13" s="914"/>
      <c r="E13" s="914"/>
    </row>
    <row r="14" spans="1:15" s="913" customFormat="1" ht="12.95" customHeight="1" x14ac:dyDescent="0.25">
      <c r="A14" s="915" t="s">
        <v>63</v>
      </c>
      <c r="B14" s="916" t="s">
        <v>644</v>
      </c>
      <c r="C14" s="916" t="s">
        <v>645</v>
      </c>
      <c r="D14" s="916" t="s">
        <v>163</v>
      </c>
      <c r="E14" s="917" t="s">
        <v>646</v>
      </c>
    </row>
    <row r="15" spans="1:15" s="913" customFormat="1" ht="12.95" customHeight="1" thickBot="1" x14ac:dyDescent="0.3">
      <c r="A15" s="918" t="s">
        <v>647</v>
      </c>
      <c r="B15" s="919">
        <f>VLOOKUP($A$15,$A$22:$I$35,7)</f>
        <v>57</v>
      </c>
      <c r="C15" s="919" t="str">
        <f>VLOOKUP($A$15,$A$22:$I$35,5,0)</f>
        <v>Baexem</v>
      </c>
      <c r="D15" s="920">
        <f>VLOOKUP($A$15,$A$22:$I$35,9,0)</f>
        <v>653718793</v>
      </c>
      <c r="E15" s="921">
        <f>VLOOKUP($A$15,$A$22:$I$35,3,0)</f>
        <v>6</v>
      </c>
    </row>
    <row r="16" spans="1:15" s="913" customFormat="1" ht="12.95" customHeight="1" thickBot="1" x14ac:dyDescent="0.3">
      <c r="A16" s="922" t="s">
        <v>23</v>
      </c>
      <c r="C16" s="914"/>
      <c r="D16" s="914"/>
      <c r="E16" s="914"/>
    </row>
    <row r="17" spans="1:9" s="913" customFormat="1" ht="12.95" customHeight="1" x14ac:dyDescent="0.25">
      <c r="A17" s="915" t="s">
        <v>63</v>
      </c>
      <c r="B17" s="916" t="s">
        <v>644</v>
      </c>
      <c r="C17" s="916" t="s">
        <v>645</v>
      </c>
      <c r="D17" s="916" t="s">
        <v>163</v>
      </c>
      <c r="E17" s="917" t="s">
        <v>646</v>
      </c>
    </row>
    <row r="18" spans="1:9" s="913" customFormat="1" ht="12.95" customHeight="1" thickBot="1" x14ac:dyDescent="0.3">
      <c r="A18" s="923"/>
      <c r="B18" s="924"/>
      <c r="C18" s="924"/>
      <c r="D18" s="924"/>
      <c r="E18" s="925"/>
    </row>
    <row r="19" spans="1:9" s="913" customFormat="1" ht="12.95" customHeight="1" x14ac:dyDescent="0.25">
      <c r="C19" s="914"/>
      <c r="D19" s="914"/>
      <c r="E19" s="914"/>
    </row>
    <row r="20" spans="1:9" s="913" customFormat="1" ht="12.95" customHeight="1" x14ac:dyDescent="0.25">
      <c r="A20" s="926" t="s">
        <v>648</v>
      </c>
      <c r="C20" s="914"/>
      <c r="D20" s="914"/>
      <c r="E20" s="914"/>
    </row>
    <row r="21" spans="1:9" s="929" customFormat="1" ht="12.95" customHeight="1" x14ac:dyDescent="0.25">
      <c r="A21" s="927" t="s">
        <v>63</v>
      </c>
      <c r="B21" s="927" t="s">
        <v>649</v>
      </c>
      <c r="C21" s="928" t="s">
        <v>646</v>
      </c>
      <c r="D21" s="928" t="s">
        <v>650</v>
      </c>
      <c r="E21" s="928" t="s">
        <v>645</v>
      </c>
      <c r="F21" s="927" t="s">
        <v>651</v>
      </c>
      <c r="G21" s="927" t="s">
        <v>644</v>
      </c>
      <c r="H21" s="927" t="s">
        <v>68</v>
      </c>
      <c r="I21" s="927" t="s">
        <v>163</v>
      </c>
    </row>
    <row r="22" spans="1:9" s="936" customFormat="1" ht="12.95" customHeight="1" x14ac:dyDescent="0.2">
      <c r="A22" s="930" t="s">
        <v>647</v>
      </c>
      <c r="B22" s="931" t="s">
        <v>652</v>
      </c>
      <c r="C22" s="932">
        <v>6</v>
      </c>
      <c r="D22" s="931" t="s">
        <v>191</v>
      </c>
      <c r="E22" s="931" t="s">
        <v>168</v>
      </c>
      <c r="F22" s="933">
        <v>33752</v>
      </c>
      <c r="G22" s="934">
        <v>23</v>
      </c>
      <c r="H22" s="935">
        <v>475494084</v>
      </c>
      <c r="I22" s="935">
        <v>653718793</v>
      </c>
    </row>
    <row r="23" spans="1:9" s="936" customFormat="1" ht="12.95" customHeight="1" x14ac:dyDescent="0.2">
      <c r="A23" s="930" t="s">
        <v>218</v>
      </c>
      <c r="B23" s="931" t="s">
        <v>188</v>
      </c>
      <c r="C23" s="932">
        <v>12</v>
      </c>
      <c r="D23" s="931" t="s">
        <v>219</v>
      </c>
      <c r="E23" s="931" t="s">
        <v>168</v>
      </c>
      <c r="F23" s="933">
        <v>21339</v>
      </c>
      <c r="G23" s="934">
        <v>57</v>
      </c>
      <c r="H23" s="935">
        <v>475494089</v>
      </c>
      <c r="I23" s="935">
        <v>653718794</v>
      </c>
    </row>
    <row r="24" spans="1:9" s="936" customFormat="1" ht="12.95" customHeight="1" x14ac:dyDescent="0.2">
      <c r="A24" s="930" t="s">
        <v>74</v>
      </c>
      <c r="B24" s="931" t="s">
        <v>178</v>
      </c>
      <c r="C24" s="932">
        <v>23</v>
      </c>
      <c r="D24" s="931" t="s">
        <v>179</v>
      </c>
      <c r="E24" s="931" t="s">
        <v>172</v>
      </c>
      <c r="F24" s="933">
        <v>19524</v>
      </c>
      <c r="G24" s="934">
        <v>62</v>
      </c>
      <c r="H24" s="935">
        <v>475494094</v>
      </c>
      <c r="I24" s="935">
        <v>653718791</v>
      </c>
    </row>
    <row r="25" spans="1:9" s="936" customFormat="1" ht="12.95" customHeight="1" x14ac:dyDescent="0.2">
      <c r="A25" s="930" t="s">
        <v>236</v>
      </c>
      <c r="B25" s="931" t="s">
        <v>653</v>
      </c>
      <c r="C25" s="932">
        <v>29</v>
      </c>
      <c r="D25" s="931" t="s">
        <v>237</v>
      </c>
      <c r="E25" s="931" t="s">
        <v>172</v>
      </c>
      <c r="F25" s="933">
        <v>21356</v>
      </c>
      <c r="G25" s="934">
        <v>57</v>
      </c>
      <c r="H25" s="935">
        <v>475494099</v>
      </c>
      <c r="I25" s="935">
        <v>653718792</v>
      </c>
    </row>
    <row r="26" spans="1:9" s="936" customFormat="1" ht="12.95" customHeight="1" x14ac:dyDescent="0.2">
      <c r="A26" s="930" t="s">
        <v>654</v>
      </c>
      <c r="B26" s="931" t="s">
        <v>655</v>
      </c>
      <c r="C26" s="932">
        <v>6</v>
      </c>
      <c r="D26" s="931" t="s">
        <v>191</v>
      </c>
      <c r="E26" s="931" t="s">
        <v>202</v>
      </c>
      <c r="F26" s="933">
        <v>33752</v>
      </c>
      <c r="G26" s="934">
        <v>23</v>
      </c>
      <c r="H26" s="935">
        <v>475494104</v>
      </c>
      <c r="I26" s="935">
        <v>653718793</v>
      </c>
    </row>
    <row r="27" spans="1:9" s="936" customFormat="1" ht="12.95" customHeight="1" x14ac:dyDescent="0.2">
      <c r="A27" s="930" t="s">
        <v>218</v>
      </c>
      <c r="B27" s="931" t="s">
        <v>656</v>
      </c>
      <c r="C27" s="932">
        <v>12</v>
      </c>
      <c r="D27" s="931" t="s">
        <v>219</v>
      </c>
      <c r="E27" s="931" t="s">
        <v>168</v>
      </c>
      <c r="F27" s="933">
        <v>21339</v>
      </c>
      <c r="G27" s="934">
        <v>57</v>
      </c>
      <c r="H27" s="935">
        <v>475494109</v>
      </c>
      <c r="I27" s="935">
        <v>653718794</v>
      </c>
    </row>
    <row r="28" spans="1:9" s="936" customFormat="1" ht="12.95" customHeight="1" x14ac:dyDescent="0.2">
      <c r="A28" s="930" t="s">
        <v>213</v>
      </c>
      <c r="B28" s="931" t="s">
        <v>657</v>
      </c>
      <c r="C28" s="932">
        <v>18</v>
      </c>
      <c r="D28" s="931" t="s">
        <v>217</v>
      </c>
      <c r="E28" s="931" t="s">
        <v>202</v>
      </c>
      <c r="F28" s="933">
        <v>18788</v>
      </c>
      <c r="G28" s="934">
        <v>64</v>
      </c>
      <c r="H28" s="935">
        <v>475494114</v>
      </c>
      <c r="I28" s="935">
        <v>653718795</v>
      </c>
    </row>
    <row r="29" spans="1:9" s="936" customFormat="1" ht="12.95" customHeight="1" x14ac:dyDescent="0.2">
      <c r="A29" s="930" t="s">
        <v>184</v>
      </c>
      <c r="B29" s="931" t="s">
        <v>658</v>
      </c>
      <c r="C29" s="932">
        <v>24</v>
      </c>
      <c r="D29" s="931" t="s">
        <v>189</v>
      </c>
      <c r="E29" s="931" t="s">
        <v>172</v>
      </c>
      <c r="F29" s="933">
        <v>21351</v>
      </c>
      <c r="G29" s="934">
        <v>57</v>
      </c>
      <c r="H29" s="935">
        <v>475494119</v>
      </c>
      <c r="I29" s="935">
        <v>653718796</v>
      </c>
    </row>
    <row r="30" spans="1:9" s="936" customFormat="1" ht="12.95" customHeight="1" x14ac:dyDescent="0.2">
      <c r="A30" s="930" t="s">
        <v>659</v>
      </c>
      <c r="B30" s="931" t="s">
        <v>660</v>
      </c>
      <c r="C30" s="932">
        <v>30</v>
      </c>
      <c r="D30" s="931" t="s">
        <v>198</v>
      </c>
      <c r="E30" s="931" t="s">
        <v>172</v>
      </c>
      <c r="F30" s="933">
        <v>21357</v>
      </c>
      <c r="G30" s="934">
        <v>57</v>
      </c>
      <c r="H30" s="935">
        <v>475494124</v>
      </c>
      <c r="I30" s="935">
        <v>653718797</v>
      </c>
    </row>
    <row r="31" spans="1:9" s="936" customFormat="1" ht="12.95" customHeight="1" x14ac:dyDescent="0.2">
      <c r="A31" s="930" t="s">
        <v>236</v>
      </c>
      <c r="B31" s="931" t="s">
        <v>181</v>
      </c>
      <c r="C31" s="932">
        <v>3</v>
      </c>
      <c r="D31" s="931" t="s">
        <v>238</v>
      </c>
      <c r="E31" s="931" t="s">
        <v>172</v>
      </c>
      <c r="F31" s="933">
        <v>21330</v>
      </c>
      <c r="G31" s="934">
        <v>57</v>
      </c>
      <c r="H31" s="935">
        <v>475494129</v>
      </c>
      <c r="I31" s="935">
        <v>653718798</v>
      </c>
    </row>
    <row r="32" spans="1:9" s="936" customFormat="1" ht="12.95" customHeight="1" x14ac:dyDescent="0.2">
      <c r="A32" s="930" t="s">
        <v>661</v>
      </c>
      <c r="B32" s="931" t="s">
        <v>662</v>
      </c>
      <c r="C32" s="932">
        <v>9</v>
      </c>
      <c r="D32" s="931" t="s">
        <v>204</v>
      </c>
      <c r="E32" s="931" t="s">
        <v>205</v>
      </c>
      <c r="F32" s="933">
        <v>32294</v>
      </c>
      <c r="G32" s="934">
        <v>27</v>
      </c>
      <c r="H32" s="935">
        <v>475494134</v>
      </c>
      <c r="I32" s="935">
        <v>653718799</v>
      </c>
    </row>
    <row r="33" spans="1:9" s="936" customFormat="1" ht="12.95" customHeight="1" x14ac:dyDescent="0.2">
      <c r="A33" s="930" t="s">
        <v>209</v>
      </c>
      <c r="B33" s="931" t="s">
        <v>663</v>
      </c>
      <c r="C33" s="932">
        <v>15</v>
      </c>
      <c r="D33" s="931" t="s">
        <v>210</v>
      </c>
      <c r="E33" s="931" t="s">
        <v>168</v>
      </c>
      <c r="F33" s="933">
        <v>21342</v>
      </c>
      <c r="G33" s="934">
        <v>57</v>
      </c>
      <c r="H33" s="935">
        <v>475494139</v>
      </c>
      <c r="I33" s="935">
        <v>653718800</v>
      </c>
    </row>
    <row r="34" spans="1:9" s="936" customFormat="1" ht="12.95" customHeight="1" x14ac:dyDescent="0.2">
      <c r="A34" s="930" t="s">
        <v>225</v>
      </c>
      <c r="B34" s="931" t="s">
        <v>664</v>
      </c>
      <c r="C34" s="932">
        <v>21</v>
      </c>
      <c r="D34" s="931" t="s">
        <v>228</v>
      </c>
      <c r="E34" s="931" t="s">
        <v>168</v>
      </c>
      <c r="F34" s="933">
        <v>28653</v>
      </c>
      <c r="G34" s="934">
        <v>37</v>
      </c>
      <c r="H34" s="935">
        <v>475494144</v>
      </c>
      <c r="I34" s="935">
        <v>653718801</v>
      </c>
    </row>
    <row r="35" spans="1:9" s="936" customFormat="1" ht="12.95" customHeight="1" x14ac:dyDescent="0.2">
      <c r="A35" s="930" t="s">
        <v>231</v>
      </c>
      <c r="B35" s="931" t="s">
        <v>665</v>
      </c>
      <c r="C35" s="932">
        <v>27</v>
      </c>
      <c r="D35" s="931" t="s">
        <v>234</v>
      </c>
      <c r="E35" s="931" t="s">
        <v>235</v>
      </c>
      <c r="F35" s="933">
        <v>21354</v>
      </c>
      <c r="G35" s="934">
        <v>57</v>
      </c>
      <c r="H35" s="935">
        <v>475494149</v>
      </c>
      <c r="I35" s="935">
        <v>653718802</v>
      </c>
    </row>
  </sheetData>
  <mergeCells count="1">
    <mergeCell ref="A1:M1"/>
  </mergeCells>
  <dataValidations count="2">
    <dataValidation type="list" errorStyle="information" allowBlank="1" showInputMessage="1" showErrorMessage="1" sqref="A23" xr:uid="{00000000-0002-0000-1600-000000000000}">
      <formula1>$A$27:$A$32</formula1>
    </dataValidation>
    <dataValidation type="list" allowBlank="1" showInputMessage="1" showErrorMessage="1" error="Alleen namen in de lijst kiezen" sqref="A15" xr:uid="{00000000-0002-0000-1600-000001000000}">
      <formula1>$A$22:$A$35</formula1>
    </dataValidation>
  </dataValidations>
  <printOptions horizontalCentered="1" gridLinesSet="0"/>
  <pageMargins left="0.23622047244094491" right="0.23622047244094491" top="0.74803149606299213" bottom="0.74803149606299213" header="0.31496062992125984" footer="0.31496062992125984"/>
  <pageSetup paperSize="9" scale="94" orientation="landscape" horizontalDpi="4294967293" verticalDpi="4294967293" r:id="rId1"/>
  <headerFooter alignWithMargins="0">
    <oddHeader>&amp;C&amp;20Basis cursus gecombineerd met gevorderd</oddHeader>
    <oddFooter>&amp;L® computraining&amp;R&amp;D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O29"/>
  <sheetViews>
    <sheetView showGridLines="0" showZeros="0" zoomScaleNormal="100" zoomScaleSheetLayoutView="90" workbookViewId="0">
      <selection sqref="A1:M1"/>
    </sheetView>
  </sheetViews>
  <sheetFormatPr defaultColWidth="9" defaultRowHeight="12.75" x14ac:dyDescent="0.25"/>
  <cols>
    <col min="1" max="1" width="12.140625" style="907" customWidth="1"/>
    <col min="2" max="2" width="11.42578125" style="907" customWidth="1"/>
    <col min="3" max="3" width="10.140625" style="937" bestFit="1" customWidth="1"/>
    <col min="4" max="5" width="11.5703125" style="937" customWidth="1"/>
    <col min="6" max="6" width="11.5703125" style="907" customWidth="1"/>
    <col min="7" max="7" width="9.28515625" style="907" customWidth="1"/>
    <col min="8" max="8" width="10.28515625" style="907" customWidth="1"/>
    <col min="9" max="9" width="10.7109375" style="907" customWidth="1"/>
    <col min="10" max="15" width="11.5703125" style="907" customWidth="1"/>
    <col min="16" max="16384" width="9" style="907"/>
  </cols>
  <sheetData>
    <row r="1" spans="1:13" s="903" customFormat="1" ht="30.75" customHeight="1" thickBot="1" x14ac:dyDescent="0.3">
      <c r="A1" s="1193" t="s">
        <v>666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</row>
    <row r="2" spans="1:13" s="903" customFormat="1" ht="24" customHeight="1" thickTop="1" x14ac:dyDescent="0.25">
      <c r="A2" s="938" t="s">
        <v>2097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</row>
    <row r="3" spans="1:13" ht="16.5" customHeight="1" x14ac:dyDescent="0.25">
      <c r="A3" s="904" t="s">
        <v>667</v>
      </c>
    </row>
    <row r="4" spans="1:13" s="913" customFormat="1" ht="16.5" customHeight="1" x14ac:dyDescent="0.25">
      <c r="A4" s="909" t="s">
        <v>668</v>
      </c>
      <c r="C4" s="914"/>
      <c r="D4" s="914"/>
      <c r="E4" s="914"/>
    </row>
    <row r="5" spans="1:13" s="913" customFormat="1" ht="16.5" customHeight="1" x14ac:dyDescent="0.25">
      <c r="A5" s="911" t="s">
        <v>669</v>
      </c>
      <c r="C5" s="914"/>
      <c r="D5" s="914"/>
      <c r="E5" s="914"/>
    </row>
    <row r="6" spans="1:13" s="913" customFormat="1" ht="16.5" customHeight="1" x14ac:dyDescent="0.25">
      <c r="A6" s="909" t="s">
        <v>670</v>
      </c>
      <c r="C6" s="914"/>
      <c r="D6" s="914"/>
      <c r="E6" s="914"/>
    </row>
    <row r="7" spans="1:13" s="913" customFormat="1" ht="16.5" customHeight="1" x14ac:dyDescent="0.25">
      <c r="A7" s="909" t="s">
        <v>671</v>
      </c>
      <c r="C7" s="914"/>
      <c r="D7" s="914"/>
      <c r="E7" s="914"/>
    </row>
    <row r="8" spans="1:13" s="913" customFormat="1" ht="16.5" customHeight="1" x14ac:dyDescent="0.25">
      <c r="A8" s="909" t="s">
        <v>672</v>
      </c>
      <c r="C8" s="914"/>
      <c r="D8" s="914"/>
      <c r="E8" s="914"/>
    </row>
    <row r="9" spans="1:13" s="913" customFormat="1" ht="16.5" customHeight="1" x14ac:dyDescent="0.25">
      <c r="A9" s="909" t="s">
        <v>673</v>
      </c>
      <c r="C9" s="914"/>
      <c r="D9" s="914"/>
      <c r="E9" s="914"/>
    </row>
    <row r="10" spans="1:13" s="913" customFormat="1" ht="16.5" customHeight="1" x14ac:dyDescent="0.25">
      <c r="A10" s="909" t="s">
        <v>674</v>
      </c>
      <c r="C10" s="914"/>
      <c r="D10" s="914"/>
      <c r="E10" s="914"/>
    </row>
    <row r="11" spans="1:13" s="913" customFormat="1" ht="16.5" customHeight="1" x14ac:dyDescent="0.25">
      <c r="A11" s="909" t="s">
        <v>2098</v>
      </c>
      <c r="C11" s="914"/>
      <c r="D11" s="914"/>
      <c r="E11" s="914"/>
    </row>
    <row r="12" spans="1:13" s="913" customFormat="1" ht="6.95" customHeight="1" x14ac:dyDescent="0.25">
      <c r="C12" s="914"/>
      <c r="D12" s="914"/>
      <c r="E12" s="914"/>
    </row>
    <row r="13" spans="1:13" ht="15.75" thickBot="1" x14ac:dyDescent="0.3">
      <c r="A13" s="912" t="s">
        <v>675</v>
      </c>
      <c r="B13" s="913"/>
      <c r="C13" s="914"/>
      <c r="D13" s="914"/>
      <c r="E13" s="914"/>
    </row>
    <row r="14" spans="1:13" x14ac:dyDescent="0.25">
      <c r="A14" s="915" t="s">
        <v>63</v>
      </c>
      <c r="B14" s="916" t="s">
        <v>644</v>
      </c>
      <c r="C14" s="916" t="s">
        <v>645</v>
      </c>
      <c r="D14" s="916" t="s">
        <v>163</v>
      </c>
      <c r="E14" s="917" t="s">
        <v>646</v>
      </c>
    </row>
    <row r="15" spans="1:13" ht="13.5" thickBot="1" x14ac:dyDescent="0.3">
      <c r="A15" s="918" t="s">
        <v>213</v>
      </c>
      <c r="B15" s="919">
        <f>HLOOKUP($A$15,$A$21:$O$29,7,0)</f>
        <v>64</v>
      </c>
      <c r="C15" s="919" t="str">
        <f>HLOOKUP($A$15,$B$21:$O$29,5,0)</f>
        <v>Neer</v>
      </c>
      <c r="D15" s="919">
        <f>HLOOKUP($A$15,$B$21:$O$29,9,0)</f>
        <v>653718795</v>
      </c>
      <c r="E15" s="919">
        <f>HLOOKUP($A$15,$B$21:$O$29,3,0)</f>
        <v>18</v>
      </c>
    </row>
    <row r="16" spans="1:13" ht="15.75" thickBot="1" x14ac:dyDescent="0.3">
      <c r="A16" s="922" t="s">
        <v>23</v>
      </c>
      <c r="B16" s="913"/>
      <c r="C16" s="914"/>
      <c r="D16" s="914"/>
      <c r="E16" s="914"/>
    </row>
    <row r="17" spans="1:15" x14ac:dyDescent="0.25">
      <c r="A17" s="915" t="s">
        <v>63</v>
      </c>
      <c r="B17" s="916" t="s">
        <v>644</v>
      </c>
      <c r="C17" s="916" t="s">
        <v>645</v>
      </c>
      <c r="D17" s="916" t="s">
        <v>163</v>
      </c>
      <c r="E17" s="917" t="s">
        <v>646</v>
      </c>
    </row>
    <row r="18" spans="1:15" ht="13.5" thickBot="1" x14ac:dyDescent="0.3">
      <c r="A18" s="923"/>
      <c r="B18" s="924"/>
      <c r="C18" s="924"/>
      <c r="D18" s="924"/>
      <c r="E18" s="925"/>
    </row>
    <row r="20" spans="1:15" ht="15" x14ac:dyDescent="0.25">
      <c r="A20" s="926" t="s">
        <v>676</v>
      </c>
    </row>
    <row r="21" spans="1:15" s="929" customFormat="1" x14ac:dyDescent="0.25">
      <c r="A21" s="929" t="s">
        <v>63</v>
      </c>
      <c r="B21" s="939" t="s">
        <v>70</v>
      </c>
      <c r="C21" s="939" t="s">
        <v>677</v>
      </c>
      <c r="D21" s="939" t="s">
        <v>678</v>
      </c>
      <c r="E21" s="939" t="s">
        <v>236</v>
      </c>
      <c r="F21" s="939" t="s">
        <v>70</v>
      </c>
      <c r="G21" s="939" t="s">
        <v>679</v>
      </c>
      <c r="H21" s="939" t="s">
        <v>213</v>
      </c>
      <c r="I21" s="939" t="s">
        <v>184</v>
      </c>
      <c r="J21" s="939" t="s">
        <v>70</v>
      </c>
      <c r="K21" s="939" t="s">
        <v>236</v>
      </c>
      <c r="L21" s="939" t="s">
        <v>680</v>
      </c>
      <c r="M21" s="939" t="s">
        <v>681</v>
      </c>
      <c r="N21" s="939" t="s">
        <v>225</v>
      </c>
      <c r="O21" s="939" t="s">
        <v>682</v>
      </c>
    </row>
    <row r="22" spans="1:15" x14ac:dyDescent="0.2">
      <c r="A22" s="929" t="s">
        <v>649</v>
      </c>
      <c r="B22" s="940" t="s">
        <v>652</v>
      </c>
      <c r="C22" s="940" t="s">
        <v>188</v>
      </c>
      <c r="D22" s="940" t="s">
        <v>178</v>
      </c>
      <c r="E22" s="940" t="s">
        <v>653</v>
      </c>
      <c r="F22" s="940" t="s">
        <v>655</v>
      </c>
      <c r="G22" s="940" t="s">
        <v>656</v>
      </c>
      <c r="H22" s="940" t="s">
        <v>657</v>
      </c>
      <c r="I22" s="940" t="s">
        <v>658</v>
      </c>
      <c r="J22" s="940" t="s">
        <v>660</v>
      </c>
      <c r="K22" s="940" t="s">
        <v>181</v>
      </c>
      <c r="L22" s="940" t="s">
        <v>662</v>
      </c>
      <c r="M22" s="940" t="s">
        <v>663</v>
      </c>
      <c r="N22" s="940" t="s">
        <v>664</v>
      </c>
      <c r="O22" s="940" t="s">
        <v>665</v>
      </c>
    </row>
    <row r="23" spans="1:15" s="937" customFormat="1" x14ac:dyDescent="0.2">
      <c r="A23" s="929" t="s">
        <v>683</v>
      </c>
      <c r="B23" s="940">
        <v>6</v>
      </c>
      <c r="C23" s="940">
        <v>12</v>
      </c>
      <c r="D23" s="940">
        <v>23</v>
      </c>
      <c r="E23" s="940">
        <v>29</v>
      </c>
      <c r="F23" s="940">
        <v>6</v>
      </c>
      <c r="G23" s="940">
        <v>12</v>
      </c>
      <c r="H23" s="940">
        <v>18</v>
      </c>
      <c r="I23" s="940">
        <v>24</v>
      </c>
      <c r="J23" s="940">
        <v>30</v>
      </c>
      <c r="K23" s="940">
        <v>3</v>
      </c>
      <c r="L23" s="940">
        <v>9</v>
      </c>
      <c r="M23" s="940">
        <v>15</v>
      </c>
      <c r="N23" s="940">
        <v>21</v>
      </c>
      <c r="O23" s="940">
        <v>27</v>
      </c>
    </row>
    <row r="24" spans="1:15" x14ac:dyDescent="0.2">
      <c r="A24" s="929" t="s">
        <v>650</v>
      </c>
      <c r="B24" s="940" t="s">
        <v>191</v>
      </c>
      <c r="C24" s="940" t="s">
        <v>219</v>
      </c>
      <c r="D24" s="940" t="s">
        <v>179</v>
      </c>
      <c r="E24" s="940" t="s">
        <v>237</v>
      </c>
      <c r="F24" s="940" t="s">
        <v>191</v>
      </c>
      <c r="G24" s="940" t="s">
        <v>219</v>
      </c>
      <c r="H24" s="940" t="s">
        <v>217</v>
      </c>
      <c r="I24" s="940" t="s">
        <v>189</v>
      </c>
      <c r="J24" s="940" t="s">
        <v>198</v>
      </c>
      <c r="K24" s="940" t="s">
        <v>238</v>
      </c>
      <c r="L24" s="940" t="s">
        <v>204</v>
      </c>
      <c r="M24" s="940" t="s">
        <v>210</v>
      </c>
      <c r="N24" s="940" t="s">
        <v>228</v>
      </c>
      <c r="O24" s="940" t="s">
        <v>234</v>
      </c>
    </row>
    <row r="25" spans="1:15" x14ac:dyDescent="0.2">
      <c r="A25" s="929" t="s">
        <v>645</v>
      </c>
      <c r="B25" s="940" t="s">
        <v>168</v>
      </c>
      <c r="C25" s="940" t="s">
        <v>168</v>
      </c>
      <c r="D25" s="940" t="s">
        <v>172</v>
      </c>
      <c r="E25" s="940" t="s">
        <v>172</v>
      </c>
      <c r="F25" s="940" t="s">
        <v>168</v>
      </c>
      <c r="G25" s="940" t="s">
        <v>168</v>
      </c>
      <c r="H25" s="940" t="s">
        <v>202</v>
      </c>
      <c r="I25" s="940" t="s">
        <v>172</v>
      </c>
      <c r="J25" s="940" t="s">
        <v>172</v>
      </c>
      <c r="K25" s="940" t="s">
        <v>172</v>
      </c>
      <c r="L25" s="940" t="s">
        <v>205</v>
      </c>
      <c r="M25" s="940" t="s">
        <v>168</v>
      </c>
      <c r="N25" s="940" t="s">
        <v>168</v>
      </c>
      <c r="O25" s="940" t="s">
        <v>235</v>
      </c>
    </row>
    <row r="26" spans="1:15" x14ac:dyDescent="0.2">
      <c r="A26" s="929" t="s">
        <v>651</v>
      </c>
      <c r="B26" s="941">
        <v>33752</v>
      </c>
      <c r="C26" s="941">
        <v>21339</v>
      </c>
      <c r="D26" s="941">
        <v>19524</v>
      </c>
      <c r="E26" s="941">
        <v>21356</v>
      </c>
      <c r="F26" s="941">
        <v>33752</v>
      </c>
      <c r="G26" s="941">
        <v>21339</v>
      </c>
      <c r="H26" s="941">
        <v>18788</v>
      </c>
      <c r="I26" s="941">
        <v>21351</v>
      </c>
      <c r="J26" s="941">
        <v>21357</v>
      </c>
      <c r="K26" s="941">
        <v>21330</v>
      </c>
      <c r="L26" s="941">
        <v>32294</v>
      </c>
      <c r="M26" s="941">
        <v>21342</v>
      </c>
      <c r="N26" s="941">
        <v>28653</v>
      </c>
      <c r="O26" s="941">
        <v>21354</v>
      </c>
    </row>
    <row r="27" spans="1:15" s="937" customFormat="1" x14ac:dyDescent="0.25">
      <c r="A27" s="929" t="s">
        <v>644</v>
      </c>
      <c r="B27" s="942">
        <v>23</v>
      </c>
      <c r="C27" s="942">
        <v>57</v>
      </c>
      <c r="D27" s="942">
        <v>62</v>
      </c>
      <c r="E27" s="942">
        <v>57</v>
      </c>
      <c r="F27" s="942">
        <v>23</v>
      </c>
      <c r="G27" s="942">
        <v>57</v>
      </c>
      <c r="H27" s="942">
        <v>64</v>
      </c>
      <c r="I27" s="942">
        <v>57</v>
      </c>
      <c r="J27" s="942">
        <v>57</v>
      </c>
      <c r="K27" s="942">
        <v>57</v>
      </c>
      <c r="L27" s="942">
        <v>27</v>
      </c>
      <c r="M27" s="942">
        <v>57</v>
      </c>
      <c r="N27" s="942">
        <v>37</v>
      </c>
      <c r="O27" s="942">
        <v>57</v>
      </c>
    </row>
    <row r="28" spans="1:15" x14ac:dyDescent="0.2">
      <c r="A28" s="929" t="s">
        <v>68</v>
      </c>
      <c r="B28" s="943">
        <v>475494084</v>
      </c>
      <c r="C28" s="943">
        <v>475494085</v>
      </c>
      <c r="D28" s="943">
        <v>475494082</v>
      </c>
      <c r="E28" s="943">
        <v>475494083</v>
      </c>
      <c r="F28" s="943">
        <v>475494084</v>
      </c>
      <c r="G28" s="943">
        <v>475494085</v>
      </c>
      <c r="H28" s="943">
        <v>475494086</v>
      </c>
      <c r="I28" s="943">
        <v>475494087</v>
      </c>
      <c r="J28" s="943">
        <v>475494088</v>
      </c>
      <c r="K28" s="943">
        <v>475494089</v>
      </c>
      <c r="L28" s="943">
        <v>475494090</v>
      </c>
      <c r="M28" s="943">
        <v>475494091</v>
      </c>
      <c r="N28" s="943">
        <v>475494092</v>
      </c>
      <c r="O28" s="943">
        <v>475494093</v>
      </c>
    </row>
    <row r="29" spans="1:15" x14ac:dyDescent="0.2">
      <c r="A29" s="929" t="s">
        <v>163</v>
      </c>
      <c r="B29" s="943">
        <v>653718793</v>
      </c>
      <c r="C29" s="943">
        <v>653718794</v>
      </c>
      <c r="D29" s="943">
        <v>653718791</v>
      </c>
      <c r="E29" s="943">
        <v>653718792</v>
      </c>
      <c r="F29" s="943">
        <v>653718793</v>
      </c>
      <c r="G29" s="943">
        <v>653718794</v>
      </c>
      <c r="H29" s="943">
        <v>653718795</v>
      </c>
      <c r="I29" s="943">
        <v>653718796</v>
      </c>
      <c r="J29" s="943">
        <v>653718797</v>
      </c>
      <c r="K29" s="943">
        <v>653718798</v>
      </c>
      <c r="L29" s="943">
        <v>653718799</v>
      </c>
      <c r="M29" s="943">
        <v>653718800</v>
      </c>
      <c r="N29" s="943">
        <v>653718801</v>
      </c>
      <c r="O29" s="943">
        <v>653718802</v>
      </c>
    </row>
  </sheetData>
  <mergeCells count="1">
    <mergeCell ref="A1:M1"/>
  </mergeCells>
  <dataValidations count="2">
    <dataValidation type="list" errorStyle="information" allowBlank="1" showInputMessage="1" showErrorMessage="1" sqref="C21" xr:uid="{00000000-0002-0000-1700-000000000000}">
      <formula1>#REF!</formula1>
    </dataValidation>
    <dataValidation type="list" errorStyle="information" allowBlank="1" showInputMessage="1" showErrorMessage="1" sqref="A15" xr:uid="{00000000-0002-0000-1700-000001000000}">
      <formula1>$B$21:$O$21</formula1>
    </dataValidation>
  </dataValidations>
  <printOptions horizontalCentered="1" gridLinesSet="0"/>
  <pageMargins left="0.23622047244094491" right="0.23622047244094491" top="0.74803149606299213" bottom="0.74803149606299213" header="0.31496062992125984" footer="0.31496062992125984"/>
  <pageSetup paperSize="9" scale="94" orientation="landscape" horizontalDpi="4294967293" verticalDpi="4294967293" r:id="rId1"/>
  <headerFooter alignWithMargins="0">
    <oddHeader>&amp;C&amp;20Basis cursus gecombineerd met gevorderd</oddHeader>
    <oddFooter>&amp;L® computraining&amp;R&amp;D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139"/>
  <sheetViews>
    <sheetView showGridLines="0" showWhiteSpace="0" zoomScaleNormal="100" zoomScaleSheetLayoutView="100" workbookViewId="0">
      <selection activeCell="M9" sqref="M9"/>
    </sheetView>
  </sheetViews>
  <sheetFormatPr defaultColWidth="9.140625" defaultRowHeight="15" x14ac:dyDescent="0.25"/>
  <cols>
    <col min="1" max="1" width="3" style="128" customWidth="1"/>
    <col min="2" max="2" width="12.85546875" style="10" customWidth="1"/>
    <col min="3" max="3" width="5.85546875" style="128" customWidth="1"/>
    <col min="4" max="4" width="12.85546875" style="10" customWidth="1"/>
    <col min="5" max="5" width="5.7109375" style="10" customWidth="1"/>
    <col min="6" max="6" width="8.42578125" style="10" customWidth="1"/>
    <col min="7" max="7" width="12.42578125" style="10" bestFit="1" customWidth="1"/>
    <col min="8" max="8" width="11.7109375" style="10" customWidth="1"/>
    <col min="9" max="9" width="9" style="128" customWidth="1"/>
    <col min="10" max="10" width="12" style="10" customWidth="1"/>
    <col min="11" max="11" width="14" style="10" customWidth="1"/>
    <col min="12" max="13" width="9.140625" style="10"/>
    <col min="14" max="14" width="15.42578125" style="10" bestFit="1" customWidth="1"/>
    <col min="15" max="16384" width="9.140625" style="10"/>
  </cols>
  <sheetData>
    <row r="1" spans="1:11" s="38" customFormat="1" ht="30.75" customHeight="1" thickBot="1" x14ac:dyDescent="0.3">
      <c r="A1" s="1179" t="s">
        <v>684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</row>
    <row r="2" spans="1:11" s="946" customFormat="1" ht="19.5" thickTop="1" x14ac:dyDescent="0.3">
      <c r="A2" s="754" t="s">
        <v>685</v>
      </c>
      <c r="B2" s="944"/>
      <c r="C2" s="944"/>
      <c r="D2" s="755"/>
      <c r="E2" s="755"/>
      <c r="F2" s="755"/>
      <c r="G2" s="755"/>
      <c r="H2" s="755"/>
      <c r="I2" s="945"/>
      <c r="J2" s="756"/>
      <c r="K2" s="756"/>
    </row>
    <row r="3" spans="1:11" s="762" customFormat="1" ht="15.75" x14ac:dyDescent="0.25">
      <c r="A3" s="947">
        <v>1</v>
      </c>
      <c r="B3" s="948" t="s">
        <v>686</v>
      </c>
      <c r="C3" s="949"/>
      <c r="D3" s="950"/>
      <c r="E3" s="950"/>
      <c r="F3" s="950"/>
      <c r="G3" s="951"/>
      <c r="H3" s="951"/>
      <c r="I3" s="949"/>
      <c r="J3" s="951"/>
      <c r="K3" s="952"/>
    </row>
    <row r="4" spans="1:11" s="762" customFormat="1" ht="15.75" x14ac:dyDescent="0.25">
      <c r="A4" s="948">
        <v>2</v>
      </c>
      <c r="B4" s="950" t="s">
        <v>687</v>
      </c>
      <c r="C4" s="949"/>
      <c r="D4" s="950"/>
      <c r="E4" s="950"/>
      <c r="F4" s="950"/>
      <c r="G4" s="951"/>
      <c r="H4" s="951"/>
      <c r="I4" s="949"/>
      <c r="J4" s="951"/>
      <c r="K4" s="952"/>
    </row>
    <row r="5" spans="1:11" s="762" customFormat="1" ht="15.75" x14ac:dyDescent="0.25">
      <c r="A5" s="947">
        <v>3</v>
      </c>
      <c r="B5" s="950" t="s">
        <v>688</v>
      </c>
      <c r="C5" s="949"/>
      <c r="D5" s="950"/>
      <c r="E5" s="950"/>
      <c r="F5" s="950"/>
      <c r="G5" s="951"/>
      <c r="H5" s="951"/>
      <c r="I5" s="949"/>
      <c r="J5" s="951"/>
      <c r="K5" s="952"/>
    </row>
    <row r="6" spans="1:11" s="762" customFormat="1" ht="15.75" x14ac:dyDescent="0.25">
      <c r="A6" s="947">
        <v>4</v>
      </c>
      <c r="B6" s="950" t="s">
        <v>689</v>
      </c>
      <c r="C6" s="949"/>
      <c r="D6" s="950"/>
      <c r="E6" s="950"/>
      <c r="F6" s="950"/>
      <c r="G6" s="951"/>
      <c r="H6" s="951"/>
      <c r="I6" s="949"/>
      <c r="J6" s="951"/>
      <c r="K6" s="952"/>
    </row>
    <row r="7" spans="1:11" s="762" customFormat="1" ht="15.75" x14ac:dyDescent="0.25">
      <c r="A7" s="947"/>
      <c r="B7" s="950"/>
      <c r="C7" s="949"/>
      <c r="D7" s="950"/>
      <c r="E7" s="950"/>
      <c r="F7" s="950"/>
      <c r="G7" s="951"/>
      <c r="H7" s="951"/>
      <c r="I7" s="949"/>
      <c r="J7" s="951"/>
      <c r="K7" s="952"/>
    </row>
    <row r="8" spans="1:11" s="762" customFormat="1" ht="15.75" x14ac:dyDescent="0.25">
      <c r="A8" s="948">
        <v>5</v>
      </c>
      <c r="B8" s="948" t="s">
        <v>690</v>
      </c>
      <c r="C8" s="949"/>
      <c r="D8" s="950"/>
      <c r="E8" s="950"/>
      <c r="F8" s="950"/>
      <c r="G8" s="951"/>
      <c r="H8" s="951"/>
      <c r="I8" s="949"/>
      <c r="J8" s="951"/>
      <c r="K8" s="952"/>
    </row>
    <row r="9" spans="1:11" s="762" customFormat="1" ht="15.75" x14ac:dyDescent="0.25">
      <c r="A9" s="947">
        <v>6</v>
      </c>
      <c r="B9" s="950" t="s">
        <v>691</v>
      </c>
      <c r="C9" s="949"/>
      <c r="D9" s="950"/>
      <c r="E9" s="950"/>
      <c r="F9" s="950"/>
      <c r="G9" s="951"/>
      <c r="H9" s="951"/>
      <c r="I9" s="949"/>
      <c r="J9" s="951"/>
      <c r="K9" s="952"/>
    </row>
    <row r="10" spans="1:11" s="762" customFormat="1" ht="15.75" x14ac:dyDescent="0.25">
      <c r="A10" s="948">
        <v>7</v>
      </c>
      <c r="B10" s="950" t="s">
        <v>692</v>
      </c>
      <c r="C10" s="949"/>
      <c r="D10" s="950"/>
      <c r="E10" s="950"/>
      <c r="F10" s="950"/>
      <c r="G10" s="951"/>
      <c r="H10" s="951"/>
      <c r="I10" s="949"/>
      <c r="J10" s="951"/>
      <c r="K10" s="952"/>
    </row>
    <row r="11" spans="1:11" s="762" customFormat="1" ht="15.75" x14ac:dyDescent="0.25">
      <c r="A11" s="948">
        <v>8</v>
      </c>
      <c r="B11" s="950" t="s">
        <v>693</v>
      </c>
      <c r="C11" s="949"/>
      <c r="D11" s="950"/>
      <c r="E11" s="950"/>
      <c r="F11" s="950"/>
      <c r="G11" s="951"/>
      <c r="H11" s="951"/>
      <c r="I11" s="949"/>
      <c r="J11" s="951"/>
      <c r="K11" s="952"/>
    </row>
    <row r="12" spans="1:11" s="762" customFormat="1" ht="15.75" x14ac:dyDescent="0.25">
      <c r="A12" s="947">
        <v>9</v>
      </c>
      <c r="B12" s="762" t="s">
        <v>694</v>
      </c>
      <c r="C12" s="949"/>
      <c r="D12" s="950"/>
      <c r="E12" s="950"/>
      <c r="F12" s="950"/>
      <c r="G12" s="951"/>
      <c r="H12" s="951"/>
      <c r="I12" s="949"/>
      <c r="J12" s="951"/>
      <c r="K12" s="952"/>
    </row>
    <row r="13" spans="1:11" s="762" customFormat="1" ht="15.75" x14ac:dyDescent="0.25">
      <c r="A13" s="947"/>
      <c r="C13" s="949"/>
      <c r="D13" s="950"/>
      <c r="E13" s="950"/>
      <c r="F13" s="950"/>
      <c r="G13" s="951"/>
      <c r="H13" s="951"/>
      <c r="I13" s="949"/>
      <c r="J13" s="951"/>
      <c r="K13" s="952"/>
    </row>
    <row r="14" spans="1:11" s="762" customFormat="1" ht="18.75" x14ac:dyDescent="0.3">
      <c r="A14" s="754" t="s">
        <v>695</v>
      </c>
      <c r="B14" s="756"/>
      <c r="C14" s="756"/>
      <c r="D14" s="756"/>
      <c r="E14" s="756"/>
      <c r="F14" s="12"/>
      <c r="G14" s="12"/>
      <c r="H14" s="12"/>
      <c r="I14" s="12"/>
      <c r="J14" s="12"/>
      <c r="K14" s="12"/>
    </row>
    <row r="15" spans="1:11" s="762" customFormat="1" ht="15.75" x14ac:dyDescent="0.25">
      <c r="A15" s="762">
        <v>1</v>
      </c>
      <c r="B15" s="762" t="s">
        <v>696</v>
      </c>
    </row>
    <row r="16" spans="1:11" s="762" customFormat="1" ht="15.75" x14ac:dyDescent="0.25">
      <c r="A16" s="762">
        <v>2</v>
      </c>
      <c r="B16" s="762" t="s">
        <v>697</v>
      </c>
    </row>
    <row r="17" spans="1:14" s="762" customFormat="1" ht="15.75" x14ac:dyDescent="0.25">
      <c r="A17" s="762">
        <v>3</v>
      </c>
      <c r="B17" s="762" t="s">
        <v>698</v>
      </c>
      <c r="C17" s="10"/>
      <c r="D17" s="10"/>
      <c r="E17" s="10"/>
      <c r="F17" s="10"/>
      <c r="G17" s="10"/>
      <c r="H17" s="10"/>
      <c r="I17" s="10"/>
      <c r="J17" s="10"/>
      <c r="K17" s="10"/>
    </row>
    <row r="18" spans="1:14" s="762" customFormat="1" ht="15" customHeight="1" x14ac:dyDescent="0.25">
      <c r="C18" s="953"/>
      <c r="D18" s="954"/>
      <c r="E18" s="954"/>
      <c r="F18" s="954"/>
      <c r="G18" s="955"/>
      <c r="H18" s="955"/>
      <c r="I18" s="953"/>
      <c r="J18" s="955"/>
      <c r="K18" s="956"/>
    </row>
    <row r="19" spans="1:14" s="957" customFormat="1" ht="21" customHeight="1" thickBot="1" x14ac:dyDescent="0.3">
      <c r="B19" s="958" t="s">
        <v>63</v>
      </c>
      <c r="C19" s="959" t="s">
        <v>156</v>
      </c>
      <c r="D19" s="959" t="s">
        <v>157</v>
      </c>
      <c r="E19" s="959" t="s">
        <v>158</v>
      </c>
      <c r="F19" s="959" t="s">
        <v>159</v>
      </c>
      <c r="G19" s="959" t="s">
        <v>160</v>
      </c>
      <c r="H19" s="959" t="s">
        <v>161</v>
      </c>
      <c r="I19" s="959" t="s">
        <v>162</v>
      </c>
      <c r="J19" s="959" t="s">
        <v>68</v>
      </c>
      <c r="K19" s="960" t="s">
        <v>163</v>
      </c>
    </row>
    <row r="20" spans="1:14" s="961" customFormat="1" ht="15.75" thickTop="1" x14ac:dyDescent="0.25">
      <c r="B20" s="962" t="s">
        <v>164</v>
      </c>
      <c r="C20" s="963" t="s">
        <v>169</v>
      </c>
      <c r="D20" s="964" t="s">
        <v>170</v>
      </c>
      <c r="E20" s="965">
        <v>26</v>
      </c>
      <c r="F20" s="965" t="s">
        <v>171</v>
      </c>
      <c r="G20" s="964" t="s">
        <v>172</v>
      </c>
      <c r="H20" s="966">
        <v>17315</v>
      </c>
      <c r="I20" s="967">
        <f t="shared" ref="I20:I83" ca="1" si="0">DATEDIF(H21,TODAY(),"y")</f>
        <v>68</v>
      </c>
      <c r="J20" s="968">
        <v>598506530</v>
      </c>
      <c r="K20" s="969">
        <v>653717768</v>
      </c>
    </row>
    <row r="21" spans="1:14" s="961" customFormat="1" x14ac:dyDescent="0.25">
      <c r="B21" s="970" t="s">
        <v>70</v>
      </c>
      <c r="C21" s="971" t="s">
        <v>180</v>
      </c>
      <c r="D21" s="972" t="s">
        <v>203</v>
      </c>
      <c r="E21" s="973">
        <v>9</v>
      </c>
      <c r="F21" s="973" t="s">
        <v>204</v>
      </c>
      <c r="G21" s="972" t="s">
        <v>205</v>
      </c>
      <c r="H21" s="974">
        <v>18548</v>
      </c>
      <c r="I21" s="975">
        <f t="shared" ca="1" si="0"/>
        <v>60</v>
      </c>
      <c r="J21" s="976">
        <v>544500959</v>
      </c>
      <c r="K21" s="977">
        <v>653718227</v>
      </c>
    </row>
    <row r="22" spans="1:14" s="961" customFormat="1" x14ac:dyDescent="0.25">
      <c r="B22" s="970" t="s">
        <v>70</v>
      </c>
      <c r="C22" s="971" t="s">
        <v>169</v>
      </c>
      <c r="D22" s="972" t="s">
        <v>166</v>
      </c>
      <c r="E22" s="973">
        <v>4</v>
      </c>
      <c r="F22" s="973" t="s">
        <v>199</v>
      </c>
      <c r="G22" s="972" t="s">
        <v>172</v>
      </c>
      <c r="H22" s="974">
        <v>21331</v>
      </c>
      <c r="I22" s="975">
        <f t="shared" ca="1" si="0"/>
        <v>60</v>
      </c>
      <c r="J22" s="976">
        <v>634510244</v>
      </c>
      <c r="K22" s="977">
        <v>653717462</v>
      </c>
    </row>
    <row r="23" spans="1:14" s="961" customFormat="1" x14ac:dyDescent="0.25">
      <c r="B23" s="970" t="s">
        <v>70</v>
      </c>
      <c r="C23" s="971" t="s">
        <v>165</v>
      </c>
      <c r="D23" s="972" t="s">
        <v>178</v>
      </c>
      <c r="E23" s="973">
        <v>5</v>
      </c>
      <c r="F23" s="973" t="s">
        <v>197</v>
      </c>
      <c r="G23" s="972" t="s">
        <v>172</v>
      </c>
      <c r="H23" s="974">
        <v>21332</v>
      </c>
      <c r="I23" s="975">
        <f t="shared" ca="1" si="0"/>
        <v>60</v>
      </c>
      <c r="J23" s="976">
        <v>478494150</v>
      </c>
      <c r="K23" s="977">
        <v>653718788</v>
      </c>
    </row>
    <row r="24" spans="1:14" s="961" customFormat="1" x14ac:dyDescent="0.25">
      <c r="B24" s="970" t="s">
        <v>209</v>
      </c>
      <c r="C24" s="971" t="s">
        <v>169</v>
      </c>
      <c r="D24" s="972" t="s">
        <v>181</v>
      </c>
      <c r="E24" s="973">
        <v>15</v>
      </c>
      <c r="F24" s="973" t="s">
        <v>210</v>
      </c>
      <c r="G24" s="972" t="s">
        <v>168</v>
      </c>
      <c r="H24" s="974">
        <v>21332</v>
      </c>
      <c r="I24" s="975">
        <f t="shared" ca="1" si="0"/>
        <v>60</v>
      </c>
      <c r="J24" s="976">
        <v>550501578</v>
      </c>
      <c r="K24" s="977">
        <v>653718176</v>
      </c>
    </row>
    <row r="25" spans="1:14" s="961" customFormat="1" x14ac:dyDescent="0.25">
      <c r="B25" s="970" t="s">
        <v>225</v>
      </c>
      <c r="C25" s="971" t="s">
        <v>206</v>
      </c>
      <c r="D25" s="972" t="s">
        <v>227</v>
      </c>
      <c r="E25" s="973">
        <v>21</v>
      </c>
      <c r="F25" s="973" t="s">
        <v>228</v>
      </c>
      <c r="G25" s="972" t="s">
        <v>168</v>
      </c>
      <c r="H25" s="974">
        <v>21344</v>
      </c>
      <c r="I25" s="975">
        <f t="shared" ca="1" si="0"/>
        <v>60</v>
      </c>
      <c r="J25" s="976">
        <v>556502197</v>
      </c>
      <c r="K25" s="977">
        <v>653718125</v>
      </c>
    </row>
    <row r="26" spans="1:14" s="961" customFormat="1" x14ac:dyDescent="0.25">
      <c r="B26" s="970" t="s">
        <v>218</v>
      </c>
      <c r="C26" s="971" t="s">
        <v>177</v>
      </c>
      <c r="D26" s="972" t="s">
        <v>170</v>
      </c>
      <c r="E26" s="973">
        <v>36</v>
      </c>
      <c r="F26" s="973" t="s">
        <v>224</v>
      </c>
      <c r="G26" s="972" t="s">
        <v>183</v>
      </c>
      <c r="H26" s="974">
        <v>21363</v>
      </c>
      <c r="I26" s="975">
        <f t="shared" ca="1" si="0"/>
        <v>60</v>
      </c>
      <c r="J26" s="976">
        <v>622509006</v>
      </c>
      <c r="K26" s="977">
        <v>653717564</v>
      </c>
    </row>
    <row r="27" spans="1:14" s="961" customFormat="1" x14ac:dyDescent="0.25">
      <c r="B27" s="970" t="s">
        <v>236</v>
      </c>
      <c r="C27" s="971" t="s">
        <v>174</v>
      </c>
      <c r="D27" s="972" t="s">
        <v>170</v>
      </c>
      <c r="E27" s="973">
        <v>37</v>
      </c>
      <c r="F27" s="973" t="s">
        <v>240</v>
      </c>
      <c r="G27" s="972" t="s">
        <v>172</v>
      </c>
      <c r="H27" s="974">
        <v>21364</v>
      </c>
      <c r="I27" s="975">
        <f t="shared" ca="1" si="0"/>
        <v>59</v>
      </c>
      <c r="J27" s="976">
        <v>628509625</v>
      </c>
      <c r="K27" s="977">
        <v>653717513</v>
      </c>
      <c r="N27" s="978"/>
    </row>
    <row r="28" spans="1:14" s="961" customFormat="1" x14ac:dyDescent="0.25">
      <c r="B28" s="970" t="s">
        <v>225</v>
      </c>
      <c r="C28" s="971" t="s">
        <v>220</v>
      </c>
      <c r="D28" s="972" t="s">
        <v>178</v>
      </c>
      <c r="E28" s="973">
        <v>11</v>
      </c>
      <c r="F28" s="973" t="s">
        <v>226</v>
      </c>
      <c r="G28" s="972" t="s">
        <v>168</v>
      </c>
      <c r="H28" s="974">
        <v>21743</v>
      </c>
      <c r="I28" s="975">
        <f t="shared" ca="1" si="0"/>
        <v>59</v>
      </c>
      <c r="J28" s="976">
        <v>484494769</v>
      </c>
      <c r="K28" s="977">
        <v>653718737</v>
      </c>
      <c r="N28" s="979"/>
    </row>
    <row r="29" spans="1:14" s="961" customFormat="1" x14ac:dyDescent="0.25">
      <c r="B29" s="970" t="s">
        <v>70</v>
      </c>
      <c r="C29" s="971" t="s">
        <v>206</v>
      </c>
      <c r="D29" s="972" t="s">
        <v>166</v>
      </c>
      <c r="E29" s="973">
        <v>10</v>
      </c>
      <c r="F29" s="973" t="s">
        <v>207</v>
      </c>
      <c r="G29" s="972" t="s">
        <v>205</v>
      </c>
      <c r="H29" s="974">
        <v>21886</v>
      </c>
      <c r="I29" s="975">
        <f t="shared" ca="1" si="0"/>
        <v>58</v>
      </c>
      <c r="J29" s="976">
        <v>640510863</v>
      </c>
      <c r="K29" s="977">
        <v>653717411</v>
      </c>
    </row>
    <row r="30" spans="1:14" s="961" customFormat="1" x14ac:dyDescent="0.25">
      <c r="B30" s="970" t="s">
        <v>231</v>
      </c>
      <c r="C30" s="971" t="s">
        <v>190</v>
      </c>
      <c r="D30" s="972" t="s">
        <v>178</v>
      </c>
      <c r="E30" s="973">
        <v>17</v>
      </c>
      <c r="F30" s="973" t="s">
        <v>232</v>
      </c>
      <c r="G30" s="972" t="s">
        <v>168</v>
      </c>
      <c r="H30" s="974">
        <v>22154</v>
      </c>
      <c r="I30" s="975">
        <f t="shared" ca="1" si="0"/>
        <v>58</v>
      </c>
      <c r="J30" s="976">
        <v>490495388</v>
      </c>
      <c r="K30" s="977">
        <v>653718686</v>
      </c>
    </row>
    <row r="31" spans="1:14" s="961" customFormat="1" x14ac:dyDescent="0.25">
      <c r="B31" s="970" t="s">
        <v>231</v>
      </c>
      <c r="C31" s="971" t="s">
        <v>165</v>
      </c>
      <c r="D31" s="972" t="s">
        <v>233</v>
      </c>
      <c r="E31" s="973">
        <v>27</v>
      </c>
      <c r="F31" s="973" t="s">
        <v>234</v>
      </c>
      <c r="G31" s="972" t="s">
        <v>235</v>
      </c>
      <c r="H31" s="974">
        <v>22154</v>
      </c>
      <c r="I31" s="975">
        <f t="shared" ca="1" si="0"/>
        <v>57</v>
      </c>
      <c r="J31" s="976">
        <v>562502816</v>
      </c>
      <c r="K31" s="977">
        <v>653718074</v>
      </c>
    </row>
    <row r="32" spans="1:14" s="961" customFormat="1" x14ac:dyDescent="0.25">
      <c r="B32" s="970" t="s">
        <v>164</v>
      </c>
      <c r="C32" s="971" t="s">
        <v>165</v>
      </c>
      <c r="D32" s="972" t="s">
        <v>166</v>
      </c>
      <c r="E32" s="973">
        <v>16</v>
      </c>
      <c r="F32" s="973" t="s">
        <v>167</v>
      </c>
      <c r="G32" s="972" t="s">
        <v>168</v>
      </c>
      <c r="H32" s="974">
        <v>22441</v>
      </c>
      <c r="I32" s="975">
        <f t="shared" ca="1" si="0"/>
        <v>57</v>
      </c>
      <c r="J32" s="976">
        <v>646511482</v>
      </c>
      <c r="K32" s="977">
        <v>653717360</v>
      </c>
    </row>
    <row r="33" spans="2:11" s="961" customFormat="1" x14ac:dyDescent="0.25">
      <c r="B33" s="970" t="s">
        <v>173</v>
      </c>
      <c r="C33" s="971" t="s">
        <v>177</v>
      </c>
      <c r="D33" s="972" t="s">
        <v>178</v>
      </c>
      <c r="E33" s="973">
        <v>23</v>
      </c>
      <c r="F33" s="973" t="s">
        <v>179</v>
      </c>
      <c r="G33" s="972" t="s">
        <v>172</v>
      </c>
      <c r="H33" s="974">
        <v>22565</v>
      </c>
      <c r="I33" s="975">
        <f t="shared" ca="1" si="0"/>
        <v>57</v>
      </c>
      <c r="J33" s="976">
        <v>496496007</v>
      </c>
      <c r="K33" s="977">
        <v>653718635</v>
      </c>
    </row>
    <row r="34" spans="2:11" s="961" customFormat="1" x14ac:dyDescent="0.25">
      <c r="B34" s="970" t="s">
        <v>173</v>
      </c>
      <c r="C34" s="971" t="s">
        <v>180</v>
      </c>
      <c r="D34" s="972" t="s">
        <v>181</v>
      </c>
      <c r="E34" s="973">
        <v>33</v>
      </c>
      <c r="F34" s="973" t="s">
        <v>182</v>
      </c>
      <c r="G34" s="972" t="s">
        <v>183</v>
      </c>
      <c r="H34" s="974">
        <v>22565</v>
      </c>
      <c r="I34" s="975">
        <f t="shared" ca="1" si="0"/>
        <v>56</v>
      </c>
      <c r="J34" s="976">
        <v>568503435</v>
      </c>
      <c r="K34" s="977">
        <v>653718023</v>
      </c>
    </row>
    <row r="35" spans="2:11" s="961" customFormat="1" x14ac:dyDescent="0.25">
      <c r="B35" s="970" t="s">
        <v>236</v>
      </c>
      <c r="C35" s="971" t="s">
        <v>190</v>
      </c>
      <c r="D35" s="972" t="s">
        <v>178</v>
      </c>
      <c r="E35" s="973">
        <v>29</v>
      </c>
      <c r="F35" s="973" t="s">
        <v>237</v>
      </c>
      <c r="G35" s="972" t="s">
        <v>172</v>
      </c>
      <c r="H35" s="974">
        <v>22976</v>
      </c>
      <c r="I35" s="975">
        <f t="shared" ca="1" si="0"/>
        <v>56</v>
      </c>
      <c r="J35" s="976">
        <v>502496626</v>
      </c>
      <c r="K35" s="977">
        <v>653718584</v>
      </c>
    </row>
    <row r="36" spans="2:11" s="961" customFormat="1" x14ac:dyDescent="0.25">
      <c r="B36" s="970" t="s">
        <v>236</v>
      </c>
      <c r="C36" s="971" t="s">
        <v>165</v>
      </c>
      <c r="D36" s="972" t="s">
        <v>170</v>
      </c>
      <c r="E36" s="973">
        <v>2</v>
      </c>
      <c r="F36" s="973" t="s">
        <v>239</v>
      </c>
      <c r="G36" s="972" t="s">
        <v>172</v>
      </c>
      <c r="H36" s="974">
        <v>22976</v>
      </c>
      <c r="I36" s="975">
        <f t="shared" ca="1" si="0"/>
        <v>56</v>
      </c>
      <c r="J36" s="976">
        <v>574504054</v>
      </c>
      <c r="K36" s="977">
        <v>653717972</v>
      </c>
    </row>
    <row r="37" spans="2:11" s="961" customFormat="1" x14ac:dyDescent="0.25">
      <c r="B37" s="970" t="s">
        <v>218</v>
      </c>
      <c r="C37" s="971" t="s">
        <v>220</v>
      </c>
      <c r="D37" s="972" t="s">
        <v>166</v>
      </c>
      <c r="E37" s="973">
        <v>22</v>
      </c>
      <c r="F37" s="973" t="s">
        <v>221</v>
      </c>
      <c r="G37" s="972" t="s">
        <v>172</v>
      </c>
      <c r="H37" s="974">
        <v>22996</v>
      </c>
      <c r="I37" s="975">
        <f t="shared" ca="1" si="0"/>
        <v>55</v>
      </c>
      <c r="J37" s="976">
        <v>652512101</v>
      </c>
      <c r="K37" s="977">
        <v>653717309</v>
      </c>
    </row>
    <row r="38" spans="2:11" s="961" customFormat="1" x14ac:dyDescent="0.25">
      <c r="B38" s="970" t="s">
        <v>70</v>
      </c>
      <c r="C38" s="971" t="s">
        <v>190</v>
      </c>
      <c r="D38" s="972" t="s">
        <v>188</v>
      </c>
      <c r="E38" s="973">
        <v>6</v>
      </c>
      <c r="F38" s="973" t="s">
        <v>191</v>
      </c>
      <c r="G38" s="972" t="s">
        <v>168</v>
      </c>
      <c r="H38" s="974">
        <v>23387</v>
      </c>
      <c r="I38" s="975">
        <f t="shared" ca="1" si="0"/>
        <v>55</v>
      </c>
      <c r="J38" s="976">
        <v>508497245</v>
      </c>
      <c r="K38" s="977">
        <v>653718533</v>
      </c>
    </row>
    <row r="39" spans="2:11" s="961" customFormat="1" x14ac:dyDescent="0.25">
      <c r="B39" s="970" t="s">
        <v>70</v>
      </c>
      <c r="C39" s="971" t="s">
        <v>192</v>
      </c>
      <c r="D39" s="972" t="s">
        <v>193</v>
      </c>
      <c r="E39" s="973">
        <v>8</v>
      </c>
      <c r="F39" s="973" t="s">
        <v>194</v>
      </c>
      <c r="G39" s="972" t="s">
        <v>168</v>
      </c>
      <c r="H39" s="974">
        <v>23387</v>
      </c>
      <c r="I39" s="975">
        <f t="shared" ca="1" si="0"/>
        <v>54</v>
      </c>
      <c r="J39" s="976">
        <v>580504673</v>
      </c>
      <c r="K39" s="977">
        <v>653717921</v>
      </c>
    </row>
    <row r="40" spans="2:11" s="961" customFormat="1" x14ac:dyDescent="0.25">
      <c r="B40" s="970" t="s">
        <v>213</v>
      </c>
      <c r="C40" s="971" t="s">
        <v>214</v>
      </c>
      <c r="D40" s="972" t="s">
        <v>166</v>
      </c>
      <c r="E40" s="973">
        <v>28</v>
      </c>
      <c r="F40" s="973" t="s">
        <v>215</v>
      </c>
      <c r="G40" s="972" t="s">
        <v>216</v>
      </c>
      <c r="H40" s="974">
        <v>23551</v>
      </c>
      <c r="I40" s="975">
        <f t="shared" ca="1" si="0"/>
        <v>53</v>
      </c>
      <c r="J40" s="976">
        <v>658512720</v>
      </c>
      <c r="K40" s="977">
        <v>653717258</v>
      </c>
    </row>
    <row r="41" spans="2:11" s="961" customFormat="1" x14ac:dyDescent="0.25">
      <c r="B41" s="970" t="s">
        <v>218</v>
      </c>
      <c r="C41" s="971" t="s">
        <v>177</v>
      </c>
      <c r="D41" s="972" t="s">
        <v>188</v>
      </c>
      <c r="E41" s="973">
        <v>12</v>
      </c>
      <c r="F41" s="973" t="s">
        <v>219</v>
      </c>
      <c r="G41" s="972" t="s">
        <v>168</v>
      </c>
      <c r="H41" s="974">
        <v>23798</v>
      </c>
      <c r="I41" s="975">
        <f t="shared" ca="1" si="0"/>
        <v>53</v>
      </c>
      <c r="J41" s="976">
        <v>514497864</v>
      </c>
      <c r="K41" s="977">
        <v>653718482</v>
      </c>
    </row>
    <row r="42" spans="2:11" s="961" customFormat="1" x14ac:dyDescent="0.25">
      <c r="B42" s="970" t="s">
        <v>184</v>
      </c>
      <c r="C42" s="971" t="s">
        <v>185</v>
      </c>
      <c r="D42" s="972" t="s">
        <v>170</v>
      </c>
      <c r="E42" s="973">
        <v>14</v>
      </c>
      <c r="F42" s="973" t="s">
        <v>186</v>
      </c>
      <c r="G42" s="972" t="s">
        <v>187</v>
      </c>
      <c r="H42" s="974">
        <v>23798</v>
      </c>
      <c r="I42" s="975">
        <f t="shared" ca="1" si="0"/>
        <v>53</v>
      </c>
      <c r="J42" s="976">
        <v>586505292</v>
      </c>
      <c r="K42" s="977">
        <v>653717870</v>
      </c>
    </row>
    <row r="43" spans="2:11" s="961" customFormat="1" x14ac:dyDescent="0.25">
      <c r="B43" s="970" t="s">
        <v>70</v>
      </c>
      <c r="C43" s="971" t="s">
        <v>195</v>
      </c>
      <c r="D43" s="972" t="s">
        <v>175</v>
      </c>
      <c r="E43" s="973">
        <v>7</v>
      </c>
      <c r="F43" s="973" t="s">
        <v>196</v>
      </c>
      <c r="G43" s="972" t="s">
        <v>168</v>
      </c>
      <c r="H43" s="974">
        <v>24106</v>
      </c>
      <c r="I43" s="975">
        <f t="shared" ca="1" si="0"/>
        <v>52</v>
      </c>
      <c r="J43" s="976">
        <v>664513339</v>
      </c>
      <c r="K43" s="977">
        <v>653717207</v>
      </c>
    </row>
    <row r="44" spans="2:11" s="961" customFormat="1" x14ac:dyDescent="0.25">
      <c r="B44" s="970" t="s">
        <v>213</v>
      </c>
      <c r="C44" s="971" t="s">
        <v>195</v>
      </c>
      <c r="D44" s="972" t="s">
        <v>188</v>
      </c>
      <c r="E44" s="973">
        <v>18</v>
      </c>
      <c r="F44" s="973" t="s">
        <v>217</v>
      </c>
      <c r="G44" s="972" t="s">
        <v>202</v>
      </c>
      <c r="H44" s="974">
        <v>24209</v>
      </c>
      <c r="I44" s="975">
        <f t="shared" ca="1" si="0"/>
        <v>52</v>
      </c>
      <c r="J44" s="976">
        <v>520498483</v>
      </c>
      <c r="K44" s="977">
        <v>653718431</v>
      </c>
    </row>
    <row r="45" spans="2:11" s="961" customFormat="1" x14ac:dyDescent="0.25">
      <c r="B45" s="970" t="s">
        <v>70</v>
      </c>
      <c r="C45" s="971" t="s">
        <v>180</v>
      </c>
      <c r="D45" s="972" t="s">
        <v>200</v>
      </c>
      <c r="E45" s="973">
        <v>20</v>
      </c>
      <c r="F45" s="973" t="s">
        <v>201</v>
      </c>
      <c r="G45" s="972" t="s">
        <v>202</v>
      </c>
      <c r="H45" s="974">
        <v>24209</v>
      </c>
      <c r="I45" s="975">
        <f t="shared" ca="1" si="0"/>
        <v>51</v>
      </c>
      <c r="J45" s="976">
        <v>592505911</v>
      </c>
      <c r="K45" s="977">
        <v>653717819</v>
      </c>
    </row>
    <row r="46" spans="2:11" s="961" customFormat="1" x14ac:dyDescent="0.25">
      <c r="B46" s="970" t="s">
        <v>184</v>
      </c>
      <c r="C46" s="971" t="s">
        <v>174</v>
      </c>
      <c r="D46" s="972" t="s">
        <v>188</v>
      </c>
      <c r="E46" s="973">
        <v>24</v>
      </c>
      <c r="F46" s="973" t="s">
        <v>189</v>
      </c>
      <c r="G46" s="972" t="s">
        <v>172</v>
      </c>
      <c r="H46" s="974">
        <v>24620</v>
      </c>
      <c r="I46" s="975">
        <f t="shared" ca="1" si="0"/>
        <v>51</v>
      </c>
      <c r="J46" s="976">
        <v>526499102</v>
      </c>
      <c r="K46" s="977">
        <v>653718380</v>
      </c>
    </row>
    <row r="47" spans="2:11" s="961" customFormat="1" x14ac:dyDescent="0.25">
      <c r="B47" s="970" t="s">
        <v>173</v>
      </c>
      <c r="C47" s="971" t="s">
        <v>174</v>
      </c>
      <c r="D47" s="972" t="s">
        <v>175</v>
      </c>
      <c r="E47" s="973">
        <v>13</v>
      </c>
      <c r="F47" s="973" t="s">
        <v>176</v>
      </c>
      <c r="G47" s="972" t="s">
        <v>168</v>
      </c>
      <c r="H47" s="974">
        <v>24661</v>
      </c>
      <c r="I47" s="975">
        <f t="shared" ca="1" si="0"/>
        <v>50</v>
      </c>
      <c r="J47" s="976">
        <v>670513958</v>
      </c>
      <c r="K47" s="977">
        <v>653717156</v>
      </c>
    </row>
    <row r="48" spans="2:11" s="961" customFormat="1" x14ac:dyDescent="0.25">
      <c r="B48" s="970" t="s">
        <v>70</v>
      </c>
      <c r="C48" s="971" t="s">
        <v>190</v>
      </c>
      <c r="D48" s="972" t="s">
        <v>188</v>
      </c>
      <c r="E48" s="973">
        <v>30</v>
      </c>
      <c r="F48" s="973" t="s">
        <v>198</v>
      </c>
      <c r="G48" s="972" t="s">
        <v>172</v>
      </c>
      <c r="H48" s="974">
        <v>25031</v>
      </c>
      <c r="I48" s="975">
        <f t="shared" ca="1" si="0"/>
        <v>50</v>
      </c>
      <c r="J48" s="976">
        <v>532499721</v>
      </c>
      <c r="K48" s="977">
        <v>653718329</v>
      </c>
    </row>
    <row r="49" spans="2:11" s="961" customFormat="1" x14ac:dyDescent="0.25">
      <c r="B49" s="970" t="s">
        <v>218</v>
      </c>
      <c r="C49" s="971" t="s">
        <v>192</v>
      </c>
      <c r="D49" s="972" t="s">
        <v>222</v>
      </c>
      <c r="E49" s="973">
        <v>32</v>
      </c>
      <c r="F49" s="973" t="s">
        <v>223</v>
      </c>
      <c r="G49" s="972" t="s">
        <v>183</v>
      </c>
      <c r="H49" s="974">
        <v>25031</v>
      </c>
      <c r="I49" s="975">
        <f t="shared" ca="1" si="0"/>
        <v>50</v>
      </c>
      <c r="J49" s="976">
        <v>604507149</v>
      </c>
      <c r="K49" s="977">
        <v>653717717</v>
      </c>
    </row>
    <row r="50" spans="2:11" s="961" customFormat="1" x14ac:dyDescent="0.25">
      <c r="B50" s="970" t="s">
        <v>236</v>
      </c>
      <c r="C50" s="971" t="s">
        <v>192</v>
      </c>
      <c r="D50" s="972" t="s">
        <v>175</v>
      </c>
      <c r="E50" s="973">
        <v>19</v>
      </c>
      <c r="F50" s="973" t="s">
        <v>241</v>
      </c>
      <c r="G50" s="972" t="s">
        <v>202</v>
      </c>
      <c r="H50" s="974">
        <v>25216</v>
      </c>
      <c r="I50" s="975">
        <f t="shared" ca="1" si="0"/>
        <v>49</v>
      </c>
      <c r="J50" s="976">
        <v>676514577</v>
      </c>
      <c r="K50" s="977">
        <v>653717105</v>
      </c>
    </row>
    <row r="51" spans="2:11" s="961" customFormat="1" x14ac:dyDescent="0.25">
      <c r="B51" s="970" t="s">
        <v>236</v>
      </c>
      <c r="C51" s="971" t="s">
        <v>185</v>
      </c>
      <c r="D51" s="972" t="s">
        <v>181</v>
      </c>
      <c r="E51" s="973">
        <v>3</v>
      </c>
      <c r="F51" s="973" t="s">
        <v>238</v>
      </c>
      <c r="G51" s="972" t="s">
        <v>172</v>
      </c>
      <c r="H51" s="974">
        <v>25442</v>
      </c>
      <c r="I51" s="975">
        <f t="shared" ca="1" si="0"/>
        <v>49</v>
      </c>
      <c r="J51" s="976">
        <v>538500340</v>
      </c>
      <c r="K51" s="977">
        <v>653718278</v>
      </c>
    </row>
    <row r="52" spans="2:11" s="961" customFormat="1" x14ac:dyDescent="0.25">
      <c r="B52" s="970" t="s">
        <v>70</v>
      </c>
      <c r="C52" s="971" t="s">
        <v>206</v>
      </c>
      <c r="D52" s="972" t="s">
        <v>170</v>
      </c>
      <c r="E52" s="973">
        <v>34</v>
      </c>
      <c r="F52" s="973" t="s">
        <v>208</v>
      </c>
      <c r="G52" s="972" t="s">
        <v>183</v>
      </c>
      <c r="H52" s="974">
        <v>25442</v>
      </c>
      <c r="I52" s="975">
        <f t="shared" ca="1" si="0"/>
        <v>48</v>
      </c>
      <c r="J52" s="976">
        <v>610507768</v>
      </c>
      <c r="K52" s="977">
        <v>653717666</v>
      </c>
    </row>
    <row r="53" spans="2:11" s="961" customFormat="1" x14ac:dyDescent="0.25">
      <c r="B53" s="970" t="s">
        <v>209</v>
      </c>
      <c r="C53" s="971" t="s">
        <v>185</v>
      </c>
      <c r="D53" s="972" t="s">
        <v>175</v>
      </c>
      <c r="E53" s="973">
        <v>25</v>
      </c>
      <c r="F53" s="973" t="s">
        <v>211</v>
      </c>
      <c r="G53" s="972" t="s">
        <v>212</v>
      </c>
      <c r="H53" s="974">
        <v>25771</v>
      </c>
      <c r="I53" s="975">
        <f t="shared" ca="1" si="0"/>
        <v>48</v>
      </c>
      <c r="J53" s="976">
        <v>682515196</v>
      </c>
      <c r="K53" s="977">
        <v>653717054</v>
      </c>
    </row>
    <row r="54" spans="2:11" s="961" customFormat="1" x14ac:dyDescent="0.25">
      <c r="B54" s="970" t="s">
        <v>225</v>
      </c>
      <c r="C54" s="971" t="s">
        <v>220</v>
      </c>
      <c r="D54" s="972" t="s">
        <v>170</v>
      </c>
      <c r="E54" s="973">
        <v>35</v>
      </c>
      <c r="F54" s="973" t="s">
        <v>229</v>
      </c>
      <c r="G54" s="972" t="s">
        <v>183</v>
      </c>
      <c r="H54" s="974">
        <v>25853</v>
      </c>
      <c r="I54" s="975">
        <f t="shared" ca="1" si="0"/>
        <v>46</v>
      </c>
      <c r="J54" s="976">
        <v>616508387</v>
      </c>
      <c r="K54" s="977">
        <v>653717615</v>
      </c>
    </row>
    <row r="55" spans="2:11" s="961" customFormat="1" x14ac:dyDescent="0.25">
      <c r="B55" s="970" t="s">
        <v>225</v>
      </c>
      <c r="C55" s="971" t="s">
        <v>195</v>
      </c>
      <c r="D55" s="972" t="s">
        <v>175</v>
      </c>
      <c r="E55" s="973">
        <v>31</v>
      </c>
      <c r="F55" s="973" t="s">
        <v>230</v>
      </c>
      <c r="G55" s="972" t="s">
        <v>183</v>
      </c>
      <c r="H55" s="974">
        <v>26326</v>
      </c>
      <c r="I55" s="975">
        <f t="shared" ca="1" si="0"/>
        <v>45</v>
      </c>
      <c r="J55" s="976">
        <v>688515815</v>
      </c>
      <c r="K55" s="977">
        <v>653717003</v>
      </c>
    </row>
    <row r="56" spans="2:11" s="961" customFormat="1" x14ac:dyDescent="0.25">
      <c r="B56" s="970" t="s">
        <v>70</v>
      </c>
      <c r="C56" s="971" t="s">
        <v>180</v>
      </c>
      <c r="D56" s="972" t="s">
        <v>181</v>
      </c>
      <c r="E56" s="973">
        <v>9</v>
      </c>
      <c r="F56" s="973" t="s">
        <v>204</v>
      </c>
      <c r="G56" s="972" t="s">
        <v>205</v>
      </c>
      <c r="H56" s="974">
        <v>26881</v>
      </c>
      <c r="I56" s="975">
        <f t="shared" ca="1" si="0"/>
        <v>43</v>
      </c>
      <c r="J56" s="976">
        <v>694516434</v>
      </c>
      <c r="K56" s="977">
        <v>653716952</v>
      </c>
    </row>
    <row r="57" spans="2:11" s="961" customFormat="1" x14ac:dyDescent="0.25">
      <c r="B57" s="970" t="s">
        <v>209</v>
      </c>
      <c r="C57" s="971" t="s">
        <v>169</v>
      </c>
      <c r="D57" s="972" t="s">
        <v>181</v>
      </c>
      <c r="E57" s="973">
        <v>15</v>
      </c>
      <c r="F57" s="973" t="s">
        <v>210</v>
      </c>
      <c r="G57" s="972" t="s">
        <v>168</v>
      </c>
      <c r="H57" s="974">
        <v>27436</v>
      </c>
      <c r="I57" s="975">
        <f t="shared" ca="1" si="0"/>
        <v>42</v>
      </c>
      <c r="J57" s="976">
        <v>700517053</v>
      </c>
      <c r="K57" s="977">
        <v>653716901</v>
      </c>
    </row>
    <row r="58" spans="2:11" s="961" customFormat="1" x14ac:dyDescent="0.25">
      <c r="B58" s="970" t="s">
        <v>225</v>
      </c>
      <c r="C58" s="971" t="s">
        <v>206</v>
      </c>
      <c r="D58" s="972" t="s">
        <v>181</v>
      </c>
      <c r="E58" s="973">
        <v>21</v>
      </c>
      <c r="F58" s="973" t="s">
        <v>228</v>
      </c>
      <c r="G58" s="972" t="s">
        <v>168</v>
      </c>
      <c r="H58" s="974">
        <v>27991</v>
      </c>
      <c r="I58" s="975">
        <f t="shared" ca="1" si="0"/>
        <v>40</v>
      </c>
      <c r="J58" s="976">
        <v>706517672</v>
      </c>
      <c r="K58" s="977">
        <v>653716850</v>
      </c>
    </row>
    <row r="59" spans="2:11" s="961" customFormat="1" x14ac:dyDescent="0.25">
      <c r="B59" s="970" t="s">
        <v>231</v>
      </c>
      <c r="C59" s="971" t="s">
        <v>165</v>
      </c>
      <c r="D59" s="972" t="s">
        <v>181</v>
      </c>
      <c r="E59" s="973">
        <v>27</v>
      </c>
      <c r="F59" s="973" t="s">
        <v>234</v>
      </c>
      <c r="G59" s="972" t="s">
        <v>235</v>
      </c>
      <c r="H59" s="974">
        <v>28546</v>
      </c>
      <c r="I59" s="975">
        <f t="shared" ca="1" si="0"/>
        <v>39</v>
      </c>
      <c r="J59" s="976">
        <v>712518291</v>
      </c>
      <c r="K59" s="977">
        <v>653716799</v>
      </c>
    </row>
    <row r="60" spans="2:11" s="961" customFormat="1" x14ac:dyDescent="0.25">
      <c r="B60" s="970" t="s">
        <v>173</v>
      </c>
      <c r="C60" s="971" t="s">
        <v>180</v>
      </c>
      <c r="D60" s="972" t="s">
        <v>181</v>
      </c>
      <c r="E60" s="973">
        <v>33</v>
      </c>
      <c r="F60" s="973" t="s">
        <v>182</v>
      </c>
      <c r="G60" s="972" t="s">
        <v>183</v>
      </c>
      <c r="H60" s="974">
        <v>29101</v>
      </c>
      <c r="I60" s="975">
        <f t="shared" ca="1" si="0"/>
        <v>37</v>
      </c>
      <c r="J60" s="976">
        <v>718518910</v>
      </c>
      <c r="K60" s="977">
        <v>653716748</v>
      </c>
    </row>
    <row r="61" spans="2:11" s="961" customFormat="1" x14ac:dyDescent="0.25">
      <c r="B61" s="970" t="s">
        <v>236</v>
      </c>
      <c r="C61" s="971" t="s">
        <v>165</v>
      </c>
      <c r="D61" s="972" t="s">
        <v>170</v>
      </c>
      <c r="E61" s="973">
        <v>2</v>
      </c>
      <c r="F61" s="973" t="s">
        <v>239</v>
      </c>
      <c r="G61" s="972" t="s">
        <v>172</v>
      </c>
      <c r="H61" s="974">
        <v>29656</v>
      </c>
      <c r="I61" s="975">
        <f t="shared" ca="1" si="0"/>
        <v>36</v>
      </c>
      <c r="J61" s="976">
        <v>724519529</v>
      </c>
      <c r="K61" s="977">
        <v>653716697</v>
      </c>
    </row>
    <row r="62" spans="2:11" s="961" customFormat="1" x14ac:dyDescent="0.25">
      <c r="B62" s="970" t="s">
        <v>70</v>
      </c>
      <c r="C62" s="971" t="s">
        <v>192</v>
      </c>
      <c r="D62" s="972" t="s">
        <v>170</v>
      </c>
      <c r="E62" s="973">
        <v>8</v>
      </c>
      <c r="F62" s="973" t="s">
        <v>194</v>
      </c>
      <c r="G62" s="972" t="s">
        <v>168</v>
      </c>
      <c r="H62" s="974">
        <v>30211</v>
      </c>
      <c r="I62" s="975">
        <f t="shared" ca="1" si="0"/>
        <v>34</v>
      </c>
      <c r="J62" s="976">
        <v>730520148</v>
      </c>
      <c r="K62" s="977">
        <v>653716646</v>
      </c>
    </row>
    <row r="63" spans="2:11" s="961" customFormat="1" x14ac:dyDescent="0.25">
      <c r="B63" s="970" t="s">
        <v>184</v>
      </c>
      <c r="C63" s="971" t="s">
        <v>185</v>
      </c>
      <c r="D63" s="972" t="s">
        <v>170</v>
      </c>
      <c r="E63" s="973">
        <v>14</v>
      </c>
      <c r="F63" s="973" t="s">
        <v>186</v>
      </c>
      <c r="G63" s="972" t="s">
        <v>187</v>
      </c>
      <c r="H63" s="974">
        <v>30766</v>
      </c>
      <c r="I63" s="975">
        <f t="shared" ca="1" si="0"/>
        <v>33</v>
      </c>
      <c r="J63" s="976">
        <v>736520767</v>
      </c>
      <c r="K63" s="977">
        <v>653716595</v>
      </c>
    </row>
    <row r="64" spans="2:11" s="961" customFormat="1" x14ac:dyDescent="0.25">
      <c r="B64" s="970" t="s">
        <v>70</v>
      </c>
      <c r="C64" s="971" t="s">
        <v>180</v>
      </c>
      <c r="D64" s="972" t="s">
        <v>170</v>
      </c>
      <c r="E64" s="973">
        <v>20</v>
      </c>
      <c r="F64" s="973" t="s">
        <v>201</v>
      </c>
      <c r="G64" s="972" t="s">
        <v>202</v>
      </c>
      <c r="H64" s="974">
        <v>31321</v>
      </c>
      <c r="I64" s="975">
        <f t="shared" ca="1" si="0"/>
        <v>31</v>
      </c>
      <c r="J64" s="976">
        <v>742521386</v>
      </c>
      <c r="K64" s="977">
        <v>653716544</v>
      </c>
    </row>
    <row r="65" spans="2:11" s="961" customFormat="1" x14ac:dyDescent="0.25">
      <c r="B65" s="970" t="s">
        <v>164</v>
      </c>
      <c r="C65" s="971" t="s">
        <v>169</v>
      </c>
      <c r="D65" s="972" t="s">
        <v>170</v>
      </c>
      <c r="E65" s="973">
        <v>26</v>
      </c>
      <c r="F65" s="973" t="s">
        <v>171</v>
      </c>
      <c r="G65" s="972" t="s">
        <v>172</v>
      </c>
      <c r="H65" s="974">
        <v>31876</v>
      </c>
      <c r="I65" s="975">
        <f t="shared" ca="1" si="0"/>
        <v>30</v>
      </c>
      <c r="J65" s="976">
        <v>748522005</v>
      </c>
      <c r="K65" s="977">
        <v>653716493</v>
      </c>
    </row>
    <row r="66" spans="2:11" s="961" customFormat="1" x14ac:dyDescent="0.25">
      <c r="B66" s="970" t="s">
        <v>218</v>
      </c>
      <c r="C66" s="971" t="s">
        <v>192</v>
      </c>
      <c r="D66" s="972" t="s">
        <v>170</v>
      </c>
      <c r="E66" s="973">
        <v>32</v>
      </c>
      <c r="F66" s="973" t="s">
        <v>223</v>
      </c>
      <c r="G66" s="972" t="s">
        <v>183</v>
      </c>
      <c r="H66" s="974">
        <v>32431</v>
      </c>
      <c r="I66" s="975">
        <f t="shared" ca="1" si="0"/>
        <v>28</v>
      </c>
      <c r="J66" s="976">
        <v>754522624</v>
      </c>
      <c r="K66" s="977">
        <v>653716442</v>
      </c>
    </row>
    <row r="67" spans="2:11" s="961" customFormat="1" x14ac:dyDescent="0.25">
      <c r="B67" s="970" t="s">
        <v>70</v>
      </c>
      <c r="C67" s="971" t="s">
        <v>206</v>
      </c>
      <c r="D67" s="972" t="s">
        <v>170</v>
      </c>
      <c r="E67" s="973">
        <v>34</v>
      </c>
      <c r="F67" s="973" t="s">
        <v>208</v>
      </c>
      <c r="G67" s="972" t="s">
        <v>183</v>
      </c>
      <c r="H67" s="974">
        <v>32986</v>
      </c>
      <c r="I67" s="975">
        <f t="shared" ca="1" si="0"/>
        <v>27</v>
      </c>
      <c r="J67" s="976">
        <v>760523243</v>
      </c>
      <c r="K67" s="977">
        <v>653716391</v>
      </c>
    </row>
    <row r="68" spans="2:11" s="961" customFormat="1" x14ac:dyDescent="0.25">
      <c r="B68" s="970" t="s">
        <v>225</v>
      </c>
      <c r="C68" s="971" t="s">
        <v>220</v>
      </c>
      <c r="D68" s="972" t="s">
        <v>170</v>
      </c>
      <c r="E68" s="973">
        <v>35</v>
      </c>
      <c r="F68" s="973" t="s">
        <v>229</v>
      </c>
      <c r="G68" s="972" t="s">
        <v>183</v>
      </c>
      <c r="H68" s="974">
        <v>33541</v>
      </c>
      <c r="I68" s="975">
        <f t="shared" ca="1" si="0"/>
        <v>25</v>
      </c>
      <c r="J68" s="976">
        <v>766523862</v>
      </c>
      <c r="K68" s="977">
        <v>653716340</v>
      </c>
    </row>
    <row r="69" spans="2:11" s="961" customFormat="1" x14ac:dyDescent="0.25">
      <c r="B69" s="970" t="s">
        <v>218</v>
      </c>
      <c r="C69" s="971" t="s">
        <v>177</v>
      </c>
      <c r="D69" s="972" t="s">
        <v>170</v>
      </c>
      <c r="E69" s="973">
        <v>36</v>
      </c>
      <c r="F69" s="973" t="s">
        <v>224</v>
      </c>
      <c r="G69" s="972" t="s">
        <v>183</v>
      </c>
      <c r="H69" s="974">
        <v>34096</v>
      </c>
      <c r="I69" s="975">
        <f t="shared" ca="1" si="0"/>
        <v>24</v>
      </c>
      <c r="J69" s="976">
        <v>772524481</v>
      </c>
      <c r="K69" s="977">
        <v>653716289</v>
      </c>
    </row>
    <row r="70" spans="2:11" s="961" customFormat="1" x14ac:dyDescent="0.25">
      <c r="B70" s="970" t="s">
        <v>236</v>
      </c>
      <c r="C70" s="971" t="s">
        <v>174</v>
      </c>
      <c r="D70" s="972" t="s">
        <v>170</v>
      </c>
      <c r="E70" s="973">
        <v>37</v>
      </c>
      <c r="F70" s="973" t="s">
        <v>240</v>
      </c>
      <c r="G70" s="972" t="s">
        <v>172</v>
      </c>
      <c r="H70" s="974">
        <v>34651</v>
      </c>
      <c r="I70" s="975">
        <f t="shared" ca="1" si="0"/>
        <v>23</v>
      </c>
      <c r="J70" s="976">
        <v>778525100</v>
      </c>
      <c r="K70" s="977">
        <v>653716238</v>
      </c>
    </row>
    <row r="71" spans="2:11" s="961" customFormat="1" x14ac:dyDescent="0.25">
      <c r="B71" s="970" t="s">
        <v>70</v>
      </c>
      <c r="C71" s="971" t="s">
        <v>192</v>
      </c>
      <c r="D71" s="972" t="s">
        <v>170</v>
      </c>
      <c r="E71" s="973">
        <v>8</v>
      </c>
      <c r="F71" s="973" t="s">
        <v>194</v>
      </c>
      <c r="G71" s="972" t="s">
        <v>168</v>
      </c>
      <c r="H71" s="974">
        <v>34873</v>
      </c>
      <c r="I71" s="975">
        <f t="shared" ca="1" si="0"/>
        <v>23</v>
      </c>
      <c r="J71" s="976">
        <v>910538718</v>
      </c>
      <c r="K71" s="977">
        <v>653715116</v>
      </c>
    </row>
    <row r="72" spans="2:11" s="961" customFormat="1" x14ac:dyDescent="0.25">
      <c r="B72" s="970" t="s">
        <v>236</v>
      </c>
      <c r="C72" s="971" t="s">
        <v>165</v>
      </c>
      <c r="D72" s="972" t="s">
        <v>170</v>
      </c>
      <c r="E72" s="973">
        <v>2</v>
      </c>
      <c r="F72" s="973" t="s">
        <v>239</v>
      </c>
      <c r="G72" s="972" t="s">
        <v>172</v>
      </c>
      <c r="H72" s="974">
        <v>34984</v>
      </c>
      <c r="I72" s="975">
        <f t="shared" ca="1" si="0"/>
        <v>22</v>
      </c>
      <c r="J72" s="976">
        <v>904538099</v>
      </c>
      <c r="K72" s="977">
        <v>653715167</v>
      </c>
    </row>
    <row r="73" spans="2:11" s="961" customFormat="1" x14ac:dyDescent="0.25">
      <c r="B73" s="970" t="s">
        <v>173</v>
      </c>
      <c r="C73" s="971" t="s">
        <v>180</v>
      </c>
      <c r="D73" s="972" t="s">
        <v>181</v>
      </c>
      <c r="E73" s="973">
        <v>33</v>
      </c>
      <c r="F73" s="973" t="s">
        <v>182</v>
      </c>
      <c r="G73" s="972" t="s">
        <v>183</v>
      </c>
      <c r="H73" s="974">
        <v>35095</v>
      </c>
      <c r="I73" s="975">
        <f t="shared" ca="1" si="0"/>
        <v>22</v>
      </c>
      <c r="J73" s="976">
        <v>898537480</v>
      </c>
      <c r="K73" s="977">
        <v>653715218</v>
      </c>
    </row>
    <row r="74" spans="2:11" s="961" customFormat="1" x14ac:dyDescent="0.25">
      <c r="B74" s="970" t="s">
        <v>70</v>
      </c>
      <c r="C74" s="971" t="s">
        <v>169</v>
      </c>
      <c r="D74" s="972" t="s">
        <v>166</v>
      </c>
      <c r="E74" s="973">
        <v>4</v>
      </c>
      <c r="F74" s="973" t="s">
        <v>199</v>
      </c>
      <c r="G74" s="972" t="s">
        <v>172</v>
      </c>
      <c r="H74" s="974">
        <v>35206</v>
      </c>
      <c r="I74" s="975">
        <f t="shared" ca="1" si="0"/>
        <v>22</v>
      </c>
      <c r="J74" s="976">
        <v>784525719</v>
      </c>
      <c r="K74" s="977">
        <v>653716187</v>
      </c>
    </row>
    <row r="75" spans="2:11" s="961" customFormat="1" x14ac:dyDescent="0.25">
      <c r="B75" s="970" t="s">
        <v>231</v>
      </c>
      <c r="C75" s="971" t="s">
        <v>165</v>
      </c>
      <c r="D75" s="972" t="s">
        <v>181</v>
      </c>
      <c r="E75" s="973">
        <v>27</v>
      </c>
      <c r="F75" s="973" t="s">
        <v>234</v>
      </c>
      <c r="G75" s="972" t="s">
        <v>235</v>
      </c>
      <c r="H75" s="974">
        <v>35206</v>
      </c>
      <c r="I75" s="975">
        <f t="shared" ca="1" si="0"/>
        <v>22</v>
      </c>
      <c r="J75" s="976">
        <v>892536861</v>
      </c>
      <c r="K75" s="977">
        <v>653715269</v>
      </c>
    </row>
    <row r="76" spans="2:11" s="961" customFormat="1" x14ac:dyDescent="0.25">
      <c r="B76" s="970" t="s">
        <v>225</v>
      </c>
      <c r="C76" s="971" t="s">
        <v>206</v>
      </c>
      <c r="D76" s="972" t="s">
        <v>181</v>
      </c>
      <c r="E76" s="973">
        <v>21</v>
      </c>
      <c r="F76" s="973" t="s">
        <v>228</v>
      </c>
      <c r="G76" s="972" t="s">
        <v>168</v>
      </c>
      <c r="H76" s="974">
        <v>35317</v>
      </c>
      <c r="I76" s="975">
        <f t="shared" ca="1" si="0"/>
        <v>22</v>
      </c>
      <c r="J76" s="976">
        <v>886536242</v>
      </c>
      <c r="K76" s="977">
        <v>653715320</v>
      </c>
    </row>
    <row r="77" spans="2:11" s="961" customFormat="1" x14ac:dyDescent="0.25">
      <c r="B77" s="970" t="s">
        <v>209</v>
      </c>
      <c r="C77" s="971" t="s">
        <v>169</v>
      </c>
      <c r="D77" s="972" t="s">
        <v>181</v>
      </c>
      <c r="E77" s="973">
        <v>15</v>
      </c>
      <c r="F77" s="973" t="s">
        <v>210</v>
      </c>
      <c r="G77" s="972" t="s">
        <v>168</v>
      </c>
      <c r="H77" s="974">
        <v>35428</v>
      </c>
      <c r="I77" s="975">
        <f t="shared" ca="1" si="0"/>
        <v>21</v>
      </c>
      <c r="J77" s="976">
        <v>880535623</v>
      </c>
      <c r="K77" s="977">
        <v>653715371</v>
      </c>
    </row>
    <row r="78" spans="2:11" s="961" customFormat="1" x14ac:dyDescent="0.25">
      <c r="B78" s="970" t="s">
        <v>70</v>
      </c>
      <c r="C78" s="971" t="s">
        <v>180</v>
      </c>
      <c r="D78" s="972" t="s">
        <v>181</v>
      </c>
      <c r="E78" s="973">
        <v>9</v>
      </c>
      <c r="F78" s="973" t="s">
        <v>204</v>
      </c>
      <c r="G78" s="972" t="s">
        <v>205</v>
      </c>
      <c r="H78" s="974">
        <v>35539</v>
      </c>
      <c r="I78" s="975">
        <f t="shared" ca="1" si="0"/>
        <v>21</v>
      </c>
      <c r="J78" s="976">
        <v>874535004</v>
      </c>
      <c r="K78" s="977">
        <v>653715422</v>
      </c>
    </row>
    <row r="79" spans="2:11" s="961" customFormat="1" x14ac:dyDescent="0.25">
      <c r="B79" s="970" t="s">
        <v>236</v>
      </c>
      <c r="C79" s="971" t="s">
        <v>185</v>
      </c>
      <c r="D79" s="972" t="s">
        <v>181</v>
      </c>
      <c r="E79" s="973">
        <v>3</v>
      </c>
      <c r="F79" s="973" t="s">
        <v>238</v>
      </c>
      <c r="G79" s="972" t="s">
        <v>172</v>
      </c>
      <c r="H79" s="974">
        <v>35650</v>
      </c>
      <c r="I79" s="975">
        <f t="shared" ca="1" si="0"/>
        <v>21</v>
      </c>
      <c r="J79" s="976">
        <v>868534385</v>
      </c>
      <c r="K79" s="977">
        <v>653715473</v>
      </c>
    </row>
    <row r="80" spans="2:11" s="961" customFormat="1" x14ac:dyDescent="0.25">
      <c r="B80" s="970" t="s">
        <v>70</v>
      </c>
      <c r="C80" s="971" t="s">
        <v>206</v>
      </c>
      <c r="D80" s="972" t="s">
        <v>166</v>
      </c>
      <c r="E80" s="973">
        <v>10</v>
      </c>
      <c r="F80" s="973" t="s">
        <v>207</v>
      </c>
      <c r="G80" s="972" t="s">
        <v>205</v>
      </c>
      <c r="H80" s="974">
        <v>35761</v>
      </c>
      <c r="I80" s="975">
        <f t="shared" ca="1" si="0"/>
        <v>21</v>
      </c>
      <c r="J80" s="976">
        <v>790526338</v>
      </c>
      <c r="K80" s="977">
        <v>653716136</v>
      </c>
    </row>
    <row r="81" spans="1:11" s="961" customFormat="1" x14ac:dyDescent="0.25">
      <c r="B81" s="970" t="s">
        <v>70</v>
      </c>
      <c r="C81" s="971" t="s">
        <v>190</v>
      </c>
      <c r="D81" s="972" t="s">
        <v>188</v>
      </c>
      <c r="E81" s="973">
        <v>30</v>
      </c>
      <c r="F81" s="973" t="s">
        <v>198</v>
      </c>
      <c r="G81" s="972" t="s">
        <v>172</v>
      </c>
      <c r="H81" s="974">
        <v>35761</v>
      </c>
      <c r="I81" s="975">
        <f t="shared" ca="1" si="0"/>
        <v>20</v>
      </c>
      <c r="J81" s="976">
        <v>862533766</v>
      </c>
      <c r="K81" s="977">
        <v>653715524</v>
      </c>
    </row>
    <row r="82" spans="1:11" s="961" customFormat="1" x14ac:dyDescent="0.25">
      <c r="B82" s="970" t="s">
        <v>184</v>
      </c>
      <c r="C82" s="971" t="s">
        <v>174</v>
      </c>
      <c r="D82" s="972" t="s">
        <v>188</v>
      </c>
      <c r="E82" s="973">
        <v>24</v>
      </c>
      <c r="F82" s="973" t="s">
        <v>189</v>
      </c>
      <c r="G82" s="972" t="s">
        <v>172</v>
      </c>
      <c r="H82" s="974">
        <v>35872</v>
      </c>
      <c r="I82" s="975">
        <f t="shared" ca="1" si="0"/>
        <v>20</v>
      </c>
      <c r="J82" s="976">
        <v>856533147</v>
      </c>
      <c r="K82" s="977">
        <v>653715575</v>
      </c>
    </row>
    <row r="83" spans="1:11" s="961" customFormat="1" x14ac:dyDescent="0.25">
      <c r="B83" s="970" t="s">
        <v>213</v>
      </c>
      <c r="C83" s="971" t="s">
        <v>195</v>
      </c>
      <c r="D83" s="972" t="s">
        <v>188</v>
      </c>
      <c r="E83" s="973">
        <v>18</v>
      </c>
      <c r="F83" s="973" t="s">
        <v>217</v>
      </c>
      <c r="G83" s="972" t="s">
        <v>202</v>
      </c>
      <c r="H83" s="974">
        <v>35983</v>
      </c>
      <c r="I83" s="975">
        <f t="shared" ca="1" si="0"/>
        <v>20</v>
      </c>
      <c r="J83" s="976">
        <v>850532528</v>
      </c>
      <c r="K83" s="977">
        <v>653715626</v>
      </c>
    </row>
    <row r="84" spans="1:11" s="961" customFormat="1" x14ac:dyDescent="0.25">
      <c r="B84" s="970" t="s">
        <v>218</v>
      </c>
      <c r="C84" s="971" t="s">
        <v>177</v>
      </c>
      <c r="D84" s="972" t="s">
        <v>188</v>
      </c>
      <c r="E84" s="973">
        <v>12</v>
      </c>
      <c r="F84" s="973" t="s">
        <v>219</v>
      </c>
      <c r="G84" s="972" t="s">
        <v>168</v>
      </c>
      <c r="H84" s="974">
        <v>36094</v>
      </c>
      <c r="I84" s="975">
        <f t="shared" ref="I84:I139" ca="1" si="1">DATEDIF(H85,TODAY(),"y")</f>
        <v>19</v>
      </c>
      <c r="J84" s="976">
        <v>844531909</v>
      </c>
      <c r="K84" s="977">
        <v>653715677</v>
      </c>
    </row>
    <row r="85" spans="1:11" s="961" customFormat="1" x14ac:dyDescent="0.25">
      <c r="B85" s="970" t="s">
        <v>70</v>
      </c>
      <c r="C85" s="971" t="s">
        <v>190</v>
      </c>
      <c r="D85" s="972" t="s">
        <v>188</v>
      </c>
      <c r="E85" s="973">
        <v>6</v>
      </c>
      <c r="F85" s="973" t="s">
        <v>191</v>
      </c>
      <c r="G85" s="972" t="s">
        <v>168</v>
      </c>
      <c r="H85" s="974">
        <v>36205</v>
      </c>
      <c r="I85" s="975">
        <f t="shared" ca="1" si="1"/>
        <v>19</v>
      </c>
      <c r="J85" s="976">
        <v>838531290</v>
      </c>
      <c r="K85" s="977">
        <v>653715728</v>
      </c>
    </row>
    <row r="86" spans="1:11" s="961" customFormat="1" x14ac:dyDescent="0.25">
      <c r="B86" s="970" t="s">
        <v>164</v>
      </c>
      <c r="C86" s="971" t="s">
        <v>165</v>
      </c>
      <c r="D86" s="972" t="s">
        <v>166</v>
      </c>
      <c r="E86" s="973">
        <v>16</v>
      </c>
      <c r="F86" s="973" t="s">
        <v>167</v>
      </c>
      <c r="G86" s="972" t="s">
        <v>168</v>
      </c>
      <c r="H86" s="974">
        <v>36316</v>
      </c>
      <c r="I86" s="975">
        <f t="shared" ca="1" si="1"/>
        <v>19</v>
      </c>
      <c r="J86" s="976">
        <v>796526957</v>
      </c>
      <c r="K86" s="977">
        <v>653716085</v>
      </c>
    </row>
    <row r="87" spans="1:11" s="961" customFormat="1" x14ac:dyDescent="0.25">
      <c r="B87" s="970" t="s">
        <v>236</v>
      </c>
      <c r="C87" s="971" t="s">
        <v>190</v>
      </c>
      <c r="D87" s="972" t="s">
        <v>178</v>
      </c>
      <c r="E87" s="973">
        <v>29</v>
      </c>
      <c r="F87" s="973" t="s">
        <v>237</v>
      </c>
      <c r="G87" s="972" t="s">
        <v>172</v>
      </c>
      <c r="H87" s="974">
        <v>36316</v>
      </c>
      <c r="I87" s="975">
        <f t="shared" ca="1" si="1"/>
        <v>19</v>
      </c>
      <c r="J87" s="976">
        <v>832530671</v>
      </c>
      <c r="K87" s="977">
        <v>653715779</v>
      </c>
    </row>
    <row r="88" spans="1:11" s="961" customFormat="1" x14ac:dyDescent="0.25">
      <c r="B88" s="970" t="s">
        <v>173</v>
      </c>
      <c r="C88" s="971" t="s">
        <v>177</v>
      </c>
      <c r="D88" s="972" t="s">
        <v>178</v>
      </c>
      <c r="E88" s="973">
        <v>23</v>
      </c>
      <c r="F88" s="973" t="s">
        <v>179</v>
      </c>
      <c r="G88" s="972" t="s">
        <v>172</v>
      </c>
      <c r="H88" s="974">
        <v>36427</v>
      </c>
      <c r="I88" s="975">
        <f t="shared" ca="1" si="1"/>
        <v>19</v>
      </c>
      <c r="J88" s="976">
        <v>826530052</v>
      </c>
      <c r="K88" s="977">
        <v>653715830</v>
      </c>
    </row>
    <row r="89" spans="1:11" s="961" customFormat="1" x14ac:dyDescent="0.25">
      <c r="B89" s="970" t="s">
        <v>173</v>
      </c>
      <c r="C89" s="971" t="s">
        <v>174</v>
      </c>
      <c r="D89" s="972" t="s">
        <v>175</v>
      </c>
      <c r="E89" s="973">
        <v>13</v>
      </c>
      <c r="F89" s="973" t="s">
        <v>176</v>
      </c>
      <c r="G89" s="972" t="s">
        <v>168</v>
      </c>
      <c r="H89" s="974">
        <v>36538</v>
      </c>
      <c r="I89" s="975">
        <f t="shared" ca="1" si="1"/>
        <v>18</v>
      </c>
      <c r="J89" s="976">
        <v>820529433</v>
      </c>
      <c r="K89" s="977">
        <v>653715881</v>
      </c>
    </row>
    <row r="90" spans="1:11" s="961" customFormat="1" x14ac:dyDescent="0.25">
      <c r="B90" s="970" t="s">
        <v>70</v>
      </c>
      <c r="C90" s="971" t="s">
        <v>195</v>
      </c>
      <c r="D90" s="972" t="s">
        <v>175</v>
      </c>
      <c r="E90" s="973">
        <v>7</v>
      </c>
      <c r="F90" s="973" t="s">
        <v>196</v>
      </c>
      <c r="G90" s="972" t="s">
        <v>168</v>
      </c>
      <c r="H90" s="974">
        <v>36649</v>
      </c>
      <c r="I90" s="975">
        <f t="shared" ca="1" si="1"/>
        <v>18</v>
      </c>
      <c r="J90" s="976">
        <v>814528814</v>
      </c>
      <c r="K90" s="977">
        <v>653715932</v>
      </c>
    </row>
    <row r="91" spans="1:11" s="961" customFormat="1" x14ac:dyDescent="0.25">
      <c r="B91" s="970" t="s">
        <v>213</v>
      </c>
      <c r="C91" s="971" t="s">
        <v>214</v>
      </c>
      <c r="D91" s="972" t="s">
        <v>166</v>
      </c>
      <c r="E91" s="973">
        <v>28</v>
      </c>
      <c r="F91" s="973" t="s">
        <v>215</v>
      </c>
      <c r="G91" s="972" t="s">
        <v>216</v>
      </c>
      <c r="H91" s="974">
        <v>36760</v>
      </c>
      <c r="I91" s="975">
        <f t="shared" ca="1" si="1"/>
        <v>18</v>
      </c>
      <c r="J91" s="976">
        <v>808528195</v>
      </c>
      <c r="K91" s="977">
        <v>653715983</v>
      </c>
    </row>
    <row r="92" spans="1:11" s="961" customFormat="1" x14ac:dyDescent="0.25">
      <c r="B92" s="980" t="s">
        <v>218</v>
      </c>
      <c r="C92" s="981" t="s">
        <v>220</v>
      </c>
      <c r="D92" s="982" t="s">
        <v>166</v>
      </c>
      <c r="E92" s="983">
        <v>22</v>
      </c>
      <c r="F92" s="983" t="s">
        <v>221</v>
      </c>
      <c r="G92" s="982" t="s">
        <v>172</v>
      </c>
      <c r="H92" s="984">
        <v>36871</v>
      </c>
      <c r="I92" s="985">
        <f t="shared" ca="1" si="1"/>
        <v>60</v>
      </c>
      <c r="J92" s="986">
        <v>802527576</v>
      </c>
      <c r="K92" s="987">
        <v>653716034</v>
      </c>
    </row>
    <row r="93" spans="1:11" s="961" customFormat="1" x14ac:dyDescent="0.25">
      <c r="B93" s="970" t="s">
        <v>209</v>
      </c>
      <c r="C93" s="971" t="s">
        <v>169</v>
      </c>
      <c r="D93" s="972" t="s">
        <v>181</v>
      </c>
      <c r="E93" s="973">
        <v>15</v>
      </c>
      <c r="F93" s="973" t="s">
        <v>210</v>
      </c>
      <c r="G93" s="972" t="s">
        <v>168</v>
      </c>
      <c r="H93" s="974">
        <v>21332</v>
      </c>
      <c r="I93" s="988">
        <f t="shared" ca="1" si="1"/>
        <v>60</v>
      </c>
      <c r="J93" s="976">
        <v>550501578</v>
      </c>
      <c r="K93" s="977">
        <v>653718176</v>
      </c>
    </row>
    <row r="94" spans="1:11" s="961" customFormat="1" x14ac:dyDescent="0.25">
      <c r="A94" s="989"/>
      <c r="B94" s="970" t="s">
        <v>225</v>
      </c>
      <c r="C94" s="971" t="s">
        <v>206</v>
      </c>
      <c r="D94" s="972" t="s">
        <v>227</v>
      </c>
      <c r="E94" s="973">
        <v>21</v>
      </c>
      <c r="F94" s="973" t="s">
        <v>228</v>
      </c>
      <c r="G94" s="972" t="s">
        <v>168</v>
      </c>
      <c r="H94" s="974">
        <v>21344</v>
      </c>
      <c r="I94" s="988">
        <f t="shared" ca="1" si="1"/>
        <v>60</v>
      </c>
      <c r="J94" s="976">
        <v>556502197</v>
      </c>
      <c r="K94" s="977">
        <v>653718125</v>
      </c>
    </row>
    <row r="95" spans="1:11" s="961" customFormat="1" x14ac:dyDescent="0.25">
      <c r="A95" s="989"/>
      <c r="B95" s="970" t="s">
        <v>218</v>
      </c>
      <c r="C95" s="971" t="s">
        <v>177</v>
      </c>
      <c r="D95" s="972" t="s">
        <v>170</v>
      </c>
      <c r="E95" s="973">
        <v>36</v>
      </c>
      <c r="F95" s="973" t="s">
        <v>224</v>
      </c>
      <c r="G95" s="972" t="s">
        <v>183</v>
      </c>
      <c r="H95" s="974">
        <v>21363</v>
      </c>
      <c r="I95" s="988">
        <f t="shared" ca="1" si="1"/>
        <v>60</v>
      </c>
      <c r="J95" s="976">
        <v>622509006</v>
      </c>
      <c r="K95" s="977">
        <v>653717564</v>
      </c>
    </row>
    <row r="96" spans="1:11" s="961" customFormat="1" x14ac:dyDescent="0.25">
      <c r="A96" s="989"/>
      <c r="B96" s="970" t="s">
        <v>236</v>
      </c>
      <c r="C96" s="971" t="s">
        <v>174</v>
      </c>
      <c r="D96" s="972" t="s">
        <v>170</v>
      </c>
      <c r="E96" s="973">
        <v>37</v>
      </c>
      <c r="F96" s="973" t="s">
        <v>240</v>
      </c>
      <c r="G96" s="972" t="s">
        <v>172</v>
      </c>
      <c r="H96" s="974">
        <v>21364</v>
      </c>
      <c r="I96" s="988">
        <f t="shared" ca="1" si="1"/>
        <v>59</v>
      </c>
      <c r="J96" s="976">
        <v>628509625</v>
      </c>
      <c r="K96" s="977">
        <v>653717513</v>
      </c>
    </row>
    <row r="97" spans="1:11" s="961" customFormat="1" x14ac:dyDescent="0.25">
      <c r="A97" s="989"/>
      <c r="B97" s="970" t="s">
        <v>225</v>
      </c>
      <c r="C97" s="971" t="s">
        <v>220</v>
      </c>
      <c r="D97" s="972" t="s">
        <v>178</v>
      </c>
      <c r="E97" s="973">
        <v>11</v>
      </c>
      <c r="F97" s="973" t="s">
        <v>226</v>
      </c>
      <c r="G97" s="972" t="s">
        <v>168</v>
      </c>
      <c r="H97" s="974">
        <v>21743</v>
      </c>
      <c r="I97" s="988">
        <f t="shared" ca="1" si="1"/>
        <v>59</v>
      </c>
      <c r="J97" s="976">
        <v>484494769</v>
      </c>
      <c r="K97" s="977">
        <v>653718737</v>
      </c>
    </row>
    <row r="98" spans="1:11" s="961" customFormat="1" x14ac:dyDescent="0.25">
      <c r="A98" s="989"/>
      <c r="B98" s="970" t="s">
        <v>70</v>
      </c>
      <c r="C98" s="971" t="s">
        <v>206</v>
      </c>
      <c r="D98" s="972" t="s">
        <v>166</v>
      </c>
      <c r="E98" s="973">
        <v>10</v>
      </c>
      <c r="F98" s="973" t="s">
        <v>207</v>
      </c>
      <c r="G98" s="972" t="s">
        <v>205</v>
      </c>
      <c r="H98" s="974">
        <v>21886</v>
      </c>
      <c r="I98" s="988">
        <f t="shared" ca="1" si="1"/>
        <v>58</v>
      </c>
      <c r="J98" s="976">
        <v>640510863</v>
      </c>
      <c r="K98" s="977">
        <v>653717411</v>
      </c>
    </row>
    <row r="99" spans="1:11" s="961" customFormat="1" x14ac:dyDescent="0.25">
      <c r="A99" s="989"/>
      <c r="B99" s="970" t="s">
        <v>231</v>
      </c>
      <c r="C99" s="971" t="s">
        <v>190</v>
      </c>
      <c r="D99" s="972" t="s">
        <v>178</v>
      </c>
      <c r="E99" s="973">
        <v>17</v>
      </c>
      <c r="F99" s="973" t="s">
        <v>232</v>
      </c>
      <c r="G99" s="972" t="s">
        <v>168</v>
      </c>
      <c r="H99" s="974">
        <v>22154</v>
      </c>
      <c r="I99" s="988">
        <f t="shared" ca="1" si="1"/>
        <v>58</v>
      </c>
      <c r="J99" s="976">
        <v>490495388</v>
      </c>
      <c r="K99" s="977">
        <v>653718686</v>
      </c>
    </row>
    <row r="100" spans="1:11" s="961" customFormat="1" x14ac:dyDescent="0.25">
      <c r="A100" s="989"/>
      <c r="B100" s="970" t="s">
        <v>231</v>
      </c>
      <c r="C100" s="971" t="s">
        <v>165</v>
      </c>
      <c r="D100" s="972" t="s">
        <v>233</v>
      </c>
      <c r="E100" s="973">
        <v>27</v>
      </c>
      <c r="F100" s="973" t="s">
        <v>234</v>
      </c>
      <c r="G100" s="972" t="s">
        <v>235</v>
      </c>
      <c r="H100" s="974">
        <v>22154</v>
      </c>
      <c r="I100" s="988">
        <f t="shared" ca="1" si="1"/>
        <v>57</v>
      </c>
      <c r="J100" s="976">
        <v>562502816</v>
      </c>
      <c r="K100" s="977">
        <v>653718074</v>
      </c>
    </row>
    <row r="101" spans="1:11" s="961" customFormat="1" x14ac:dyDescent="0.25">
      <c r="A101" s="989"/>
      <c r="B101" s="970" t="s">
        <v>164</v>
      </c>
      <c r="C101" s="971" t="s">
        <v>165</v>
      </c>
      <c r="D101" s="972" t="s">
        <v>166</v>
      </c>
      <c r="E101" s="973">
        <v>16</v>
      </c>
      <c r="F101" s="973" t="s">
        <v>167</v>
      </c>
      <c r="G101" s="972" t="s">
        <v>168</v>
      </c>
      <c r="H101" s="974">
        <v>22441</v>
      </c>
      <c r="I101" s="988">
        <f t="shared" ca="1" si="1"/>
        <v>57</v>
      </c>
      <c r="J101" s="976">
        <v>646511482</v>
      </c>
      <c r="K101" s="977">
        <v>653717360</v>
      </c>
    </row>
    <row r="102" spans="1:11" s="961" customFormat="1" x14ac:dyDescent="0.25">
      <c r="A102" s="989"/>
      <c r="B102" s="970" t="s">
        <v>173</v>
      </c>
      <c r="C102" s="971" t="s">
        <v>177</v>
      </c>
      <c r="D102" s="972" t="s">
        <v>178</v>
      </c>
      <c r="E102" s="973">
        <v>23</v>
      </c>
      <c r="F102" s="973" t="s">
        <v>179</v>
      </c>
      <c r="G102" s="972" t="s">
        <v>172</v>
      </c>
      <c r="H102" s="974">
        <v>22565</v>
      </c>
      <c r="I102" s="988">
        <f t="shared" ca="1" si="1"/>
        <v>57</v>
      </c>
      <c r="J102" s="976">
        <v>496496007</v>
      </c>
      <c r="K102" s="977">
        <v>653718635</v>
      </c>
    </row>
    <row r="103" spans="1:11" s="961" customFormat="1" x14ac:dyDescent="0.25">
      <c r="A103" s="989"/>
      <c r="B103" s="970" t="s">
        <v>173</v>
      </c>
      <c r="C103" s="971" t="s">
        <v>180</v>
      </c>
      <c r="D103" s="972" t="s">
        <v>181</v>
      </c>
      <c r="E103" s="973">
        <v>33</v>
      </c>
      <c r="F103" s="973" t="s">
        <v>182</v>
      </c>
      <c r="G103" s="972" t="s">
        <v>183</v>
      </c>
      <c r="H103" s="974">
        <v>22565</v>
      </c>
      <c r="I103" s="988">
        <f t="shared" ca="1" si="1"/>
        <v>56</v>
      </c>
      <c r="J103" s="976">
        <v>568503435</v>
      </c>
      <c r="K103" s="977">
        <v>653718023</v>
      </c>
    </row>
    <row r="104" spans="1:11" s="961" customFormat="1" x14ac:dyDescent="0.25">
      <c r="A104" s="989"/>
      <c r="B104" s="970" t="s">
        <v>236</v>
      </c>
      <c r="C104" s="971" t="s">
        <v>190</v>
      </c>
      <c r="D104" s="972" t="s">
        <v>178</v>
      </c>
      <c r="E104" s="973">
        <v>29</v>
      </c>
      <c r="F104" s="973" t="s">
        <v>237</v>
      </c>
      <c r="G104" s="972" t="s">
        <v>172</v>
      </c>
      <c r="H104" s="974">
        <v>22976</v>
      </c>
      <c r="I104" s="988">
        <f t="shared" ca="1" si="1"/>
        <v>56</v>
      </c>
      <c r="J104" s="976">
        <v>502496626</v>
      </c>
      <c r="K104" s="977">
        <v>653718584</v>
      </c>
    </row>
    <row r="105" spans="1:11" s="961" customFormat="1" x14ac:dyDescent="0.25">
      <c r="A105" s="989"/>
      <c r="B105" s="970" t="s">
        <v>236</v>
      </c>
      <c r="C105" s="971" t="s">
        <v>165</v>
      </c>
      <c r="D105" s="972" t="s">
        <v>170</v>
      </c>
      <c r="E105" s="973">
        <v>2</v>
      </c>
      <c r="F105" s="973" t="s">
        <v>239</v>
      </c>
      <c r="G105" s="972" t="s">
        <v>172</v>
      </c>
      <c r="H105" s="974">
        <v>22976</v>
      </c>
      <c r="I105" s="988">
        <f t="shared" ca="1" si="1"/>
        <v>56</v>
      </c>
      <c r="J105" s="976">
        <v>574504054</v>
      </c>
      <c r="K105" s="977">
        <v>653717972</v>
      </c>
    </row>
    <row r="106" spans="1:11" s="961" customFormat="1" x14ac:dyDescent="0.25">
      <c r="A106" s="989"/>
      <c r="B106" s="970" t="s">
        <v>218</v>
      </c>
      <c r="C106" s="971" t="s">
        <v>220</v>
      </c>
      <c r="D106" s="972" t="s">
        <v>166</v>
      </c>
      <c r="E106" s="973">
        <v>22</v>
      </c>
      <c r="F106" s="973" t="s">
        <v>221</v>
      </c>
      <c r="G106" s="972" t="s">
        <v>172</v>
      </c>
      <c r="H106" s="974">
        <v>22996</v>
      </c>
      <c r="I106" s="988">
        <f t="shared" ca="1" si="1"/>
        <v>55</v>
      </c>
      <c r="J106" s="976">
        <v>652512101</v>
      </c>
      <c r="K106" s="977">
        <v>653717309</v>
      </c>
    </row>
    <row r="107" spans="1:11" s="961" customFormat="1" x14ac:dyDescent="0.25">
      <c r="A107" s="989"/>
      <c r="B107" s="970" t="s">
        <v>70</v>
      </c>
      <c r="C107" s="971" t="s">
        <v>190</v>
      </c>
      <c r="D107" s="972" t="s">
        <v>188</v>
      </c>
      <c r="E107" s="973">
        <v>6</v>
      </c>
      <c r="F107" s="973" t="s">
        <v>191</v>
      </c>
      <c r="G107" s="972" t="s">
        <v>168</v>
      </c>
      <c r="H107" s="974">
        <v>23387</v>
      </c>
      <c r="I107" s="988">
        <f t="shared" ca="1" si="1"/>
        <v>55</v>
      </c>
      <c r="J107" s="976">
        <v>508497245</v>
      </c>
      <c r="K107" s="977">
        <v>653718533</v>
      </c>
    </row>
    <row r="108" spans="1:11" s="961" customFormat="1" x14ac:dyDescent="0.25">
      <c r="A108" s="989"/>
      <c r="B108" s="970" t="s">
        <v>70</v>
      </c>
      <c r="C108" s="971" t="s">
        <v>192</v>
      </c>
      <c r="D108" s="972" t="s">
        <v>193</v>
      </c>
      <c r="E108" s="973">
        <v>8</v>
      </c>
      <c r="F108" s="973" t="s">
        <v>194</v>
      </c>
      <c r="G108" s="972" t="s">
        <v>168</v>
      </c>
      <c r="H108" s="974">
        <v>23387</v>
      </c>
      <c r="I108" s="988">
        <f t="shared" ca="1" si="1"/>
        <v>54</v>
      </c>
      <c r="J108" s="976">
        <v>580504673</v>
      </c>
      <c r="K108" s="977">
        <v>653717921</v>
      </c>
    </row>
    <row r="109" spans="1:11" s="961" customFormat="1" x14ac:dyDescent="0.25">
      <c r="A109" s="989"/>
      <c r="B109" s="970" t="s">
        <v>213</v>
      </c>
      <c r="C109" s="971" t="s">
        <v>214</v>
      </c>
      <c r="D109" s="972" t="s">
        <v>166</v>
      </c>
      <c r="E109" s="973">
        <v>28</v>
      </c>
      <c r="F109" s="973" t="s">
        <v>215</v>
      </c>
      <c r="G109" s="972" t="s">
        <v>216</v>
      </c>
      <c r="H109" s="974">
        <v>23551</v>
      </c>
      <c r="I109" s="988">
        <f t="shared" ca="1" si="1"/>
        <v>53</v>
      </c>
      <c r="J109" s="976">
        <v>658512720</v>
      </c>
      <c r="K109" s="977">
        <v>653717258</v>
      </c>
    </row>
    <row r="110" spans="1:11" s="961" customFormat="1" x14ac:dyDescent="0.25">
      <c r="A110" s="989"/>
      <c r="B110" s="970" t="s">
        <v>218</v>
      </c>
      <c r="C110" s="971" t="s">
        <v>177</v>
      </c>
      <c r="D110" s="972" t="s">
        <v>188</v>
      </c>
      <c r="E110" s="973">
        <v>12</v>
      </c>
      <c r="F110" s="973" t="s">
        <v>219</v>
      </c>
      <c r="G110" s="972" t="s">
        <v>168</v>
      </c>
      <c r="H110" s="974">
        <v>23798</v>
      </c>
      <c r="I110" s="988">
        <f t="shared" ca="1" si="1"/>
        <v>53</v>
      </c>
      <c r="J110" s="976">
        <v>514497864</v>
      </c>
      <c r="K110" s="977">
        <v>653718482</v>
      </c>
    </row>
    <row r="111" spans="1:11" s="961" customFormat="1" x14ac:dyDescent="0.25">
      <c r="A111" s="989"/>
      <c r="B111" s="970" t="s">
        <v>184</v>
      </c>
      <c r="C111" s="971" t="s">
        <v>185</v>
      </c>
      <c r="D111" s="972" t="s">
        <v>170</v>
      </c>
      <c r="E111" s="973">
        <v>14</v>
      </c>
      <c r="F111" s="973" t="s">
        <v>186</v>
      </c>
      <c r="G111" s="972" t="s">
        <v>187</v>
      </c>
      <c r="H111" s="974">
        <v>23798</v>
      </c>
      <c r="I111" s="988">
        <f t="shared" ca="1" si="1"/>
        <v>53</v>
      </c>
      <c r="J111" s="976">
        <v>586505292</v>
      </c>
      <c r="K111" s="977">
        <v>653717870</v>
      </c>
    </row>
    <row r="112" spans="1:11" s="961" customFormat="1" x14ac:dyDescent="0.25">
      <c r="A112" s="989"/>
      <c r="B112" s="970" t="s">
        <v>70</v>
      </c>
      <c r="C112" s="971" t="s">
        <v>195</v>
      </c>
      <c r="D112" s="972" t="s">
        <v>175</v>
      </c>
      <c r="E112" s="973">
        <v>7</v>
      </c>
      <c r="F112" s="973" t="s">
        <v>196</v>
      </c>
      <c r="G112" s="972" t="s">
        <v>168</v>
      </c>
      <c r="H112" s="974">
        <v>24106</v>
      </c>
      <c r="I112" s="988">
        <f t="shared" ca="1" si="1"/>
        <v>52</v>
      </c>
      <c r="J112" s="976">
        <v>664513339</v>
      </c>
      <c r="K112" s="977">
        <v>653717207</v>
      </c>
    </row>
    <row r="113" spans="1:11" s="961" customFormat="1" x14ac:dyDescent="0.25">
      <c r="A113" s="989"/>
      <c r="B113" s="970" t="s">
        <v>213</v>
      </c>
      <c r="C113" s="971" t="s">
        <v>195</v>
      </c>
      <c r="D113" s="972" t="s">
        <v>188</v>
      </c>
      <c r="E113" s="973">
        <v>18</v>
      </c>
      <c r="F113" s="973" t="s">
        <v>217</v>
      </c>
      <c r="G113" s="972" t="s">
        <v>202</v>
      </c>
      <c r="H113" s="974">
        <v>24209</v>
      </c>
      <c r="I113" s="988">
        <f t="shared" ca="1" si="1"/>
        <v>52</v>
      </c>
      <c r="J113" s="976">
        <v>520498483</v>
      </c>
      <c r="K113" s="977">
        <v>653718431</v>
      </c>
    </row>
    <row r="114" spans="1:11" s="961" customFormat="1" x14ac:dyDescent="0.25">
      <c r="A114" s="989"/>
      <c r="B114" s="970" t="s">
        <v>70</v>
      </c>
      <c r="C114" s="971" t="s">
        <v>180</v>
      </c>
      <c r="D114" s="972" t="s">
        <v>200</v>
      </c>
      <c r="E114" s="973">
        <v>20</v>
      </c>
      <c r="F114" s="973" t="s">
        <v>201</v>
      </c>
      <c r="G114" s="972" t="s">
        <v>202</v>
      </c>
      <c r="H114" s="974">
        <v>24209</v>
      </c>
      <c r="I114" s="988">
        <f t="shared" ca="1" si="1"/>
        <v>51</v>
      </c>
      <c r="J114" s="976">
        <v>592505911</v>
      </c>
      <c r="K114" s="977">
        <v>653717819</v>
      </c>
    </row>
    <row r="115" spans="1:11" x14ac:dyDescent="0.25">
      <c r="B115" s="970" t="s">
        <v>184</v>
      </c>
      <c r="C115" s="971" t="s">
        <v>174</v>
      </c>
      <c r="D115" s="972" t="s">
        <v>188</v>
      </c>
      <c r="E115" s="973">
        <v>24</v>
      </c>
      <c r="F115" s="973" t="s">
        <v>189</v>
      </c>
      <c r="G115" s="972" t="s">
        <v>172</v>
      </c>
      <c r="H115" s="974">
        <v>24620</v>
      </c>
      <c r="I115" s="988">
        <f t="shared" ca="1" si="1"/>
        <v>51</v>
      </c>
      <c r="J115" s="976">
        <v>526499102</v>
      </c>
      <c r="K115" s="977">
        <v>653718380</v>
      </c>
    </row>
    <row r="116" spans="1:11" x14ac:dyDescent="0.25">
      <c r="B116" s="970" t="s">
        <v>173</v>
      </c>
      <c r="C116" s="971" t="s">
        <v>174</v>
      </c>
      <c r="D116" s="972" t="s">
        <v>175</v>
      </c>
      <c r="E116" s="973">
        <v>13</v>
      </c>
      <c r="F116" s="973" t="s">
        <v>176</v>
      </c>
      <c r="G116" s="972" t="s">
        <v>168</v>
      </c>
      <c r="H116" s="974">
        <v>24661</v>
      </c>
      <c r="I116" s="988">
        <f t="shared" ca="1" si="1"/>
        <v>50</v>
      </c>
      <c r="J116" s="976">
        <v>670513958</v>
      </c>
      <c r="K116" s="977">
        <v>653717156</v>
      </c>
    </row>
    <row r="117" spans="1:11" x14ac:dyDescent="0.25">
      <c r="B117" s="970" t="s">
        <v>70</v>
      </c>
      <c r="C117" s="971" t="s">
        <v>190</v>
      </c>
      <c r="D117" s="972" t="s">
        <v>188</v>
      </c>
      <c r="E117" s="973">
        <v>30</v>
      </c>
      <c r="F117" s="973" t="s">
        <v>198</v>
      </c>
      <c r="G117" s="972" t="s">
        <v>172</v>
      </c>
      <c r="H117" s="974">
        <v>25031</v>
      </c>
      <c r="I117" s="988">
        <f t="shared" ca="1" si="1"/>
        <v>50</v>
      </c>
      <c r="J117" s="976">
        <v>532499721</v>
      </c>
      <c r="K117" s="977">
        <v>653718329</v>
      </c>
    </row>
    <row r="118" spans="1:11" x14ac:dyDescent="0.25">
      <c r="B118" s="970" t="s">
        <v>218</v>
      </c>
      <c r="C118" s="971" t="s">
        <v>192</v>
      </c>
      <c r="D118" s="972" t="s">
        <v>222</v>
      </c>
      <c r="E118" s="973">
        <v>32</v>
      </c>
      <c r="F118" s="973" t="s">
        <v>223</v>
      </c>
      <c r="G118" s="972" t="s">
        <v>183</v>
      </c>
      <c r="H118" s="974">
        <v>25031</v>
      </c>
      <c r="I118" s="988">
        <f t="shared" ca="1" si="1"/>
        <v>50</v>
      </c>
      <c r="J118" s="976">
        <v>604507149</v>
      </c>
      <c r="K118" s="977">
        <v>653717717</v>
      </c>
    </row>
    <row r="119" spans="1:11" x14ac:dyDescent="0.25">
      <c r="B119" s="970" t="s">
        <v>236</v>
      </c>
      <c r="C119" s="971" t="s">
        <v>192</v>
      </c>
      <c r="D119" s="972" t="s">
        <v>175</v>
      </c>
      <c r="E119" s="973">
        <v>19</v>
      </c>
      <c r="F119" s="973" t="s">
        <v>241</v>
      </c>
      <c r="G119" s="972" t="s">
        <v>202</v>
      </c>
      <c r="H119" s="974">
        <v>25216</v>
      </c>
      <c r="I119" s="988">
        <f t="shared" ca="1" si="1"/>
        <v>49</v>
      </c>
      <c r="J119" s="976">
        <v>676514577</v>
      </c>
      <c r="K119" s="977">
        <v>653717105</v>
      </c>
    </row>
    <row r="120" spans="1:11" x14ac:dyDescent="0.25">
      <c r="B120" s="970" t="s">
        <v>236</v>
      </c>
      <c r="C120" s="971" t="s">
        <v>185</v>
      </c>
      <c r="D120" s="972" t="s">
        <v>181</v>
      </c>
      <c r="E120" s="973">
        <v>3</v>
      </c>
      <c r="F120" s="973" t="s">
        <v>238</v>
      </c>
      <c r="G120" s="972" t="s">
        <v>172</v>
      </c>
      <c r="H120" s="974">
        <v>25442</v>
      </c>
      <c r="I120" s="988">
        <f t="shared" ca="1" si="1"/>
        <v>49</v>
      </c>
      <c r="J120" s="976">
        <v>538500340</v>
      </c>
      <c r="K120" s="977">
        <v>653718278</v>
      </c>
    </row>
    <row r="121" spans="1:11" x14ac:dyDescent="0.25">
      <c r="B121" s="970" t="s">
        <v>70</v>
      </c>
      <c r="C121" s="971" t="s">
        <v>206</v>
      </c>
      <c r="D121" s="972" t="s">
        <v>170</v>
      </c>
      <c r="E121" s="973">
        <v>34</v>
      </c>
      <c r="F121" s="973" t="s">
        <v>208</v>
      </c>
      <c r="G121" s="972" t="s">
        <v>183</v>
      </c>
      <c r="H121" s="974">
        <v>25442</v>
      </c>
      <c r="I121" s="988">
        <f t="shared" ca="1" si="1"/>
        <v>48</v>
      </c>
      <c r="J121" s="976">
        <v>610507768</v>
      </c>
      <c r="K121" s="977">
        <v>653717666</v>
      </c>
    </row>
    <row r="122" spans="1:11" x14ac:dyDescent="0.25">
      <c r="B122" s="970" t="s">
        <v>209</v>
      </c>
      <c r="C122" s="971" t="s">
        <v>185</v>
      </c>
      <c r="D122" s="972" t="s">
        <v>175</v>
      </c>
      <c r="E122" s="973">
        <v>25</v>
      </c>
      <c r="F122" s="973" t="s">
        <v>211</v>
      </c>
      <c r="G122" s="972" t="s">
        <v>212</v>
      </c>
      <c r="H122" s="974">
        <v>25771</v>
      </c>
      <c r="I122" s="988">
        <f t="shared" ca="1" si="1"/>
        <v>48</v>
      </c>
      <c r="J122" s="976">
        <v>682515196</v>
      </c>
      <c r="K122" s="977">
        <v>653717054</v>
      </c>
    </row>
    <row r="123" spans="1:11" x14ac:dyDescent="0.25">
      <c r="B123" s="970" t="s">
        <v>225</v>
      </c>
      <c r="C123" s="971" t="s">
        <v>220</v>
      </c>
      <c r="D123" s="972" t="s">
        <v>170</v>
      </c>
      <c r="E123" s="973">
        <v>35</v>
      </c>
      <c r="F123" s="973" t="s">
        <v>229</v>
      </c>
      <c r="G123" s="972" t="s">
        <v>183</v>
      </c>
      <c r="H123" s="974">
        <v>25853</v>
      </c>
      <c r="I123" s="988">
        <f t="shared" ca="1" si="1"/>
        <v>46</v>
      </c>
      <c r="J123" s="976">
        <v>616508387</v>
      </c>
      <c r="K123" s="977">
        <v>653717615</v>
      </c>
    </row>
    <row r="124" spans="1:11" x14ac:dyDescent="0.25">
      <c r="B124" s="970" t="s">
        <v>225</v>
      </c>
      <c r="C124" s="971" t="s">
        <v>195</v>
      </c>
      <c r="D124" s="972" t="s">
        <v>175</v>
      </c>
      <c r="E124" s="973">
        <v>31</v>
      </c>
      <c r="F124" s="973" t="s">
        <v>230</v>
      </c>
      <c r="G124" s="972" t="s">
        <v>183</v>
      </c>
      <c r="H124" s="974">
        <v>26326</v>
      </c>
      <c r="I124" s="988">
        <f t="shared" ca="1" si="1"/>
        <v>45</v>
      </c>
      <c r="J124" s="976">
        <v>688515815</v>
      </c>
      <c r="K124" s="977">
        <v>653717003</v>
      </c>
    </row>
    <row r="125" spans="1:11" x14ac:dyDescent="0.25">
      <c r="B125" s="970" t="s">
        <v>70</v>
      </c>
      <c r="C125" s="971" t="s">
        <v>180</v>
      </c>
      <c r="D125" s="972" t="s">
        <v>181</v>
      </c>
      <c r="E125" s="973">
        <v>9</v>
      </c>
      <c r="F125" s="973" t="s">
        <v>204</v>
      </c>
      <c r="G125" s="972" t="s">
        <v>205</v>
      </c>
      <c r="H125" s="974">
        <v>26881</v>
      </c>
      <c r="I125" s="988">
        <f t="shared" ca="1" si="1"/>
        <v>43</v>
      </c>
      <c r="J125" s="976">
        <v>694516434</v>
      </c>
      <c r="K125" s="977">
        <v>653716952</v>
      </c>
    </row>
    <row r="126" spans="1:11" x14ac:dyDescent="0.25">
      <c r="B126" s="970" t="s">
        <v>209</v>
      </c>
      <c r="C126" s="971" t="s">
        <v>169</v>
      </c>
      <c r="D126" s="972" t="s">
        <v>181</v>
      </c>
      <c r="E126" s="973">
        <v>15</v>
      </c>
      <c r="F126" s="973" t="s">
        <v>210</v>
      </c>
      <c r="G126" s="972" t="s">
        <v>168</v>
      </c>
      <c r="H126" s="974">
        <v>27436</v>
      </c>
      <c r="I126" s="988">
        <f t="shared" ca="1" si="1"/>
        <v>42</v>
      </c>
      <c r="J126" s="976">
        <v>700517053</v>
      </c>
      <c r="K126" s="977">
        <v>653716901</v>
      </c>
    </row>
    <row r="127" spans="1:11" x14ac:dyDescent="0.25">
      <c r="B127" s="970" t="s">
        <v>225</v>
      </c>
      <c r="C127" s="971" t="s">
        <v>206</v>
      </c>
      <c r="D127" s="972" t="s">
        <v>181</v>
      </c>
      <c r="E127" s="973">
        <v>21</v>
      </c>
      <c r="F127" s="973" t="s">
        <v>228</v>
      </c>
      <c r="G127" s="972" t="s">
        <v>168</v>
      </c>
      <c r="H127" s="974">
        <v>27991</v>
      </c>
      <c r="I127" s="988">
        <f t="shared" ca="1" si="1"/>
        <v>40</v>
      </c>
      <c r="J127" s="976">
        <v>706517672</v>
      </c>
      <c r="K127" s="977">
        <v>653716850</v>
      </c>
    </row>
    <row r="128" spans="1:11" x14ac:dyDescent="0.25">
      <c r="B128" s="970" t="s">
        <v>231</v>
      </c>
      <c r="C128" s="971" t="s">
        <v>165</v>
      </c>
      <c r="D128" s="972" t="s">
        <v>181</v>
      </c>
      <c r="E128" s="973">
        <v>27</v>
      </c>
      <c r="F128" s="973" t="s">
        <v>234</v>
      </c>
      <c r="G128" s="972" t="s">
        <v>235</v>
      </c>
      <c r="H128" s="974">
        <v>28546</v>
      </c>
      <c r="I128" s="988">
        <f t="shared" ca="1" si="1"/>
        <v>39</v>
      </c>
      <c r="J128" s="976">
        <v>712518291</v>
      </c>
      <c r="K128" s="977">
        <v>653716799</v>
      </c>
    </row>
    <row r="129" spans="2:11" x14ac:dyDescent="0.25">
      <c r="B129" s="970" t="s">
        <v>173</v>
      </c>
      <c r="C129" s="971" t="s">
        <v>180</v>
      </c>
      <c r="D129" s="972" t="s">
        <v>181</v>
      </c>
      <c r="E129" s="973">
        <v>33</v>
      </c>
      <c r="F129" s="973" t="s">
        <v>182</v>
      </c>
      <c r="G129" s="972" t="s">
        <v>183</v>
      </c>
      <c r="H129" s="974">
        <v>29101</v>
      </c>
      <c r="I129" s="988">
        <f t="shared" ca="1" si="1"/>
        <v>37</v>
      </c>
      <c r="J129" s="976">
        <v>718518910</v>
      </c>
      <c r="K129" s="977">
        <v>653716748</v>
      </c>
    </row>
    <row r="130" spans="2:11" x14ac:dyDescent="0.25">
      <c r="B130" s="970" t="s">
        <v>236</v>
      </c>
      <c r="C130" s="971" t="s">
        <v>165</v>
      </c>
      <c r="D130" s="972" t="s">
        <v>170</v>
      </c>
      <c r="E130" s="973">
        <v>2</v>
      </c>
      <c r="F130" s="973" t="s">
        <v>239</v>
      </c>
      <c r="G130" s="972" t="s">
        <v>172</v>
      </c>
      <c r="H130" s="974">
        <v>29656</v>
      </c>
      <c r="I130" s="988">
        <f t="shared" ca="1" si="1"/>
        <v>36</v>
      </c>
      <c r="J130" s="976">
        <v>724519529</v>
      </c>
      <c r="K130" s="977">
        <v>653716697</v>
      </c>
    </row>
    <row r="131" spans="2:11" x14ac:dyDescent="0.25">
      <c r="B131" s="970" t="s">
        <v>70</v>
      </c>
      <c r="C131" s="971" t="s">
        <v>192</v>
      </c>
      <c r="D131" s="972" t="s">
        <v>170</v>
      </c>
      <c r="E131" s="973">
        <v>8</v>
      </c>
      <c r="F131" s="973" t="s">
        <v>194</v>
      </c>
      <c r="G131" s="972" t="s">
        <v>168</v>
      </c>
      <c r="H131" s="974">
        <v>30211</v>
      </c>
      <c r="I131" s="988">
        <f t="shared" ca="1" si="1"/>
        <v>34</v>
      </c>
      <c r="J131" s="976">
        <v>730520148</v>
      </c>
      <c r="K131" s="977">
        <v>653716646</v>
      </c>
    </row>
    <row r="132" spans="2:11" x14ac:dyDescent="0.25">
      <c r="B132" s="970" t="s">
        <v>184</v>
      </c>
      <c r="C132" s="971" t="s">
        <v>185</v>
      </c>
      <c r="D132" s="972" t="s">
        <v>170</v>
      </c>
      <c r="E132" s="973">
        <v>14</v>
      </c>
      <c r="F132" s="973" t="s">
        <v>186</v>
      </c>
      <c r="G132" s="972" t="s">
        <v>187</v>
      </c>
      <c r="H132" s="974">
        <v>30766</v>
      </c>
      <c r="I132" s="988">
        <f t="shared" ca="1" si="1"/>
        <v>33</v>
      </c>
      <c r="J132" s="976">
        <v>736520767</v>
      </c>
      <c r="K132" s="977">
        <v>653716595</v>
      </c>
    </row>
    <row r="133" spans="2:11" x14ac:dyDescent="0.25">
      <c r="B133" s="970" t="s">
        <v>70</v>
      </c>
      <c r="C133" s="971" t="s">
        <v>180</v>
      </c>
      <c r="D133" s="972" t="s">
        <v>170</v>
      </c>
      <c r="E133" s="973">
        <v>20</v>
      </c>
      <c r="F133" s="973" t="s">
        <v>201</v>
      </c>
      <c r="G133" s="972" t="s">
        <v>202</v>
      </c>
      <c r="H133" s="974">
        <v>31321</v>
      </c>
      <c r="I133" s="988">
        <f t="shared" ca="1" si="1"/>
        <v>31</v>
      </c>
      <c r="J133" s="976">
        <v>742521386</v>
      </c>
      <c r="K133" s="977">
        <v>653716544</v>
      </c>
    </row>
    <row r="134" spans="2:11" x14ac:dyDescent="0.25">
      <c r="B134" s="970" t="s">
        <v>164</v>
      </c>
      <c r="C134" s="971" t="s">
        <v>169</v>
      </c>
      <c r="D134" s="972" t="s">
        <v>170</v>
      </c>
      <c r="E134" s="973">
        <v>26</v>
      </c>
      <c r="F134" s="973" t="s">
        <v>171</v>
      </c>
      <c r="G134" s="972" t="s">
        <v>172</v>
      </c>
      <c r="H134" s="974">
        <v>31876</v>
      </c>
      <c r="I134" s="988">
        <f t="shared" ca="1" si="1"/>
        <v>30</v>
      </c>
      <c r="J134" s="976">
        <v>748522005</v>
      </c>
      <c r="K134" s="977">
        <v>653716493</v>
      </c>
    </row>
    <row r="135" spans="2:11" x14ac:dyDescent="0.25">
      <c r="B135" s="970" t="s">
        <v>218</v>
      </c>
      <c r="C135" s="971" t="s">
        <v>192</v>
      </c>
      <c r="D135" s="972" t="s">
        <v>170</v>
      </c>
      <c r="E135" s="973">
        <v>32</v>
      </c>
      <c r="F135" s="973" t="s">
        <v>223</v>
      </c>
      <c r="G135" s="972" t="s">
        <v>183</v>
      </c>
      <c r="H135" s="974">
        <v>32431</v>
      </c>
      <c r="I135" s="988">
        <f t="shared" ca="1" si="1"/>
        <v>28</v>
      </c>
      <c r="J135" s="976">
        <v>754522624</v>
      </c>
      <c r="K135" s="977">
        <v>653716442</v>
      </c>
    </row>
    <row r="136" spans="2:11" x14ac:dyDescent="0.25">
      <c r="B136" s="970" t="s">
        <v>70</v>
      </c>
      <c r="C136" s="971" t="s">
        <v>206</v>
      </c>
      <c r="D136" s="972" t="s">
        <v>170</v>
      </c>
      <c r="E136" s="973">
        <v>34</v>
      </c>
      <c r="F136" s="973" t="s">
        <v>208</v>
      </c>
      <c r="G136" s="972" t="s">
        <v>183</v>
      </c>
      <c r="H136" s="974">
        <v>32986</v>
      </c>
      <c r="I136" s="988">
        <f t="shared" ca="1" si="1"/>
        <v>27</v>
      </c>
      <c r="J136" s="976">
        <v>760523243</v>
      </c>
      <c r="K136" s="977">
        <v>653716391</v>
      </c>
    </row>
    <row r="137" spans="2:11" x14ac:dyDescent="0.25">
      <c r="B137" s="970" t="s">
        <v>225</v>
      </c>
      <c r="C137" s="971" t="s">
        <v>220</v>
      </c>
      <c r="D137" s="972" t="s">
        <v>170</v>
      </c>
      <c r="E137" s="973">
        <v>35</v>
      </c>
      <c r="F137" s="973" t="s">
        <v>229</v>
      </c>
      <c r="G137" s="972" t="s">
        <v>183</v>
      </c>
      <c r="H137" s="974">
        <v>33541</v>
      </c>
      <c r="I137" s="988">
        <f t="shared" ca="1" si="1"/>
        <v>25</v>
      </c>
      <c r="J137" s="976">
        <v>766523862</v>
      </c>
      <c r="K137" s="977">
        <v>653716340</v>
      </c>
    </row>
    <row r="138" spans="2:11" x14ac:dyDescent="0.25">
      <c r="B138" s="970" t="s">
        <v>218</v>
      </c>
      <c r="C138" s="971" t="s">
        <v>177</v>
      </c>
      <c r="D138" s="972" t="s">
        <v>170</v>
      </c>
      <c r="E138" s="973">
        <v>36</v>
      </c>
      <c r="F138" s="973" t="s">
        <v>224</v>
      </c>
      <c r="G138" s="972" t="s">
        <v>183</v>
      </c>
      <c r="H138" s="974">
        <v>34096</v>
      </c>
      <c r="I138" s="988">
        <f t="shared" ca="1" si="1"/>
        <v>24</v>
      </c>
      <c r="J138" s="976">
        <v>772524481</v>
      </c>
      <c r="K138" s="977">
        <v>653716289</v>
      </c>
    </row>
    <row r="139" spans="2:11" x14ac:dyDescent="0.25">
      <c r="B139" s="980" t="s">
        <v>236</v>
      </c>
      <c r="C139" s="981" t="s">
        <v>174</v>
      </c>
      <c r="D139" s="982" t="s">
        <v>170</v>
      </c>
      <c r="E139" s="983">
        <v>37</v>
      </c>
      <c r="F139" s="983" t="s">
        <v>240</v>
      </c>
      <c r="G139" s="982" t="s">
        <v>172</v>
      </c>
      <c r="H139" s="984">
        <v>34651</v>
      </c>
      <c r="I139" s="990">
        <f t="shared" ca="1" si="1"/>
        <v>119</v>
      </c>
      <c r="J139" s="986">
        <v>778525100</v>
      </c>
      <c r="K139" s="987">
        <v>653716238</v>
      </c>
    </row>
  </sheetData>
  <mergeCells count="1">
    <mergeCell ref="A1:K1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oleObjects>
    <mc:AlternateContent xmlns:mc="http://schemas.openxmlformats.org/markup-compatibility/2006">
      <mc:Choice Requires="x14">
        <oleObject progId="PBrush" shapeId="30721" r:id="rId4">
          <objectPr defaultSize="0" autoPict="0" r:id="rId5">
            <anchor moveWithCells="1" sizeWithCells="1">
              <from>
                <xdr:col>2</xdr:col>
                <xdr:colOff>371475</xdr:colOff>
                <xdr:row>0</xdr:row>
                <xdr:rowOff>295275</xdr:rowOff>
              </from>
              <to>
                <xdr:col>2</xdr:col>
                <xdr:colOff>371475</xdr:colOff>
                <xdr:row>0</xdr:row>
                <xdr:rowOff>295275</xdr:rowOff>
              </to>
            </anchor>
          </objectPr>
        </oleObject>
      </mc:Choice>
      <mc:Fallback>
        <oleObject progId="PBrush" shapeId="30721" r:id="rId4"/>
      </mc:Fallback>
    </mc:AlternateContent>
    <mc:AlternateContent xmlns:mc="http://schemas.openxmlformats.org/markup-compatibility/2006">
      <mc:Choice Requires="x14">
        <oleObject progId="PBrush" shapeId="30722" r:id="rId6">
          <objectPr defaultSize="0" autoPict="0" r:id="rId5">
            <anchor moveWithCells="1" sizeWithCells="1">
              <from>
                <xdr:col>2</xdr:col>
                <xdr:colOff>371475</xdr:colOff>
                <xdr:row>0</xdr:row>
                <xdr:rowOff>295275</xdr:rowOff>
              </from>
              <to>
                <xdr:col>2</xdr:col>
                <xdr:colOff>371475</xdr:colOff>
                <xdr:row>0</xdr:row>
                <xdr:rowOff>295275</xdr:rowOff>
              </to>
            </anchor>
          </objectPr>
        </oleObject>
      </mc:Choice>
      <mc:Fallback>
        <oleObject progId="PBrush" shapeId="30722" r:id="rId6"/>
      </mc:Fallback>
    </mc:AlternateContent>
  </oleObjects>
  <tableParts count="1">
    <tablePart r:id="rId7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J32"/>
  <sheetViews>
    <sheetView showGridLines="0" zoomScaleNormal="100" zoomScaleSheetLayoutView="80" workbookViewId="0">
      <selection sqref="A1:XFD2"/>
    </sheetView>
  </sheetViews>
  <sheetFormatPr defaultColWidth="9.140625" defaultRowHeight="12" x14ac:dyDescent="0.25"/>
  <cols>
    <col min="1" max="1" width="18.140625" style="997" customWidth="1"/>
    <col min="2" max="2" width="14" style="997" customWidth="1"/>
    <col min="3" max="3" width="18.28515625" style="997" customWidth="1"/>
    <col min="4" max="4" width="13.7109375" style="997" customWidth="1"/>
    <col min="5" max="5" width="18.140625" style="997" customWidth="1"/>
    <col min="6" max="6" width="7.7109375" style="997" customWidth="1"/>
    <col min="7" max="7" width="7.5703125" style="997" customWidth="1"/>
    <col min="8" max="8" width="18" style="997" customWidth="1"/>
    <col min="9" max="16384" width="9.140625" style="997"/>
  </cols>
  <sheetData>
    <row r="1" spans="1:10" s="38" customFormat="1" ht="30.75" customHeight="1" thickBot="1" x14ac:dyDescent="0.3">
      <c r="A1" s="1179" t="s">
        <v>699</v>
      </c>
      <c r="B1" s="1179"/>
      <c r="C1" s="1179"/>
      <c r="D1" s="1179"/>
      <c r="E1" s="1179"/>
      <c r="F1" s="1179"/>
      <c r="G1" s="1179"/>
    </row>
    <row r="2" spans="1:10" s="946" customFormat="1" ht="19.5" thickTop="1" x14ac:dyDescent="0.3">
      <c r="A2" s="754" t="s">
        <v>700</v>
      </c>
      <c r="B2" s="755"/>
      <c r="C2" s="755"/>
      <c r="D2" s="755"/>
      <c r="E2" s="755"/>
      <c r="F2" s="755"/>
      <c r="G2" s="756"/>
    </row>
    <row r="3" spans="1:10" s="10" customFormat="1" ht="27.75" customHeight="1" x14ac:dyDescent="0.55000000000000004">
      <c r="A3" s="1194" t="s">
        <v>270</v>
      </c>
      <c r="B3" s="1194"/>
      <c r="C3" s="1194"/>
      <c r="D3" s="1194"/>
      <c r="E3" s="1194"/>
      <c r="F3" s="1194"/>
      <c r="G3" s="1194"/>
      <c r="H3" s="991"/>
    </row>
    <row r="4" spans="1:10" s="994" customFormat="1" ht="26.25" x14ac:dyDescent="0.4">
      <c r="A4" s="992" t="s">
        <v>701</v>
      </c>
      <c r="B4" s="993"/>
      <c r="C4" s="992" t="s">
        <v>702</v>
      </c>
      <c r="D4" s="993"/>
      <c r="E4" s="992" t="s">
        <v>703</v>
      </c>
      <c r="F4" s="993"/>
      <c r="G4" s="993"/>
      <c r="H4" s="993"/>
      <c r="J4" s="995"/>
    </row>
    <row r="5" spans="1:10" ht="36.75" thickBot="1" x14ac:dyDescent="0.3">
      <c r="A5" s="996" t="s">
        <v>704</v>
      </c>
      <c r="C5" s="998" t="s">
        <v>705</v>
      </c>
      <c r="E5" s="999" t="s">
        <v>706</v>
      </c>
    </row>
    <row r="6" spans="1:10" ht="12.75" thickBot="1" x14ac:dyDescent="0.3">
      <c r="A6" s="1000">
        <v>8</v>
      </c>
      <c r="C6" s="1001" t="s">
        <v>707</v>
      </c>
      <c r="E6" s="1002" t="s">
        <v>474</v>
      </c>
    </row>
    <row r="7" spans="1:10" ht="15" x14ac:dyDescent="0.25">
      <c r="A7" s="1003"/>
    </row>
    <row r="8" spans="1:10" ht="15.75" x14ac:dyDescent="0.25">
      <c r="A8" s="1004" t="s">
        <v>708</v>
      </c>
      <c r="B8" s="1005"/>
      <c r="C8" s="1005"/>
      <c r="D8" s="1005"/>
      <c r="E8" s="1005"/>
      <c r="F8" s="1005"/>
      <c r="G8" s="1005"/>
      <c r="H8" s="1005"/>
      <c r="I8" s="997" t="s">
        <v>709</v>
      </c>
    </row>
    <row r="9" spans="1:10" ht="15.75" x14ac:dyDescent="0.25">
      <c r="A9" s="1005" t="s">
        <v>710</v>
      </c>
      <c r="B9" s="1005"/>
      <c r="C9" s="1005"/>
      <c r="D9" s="1005"/>
      <c r="E9" s="1005"/>
      <c r="F9" s="1005"/>
      <c r="G9" s="1005"/>
      <c r="H9" s="1005"/>
      <c r="I9" s="997" t="s">
        <v>711</v>
      </c>
    </row>
    <row r="10" spans="1:10" ht="15.75" x14ac:dyDescent="0.25">
      <c r="A10" s="1004"/>
      <c r="B10" s="1005"/>
      <c r="C10" s="1005"/>
      <c r="D10" s="1005"/>
      <c r="E10" s="1005"/>
      <c r="F10" s="1005"/>
      <c r="G10" s="1005"/>
      <c r="H10" s="1005"/>
      <c r="I10" s="997" t="s">
        <v>712</v>
      </c>
    </row>
    <row r="11" spans="1:10" s="1006" customFormat="1" ht="15.75" x14ac:dyDescent="0.25">
      <c r="A11" s="1006" t="s">
        <v>713</v>
      </c>
      <c r="I11" s="1007" t="s">
        <v>714</v>
      </c>
    </row>
    <row r="12" spans="1:10" ht="15.75" x14ac:dyDescent="0.25">
      <c r="A12" s="1005" t="s">
        <v>715</v>
      </c>
      <c r="B12" s="1005"/>
      <c r="C12" s="1005"/>
      <c r="D12" s="1005"/>
      <c r="E12" s="1005"/>
      <c r="F12" s="1005"/>
      <c r="G12" s="1005"/>
      <c r="H12" s="1005"/>
      <c r="I12" s="997" t="s">
        <v>716</v>
      </c>
    </row>
    <row r="13" spans="1:10" ht="15.75" x14ac:dyDescent="0.25">
      <c r="A13" s="1005" t="s">
        <v>717</v>
      </c>
      <c r="B13" s="1005"/>
      <c r="C13" s="1005"/>
      <c r="D13" s="1005"/>
      <c r="E13" s="1005"/>
      <c r="F13" s="1005"/>
      <c r="G13" s="1005"/>
      <c r="H13" s="1005"/>
      <c r="I13" s="997" t="s">
        <v>718</v>
      </c>
    </row>
    <row r="14" spans="1:10" ht="15.75" x14ac:dyDescent="0.25">
      <c r="A14" s="1005" t="s">
        <v>719</v>
      </c>
      <c r="B14" s="1005"/>
      <c r="C14" s="1005"/>
      <c r="D14" s="1005"/>
      <c r="E14" s="1005"/>
      <c r="F14" s="1005"/>
      <c r="G14" s="1005"/>
      <c r="H14" s="1005"/>
      <c r="I14" s="997" t="s">
        <v>720</v>
      </c>
    </row>
    <row r="15" spans="1:10" ht="15.75" x14ac:dyDescent="0.25">
      <c r="A15" s="1005" t="s">
        <v>721</v>
      </c>
      <c r="B15" s="1005"/>
      <c r="C15" s="1005"/>
      <c r="D15" s="1005"/>
      <c r="E15" s="1005"/>
      <c r="F15" s="1005"/>
      <c r="G15" s="1005"/>
      <c r="H15" s="1005"/>
      <c r="I15" s="997" t="s">
        <v>722</v>
      </c>
    </row>
    <row r="16" spans="1:10" ht="15.75" x14ac:dyDescent="0.25">
      <c r="A16" s="1005" t="s">
        <v>723</v>
      </c>
      <c r="B16" s="1005"/>
      <c r="C16" s="1005"/>
      <c r="D16" s="1005"/>
      <c r="E16" s="1005"/>
      <c r="F16" s="1005"/>
      <c r="G16" s="1005"/>
      <c r="H16" s="1005"/>
      <c r="I16" s="997" t="s">
        <v>724</v>
      </c>
    </row>
    <row r="17" spans="1:10" ht="15.75" x14ac:dyDescent="0.25">
      <c r="A17" s="1005" t="s">
        <v>725</v>
      </c>
      <c r="B17" s="1005"/>
      <c r="C17" s="1005"/>
      <c r="D17" s="1005"/>
      <c r="E17" s="1005"/>
      <c r="F17" s="1005"/>
      <c r="G17" s="1005"/>
      <c r="H17" s="1005"/>
    </row>
    <row r="18" spans="1:10" ht="15.75" x14ac:dyDescent="0.25">
      <c r="A18" s="1005"/>
      <c r="B18" s="1005"/>
      <c r="C18" s="1005"/>
      <c r="D18" s="1005"/>
      <c r="E18" s="1005"/>
      <c r="F18" s="1005"/>
      <c r="G18" s="1005"/>
      <c r="H18" s="1005"/>
    </row>
    <row r="19" spans="1:10" s="1006" customFormat="1" ht="15.75" x14ac:dyDescent="0.25">
      <c r="A19" s="1006" t="s">
        <v>726</v>
      </c>
    </row>
    <row r="20" spans="1:10" s="1005" customFormat="1" ht="15.75" x14ac:dyDescent="0.25">
      <c r="A20" s="1005" t="s">
        <v>727</v>
      </c>
    </row>
    <row r="21" spans="1:10" s="1005" customFormat="1" ht="15.75" x14ac:dyDescent="0.25">
      <c r="A21" s="1008" t="s">
        <v>728</v>
      </c>
    </row>
    <row r="22" spans="1:10" s="1005" customFormat="1" ht="15.75" x14ac:dyDescent="0.25">
      <c r="A22" s="1008"/>
    </row>
    <row r="23" spans="1:10" s="1005" customFormat="1" ht="15.75" x14ac:dyDescent="0.25">
      <c r="A23" s="1006" t="s">
        <v>729</v>
      </c>
    </row>
    <row r="24" spans="1:10" s="1005" customFormat="1" ht="15.75" x14ac:dyDescent="0.25">
      <c r="A24" s="1005" t="s">
        <v>727</v>
      </c>
    </row>
    <row r="25" spans="1:10" s="1003" customFormat="1" ht="15.6" customHeight="1" x14ac:dyDescent="0.25">
      <c r="A25" s="1005" t="s">
        <v>730</v>
      </c>
      <c r="B25" s="1005"/>
      <c r="C25" s="1005"/>
      <c r="D25" s="1005"/>
      <c r="E25" s="1005"/>
      <c r="F25" s="1005"/>
      <c r="G25" s="1005"/>
      <c r="H25" s="1005"/>
    </row>
    <row r="26" spans="1:10" s="1003" customFormat="1" ht="15.6" customHeight="1" x14ac:dyDescent="0.25">
      <c r="A26" s="1195" t="s">
        <v>23</v>
      </c>
      <c r="B26" s="1195"/>
      <c r="C26" s="1195"/>
      <c r="D26" s="1195"/>
      <c r="E26" s="1195"/>
      <c r="F26" s="1195"/>
      <c r="G26" s="1195"/>
      <c r="H26" s="1005"/>
    </row>
    <row r="27" spans="1:10" s="994" customFormat="1" ht="26.25" x14ac:dyDescent="0.4">
      <c r="A27" s="992" t="s">
        <v>701</v>
      </c>
      <c r="B27" s="993"/>
      <c r="C27" s="992" t="s">
        <v>702</v>
      </c>
      <c r="D27" s="993"/>
      <c r="E27" s="992" t="s">
        <v>703</v>
      </c>
      <c r="F27" s="993"/>
      <c r="G27" s="993"/>
      <c r="I27" s="995"/>
      <c r="J27" s="995"/>
    </row>
    <row r="28" spans="1:10" s="1007" customFormat="1" ht="12.75" thickBot="1" x14ac:dyDescent="0.3">
      <c r="A28" s="1009" t="s">
        <v>731</v>
      </c>
      <c r="C28" s="1010" t="s">
        <v>732</v>
      </c>
      <c r="E28" s="1011" t="s">
        <v>733</v>
      </c>
    </row>
    <row r="29" spans="1:10" ht="12.75" thickBot="1" x14ac:dyDescent="0.3">
      <c r="A29" s="1000"/>
      <c r="C29" s="1001"/>
      <c r="E29" s="1002"/>
    </row>
    <row r="32" spans="1:10" ht="15" x14ac:dyDescent="0.25">
      <c r="A32" s="1003"/>
    </row>
  </sheetData>
  <dataConsolidate/>
  <mergeCells count="3">
    <mergeCell ref="A1:G1"/>
    <mergeCell ref="A3:G3"/>
    <mergeCell ref="A26:G26"/>
  </mergeCells>
  <dataValidations count="3">
    <dataValidation type="whole" allowBlank="1" showInputMessage="1" showErrorMessage="1" error="Alleen getallen onder de 10" prompt="Geef hier uw beoordeling" sqref="A6" xr:uid="{00000000-0002-0000-1900-000000000000}">
      <formula1>1</formula1>
      <formula2>10</formula2>
    </dataValidation>
    <dataValidation type="list" allowBlank="1" showInputMessage="1" showErrorMessage="1" errorTitle="Onjuiste afdeling!" error="U mag alleen een afdeling uit de lijst kiezen! en wel deze:Inkoop;Verkoop;Magazijn;Onderhoud;Administratie" promptTitle="Bestaande afdelingen" prompt="Hier mag alleen een afdeling uit de lijst worden gebruikt." sqref="E6" xr:uid="{00000000-0002-0000-1900-000001000000}">
      <formula1>"Inkoop,Verkoop,Magazijn,Onderhoud,Administratie,zelf typen"</formula1>
    </dataValidation>
    <dataValidation type="list" allowBlank="1" showInputMessage="1" showErrorMessage="1" error="Sorry, dit staat niet op de kaart" prompt="Kies hier uw menu" sqref="C6" xr:uid="{00000000-0002-0000-1900-000002000000}">
      <formula1>$I$8:$I$16</formula1>
    </dataValidation>
  </dataValidations>
  <printOptions horizontalCentered="1"/>
  <pageMargins left="0.74803149606299213" right="0.74803149606299213" top="0.98425196850393704" bottom="0.78740157480314965" header="0.51181102362204722" footer="0.51181102362204722"/>
  <pageSetup paperSize="9" scale="88" orientation="portrait" r:id="rId1"/>
  <headerFooter alignWithMargins="0">
    <oddHeader>&amp;C&amp;20Basis cursus gecombineerd met gevorderd</oddHeader>
    <oddFooter>&amp;L® computraining&amp;R&amp;D</oddFooter>
  </headerFooter>
  <colBreaks count="1" manualBreakCount="1">
    <brk id="7" max="50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1001"/>
  <sheetViews>
    <sheetView zoomScaleNormal="100" workbookViewId="0">
      <pane ySplit="1" topLeftCell="A2" activePane="bottomLeft" state="frozen"/>
      <selection activeCell="J1" sqref="J1"/>
      <selection pane="bottomLeft" activeCell="J985" sqref="J985"/>
    </sheetView>
  </sheetViews>
  <sheetFormatPr defaultColWidth="9" defaultRowHeight="12.75" x14ac:dyDescent="0.2"/>
  <cols>
    <col min="1" max="1" width="9.28515625" style="1108" bestFit="1" customWidth="1"/>
    <col min="2" max="2" width="14.140625" style="1108" bestFit="1" customWidth="1"/>
    <col min="3" max="3" width="14.140625" style="1108" customWidth="1"/>
    <col min="4" max="4" width="21.28515625" style="1108" bestFit="1" customWidth="1"/>
    <col min="5" max="5" width="56.5703125" style="1108" bestFit="1" customWidth="1"/>
    <col min="6" max="6" width="10.28515625" style="1110" bestFit="1" customWidth="1"/>
    <col min="7" max="7" width="9.28515625" style="1108" bestFit="1" customWidth="1"/>
    <col min="8" max="8" width="8.85546875" style="1108" customWidth="1"/>
    <col min="9" max="9" width="9" style="1108" bestFit="1" customWidth="1"/>
    <col min="10" max="10" width="12.85546875" style="1108" bestFit="1" customWidth="1"/>
    <col min="11" max="15" width="10" style="1108" bestFit="1" customWidth="1"/>
    <col min="16" max="16" width="13.85546875" style="1108" bestFit="1" customWidth="1"/>
    <col min="17" max="19" width="8.85546875" style="1108" customWidth="1"/>
    <col min="20" max="20" width="10" style="1108" bestFit="1" customWidth="1"/>
    <col min="21" max="21" width="8.85546875" style="1108" customWidth="1"/>
    <col min="22" max="16384" width="9" style="1108"/>
  </cols>
  <sheetData>
    <row r="1" spans="1:13" ht="15" x14ac:dyDescent="0.25">
      <c r="A1" t="s">
        <v>915</v>
      </c>
      <c r="B1" t="s">
        <v>328</v>
      </c>
      <c r="C1" t="s">
        <v>916</v>
      </c>
      <c r="D1" t="s">
        <v>845</v>
      </c>
      <c r="E1" t="s">
        <v>63</v>
      </c>
      <c r="F1" t="s">
        <v>330</v>
      </c>
      <c r="G1" s="1105" t="s">
        <v>917</v>
      </c>
      <c r="H1" s="1106"/>
      <c r="I1" s="1107"/>
    </row>
    <row r="2" spans="1:13" ht="15" x14ac:dyDescent="0.25">
      <c r="A2">
        <v>1</v>
      </c>
      <c r="B2" t="s">
        <v>850</v>
      </c>
      <c r="C2" t="s">
        <v>849</v>
      </c>
      <c r="D2" t="s">
        <v>918</v>
      </c>
      <c r="E2" t="s">
        <v>919</v>
      </c>
      <c r="F2" s="1109">
        <v>1363.95</v>
      </c>
      <c r="G2" t="s">
        <v>920</v>
      </c>
    </row>
    <row r="3" spans="1:13" ht="15" x14ac:dyDescent="0.25">
      <c r="A3">
        <v>2</v>
      </c>
      <c r="B3" t="s">
        <v>850</v>
      </c>
      <c r="C3" t="s">
        <v>857</v>
      </c>
      <c r="D3" t="s">
        <v>921</v>
      </c>
      <c r="E3" t="s">
        <v>922</v>
      </c>
      <c r="F3" s="1109">
        <v>379</v>
      </c>
      <c r="G3" t="s">
        <v>923</v>
      </c>
      <c r="H3"/>
    </row>
    <row r="4" spans="1:13" ht="15" x14ac:dyDescent="0.25">
      <c r="A4">
        <v>3</v>
      </c>
      <c r="B4" t="s">
        <v>850</v>
      </c>
      <c r="C4" t="s">
        <v>856</v>
      </c>
      <c r="D4" t="s">
        <v>924</v>
      </c>
      <c r="E4" t="s">
        <v>925</v>
      </c>
      <c r="F4" s="1109">
        <v>1149</v>
      </c>
      <c r="G4" t="s">
        <v>926</v>
      </c>
      <c r="H4"/>
      <c r="I4"/>
      <c r="J4"/>
      <c r="K4"/>
      <c r="L4"/>
      <c r="M4"/>
    </row>
    <row r="5" spans="1:13" ht="15" x14ac:dyDescent="0.25">
      <c r="A5">
        <v>4</v>
      </c>
      <c r="B5" t="s">
        <v>850</v>
      </c>
      <c r="C5" t="s">
        <v>853</v>
      </c>
      <c r="D5" t="s">
        <v>927</v>
      </c>
      <c r="E5" t="s">
        <v>928</v>
      </c>
      <c r="F5" s="1109">
        <v>3149</v>
      </c>
      <c r="G5" t="s">
        <v>920</v>
      </c>
      <c r="H5"/>
      <c r="I5"/>
      <c r="J5"/>
      <c r="K5"/>
      <c r="L5"/>
      <c r="M5"/>
    </row>
    <row r="6" spans="1:13" ht="15" x14ac:dyDescent="0.25">
      <c r="A6">
        <v>5</v>
      </c>
      <c r="B6" t="s">
        <v>850</v>
      </c>
      <c r="C6" t="s">
        <v>849</v>
      </c>
      <c r="D6" t="s">
        <v>929</v>
      </c>
      <c r="E6" t="s">
        <v>930</v>
      </c>
      <c r="F6" s="1109">
        <v>219</v>
      </c>
      <c r="G6" t="s">
        <v>923</v>
      </c>
      <c r="H6"/>
      <c r="I6"/>
      <c r="J6"/>
      <c r="K6"/>
      <c r="L6"/>
      <c r="M6"/>
    </row>
    <row r="7" spans="1:13" ht="15" x14ac:dyDescent="0.25">
      <c r="A7">
        <v>6</v>
      </c>
      <c r="B7" t="s">
        <v>850</v>
      </c>
      <c r="C7" t="s">
        <v>854</v>
      </c>
      <c r="D7" t="s">
        <v>931</v>
      </c>
      <c r="E7" t="s">
        <v>932</v>
      </c>
      <c r="F7" s="1109">
        <v>599</v>
      </c>
      <c r="G7" t="s">
        <v>926</v>
      </c>
      <c r="H7"/>
      <c r="I7"/>
      <c r="J7"/>
      <c r="K7"/>
      <c r="L7"/>
      <c r="M7"/>
    </row>
    <row r="8" spans="1:13" ht="15" x14ac:dyDescent="0.25">
      <c r="A8">
        <v>7</v>
      </c>
      <c r="B8" t="s">
        <v>850</v>
      </c>
      <c r="C8" t="s">
        <v>853</v>
      </c>
      <c r="D8" t="s">
        <v>933</v>
      </c>
      <c r="E8" t="s">
        <v>934</v>
      </c>
      <c r="F8" s="1109">
        <v>239</v>
      </c>
      <c r="G8" t="s">
        <v>926</v>
      </c>
      <c r="H8"/>
      <c r="I8"/>
      <c r="J8"/>
      <c r="K8"/>
      <c r="L8"/>
      <c r="M8"/>
    </row>
    <row r="9" spans="1:13" ht="15" x14ac:dyDescent="0.25">
      <c r="A9">
        <v>8</v>
      </c>
      <c r="B9" t="s">
        <v>850</v>
      </c>
      <c r="C9" t="s">
        <v>857</v>
      </c>
      <c r="D9" t="s">
        <v>935</v>
      </c>
      <c r="E9" t="s">
        <v>936</v>
      </c>
      <c r="F9" s="1109">
        <v>1499</v>
      </c>
      <c r="G9" t="s">
        <v>926</v>
      </c>
      <c r="H9"/>
    </row>
    <row r="10" spans="1:13" ht="15" x14ac:dyDescent="0.25">
      <c r="A10">
        <v>9</v>
      </c>
      <c r="B10" t="s">
        <v>850</v>
      </c>
      <c r="C10" t="s">
        <v>854</v>
      </c>
      <c r="D10" t="s">
        <v>937</v>
      </c>
      <c r="E10" t="s">
        <v>938</v>
      </c>
      <c r="F10" s="1109">
        <v>899</v>
      </c>
      <c r="G10" t="s">
        <v>926</v>
      </c>
      <c r="H10"/>
    </row>
    <row r="11" spans="1:13" ht="15" x14ac:dyDescent="0.25">
      <c r="A11">
        <v>10</v>
      </c>
      <c r="B11" t="s">
        <v>850</v>
      </c>
      <c r="C11" t="s">
        <v>854</v>
      </c>
      <c r="D11" t="s">
        <v>939</v>
      </c>
      <c r="E11" t="s">
        <v>940</v>
      </c>
      <c r="F11" s="1109">
        <v>1098.99</v>
      </c>
      <c r="G11" t="s">
        <v>926</v>
      </c>
      <c r="H11"/>
    </row>
    <row r="12" spans="1:13" ht="15" x14ac:dyDescent="0.25">
      <c r="A12">
        <v>11</v>
      </c>
      <c r="B12" t="s">
        <v>850</v>
      </c>
      <c r="C12" t="s">
        <v>853</v>
      </c>
      <c r="D12" t="s">
        <v>941</v>
      </c>
      <c r="E12" t="s">
        <v>942</v>
      </c>
      <c r="F12" s="1109">
        <v>2649</v>
      </c>
      <c r="G12" t="s">
        <v>920</v>
      </c>
      <c r="H12"/>
    </row>
    <row r="13" spans="1:13" ht="15" x14ac:dyDescent="0.25">
      <c r="A13">
        <v>12</v>
      </c>
      <c r="B13" t="s">
        <v>850</v>
      </c>
      <c r="C13" t="s">
        <v>854</v>
      </c>
      <c r="D13" t="s">
        <v>943</v>
      </c>
      <c r="E13" t="s">
        <v>944</v>
      </c>
      <c r="F13" s="1109">
        <v>229</v>
      </c>
      <c r="G13" t="s">
        <v>945</v>
      </c>
    </row>
    <row r="14" spans="1:13" ht="15" x14ac:dyDescent="0.25">
      <c r="A14">
        <v>13</v>
      </c>
      <c r="B14" t="s">
        <v>850</v>
      </c>
      <c r="C14" t="s">
        <v>856</v>
      </c>
      <c r="D14" t="s">
        <v>946</v>
      </c>
      <c r="E14" t="s">
        <v>947</v>
      </c>
      <c r="F14" s="1109">
        <v>849</v>
      </c>
      <c r="G14" t="s">
        <v>926</v>
      </c>
    </row>
    <row r="15" spans="1:13" ht="15" x14ac:dyDescent="0.25">
      <c r="A15">
        <v>14</v>
      </c>
      <c r="B15" t="s">
        <v>850</v>
      </c>
      <c r="C15" t="s">
        <v>853</v>
      </c>
      <c r="D15" t="s">
        <v>918</v>
      </c>
      <c r="E15" t="s">
        <v>948</v>
      </c>
      <c r="F15" s="1109">
        <v>1999</v>
      </c>
      <c r="G15" t="s">
        <v>920</v>
      </c>
    </row>
    <row r="16" spans="1:13" ht="15" x14ac:dyDescent="0.25">
      <c r="A16">
        <v>15</v>
      </c>
      <c r="B16" t="s">
        <v>850</v>
      </c>
      <c r="C16" t="s">
        <v>855</v>
      </c>
      <c r="D16" t="s">
        <v>921</v>
      </c>
      <c r="E16" t="s">
        <v>949</v>
      </c>
      <c r="F16" s="1109">
        <v>769</v>
      </c>
      <c r="G16" t="s">
        <v>950</v>
      </c>
    </row>
    <row r="17" spans="1:8" ht="15" x14ac:dyDescent="0.25">
      <c r="A17">
        <v>16</v>
      </c>
      <c r="B17" t="s">
        <v>850</v>
      </c>
      <c r="C17" t="s">
        <v>855</v>
      </c>
      <c r="D17" t="s">
        <v>924</v>
      </c>
      <c r="E17" t="s">
        <v>951</v>
      </c>
      <c r="F17" s="1109">
        <v>379</v>
      </c>
      <c r="G17" t="s">
        <v>923</v>
      </c>
    </row>
    <row r="18" spans="1:8" ht="15" x14ac:dyDescent="0.25">
      <c r="A18">
        <v>17</v>
      </c>
      <c r="B18" t="s">
        <v>850</v>
      </c>
      <c r="C18" t="s">
        <v>857</v>
      </c>
      <c r="D18" t="s">
        <v>927</v>
      </c>
      <c r="E18" t="s">
        <v>952</v>
      </c>
      <c r="F18" s="1109">
        <v>379</v>
      </c>
      <c r="G18" t="s">
        <v>926</v>
      </c>
    </row>
    <row r="19" spans="1:8" ht="15" x14ac:dyDescent="0.25">
      <c r="A19">
        <v>18</v>
      </c>
      <c r="B19" t="s">
        <v>850</v>
      </c>
      <c r="C19" t="s">
        <v>855</v>
      </c>
      <c r="D19" t="s">
        <v>929</v>
      </c>
      <c r="E19" t="s">
        <v>953</v>
      </c>
      <c r="F19" s="1109">
        <v>469</v>
      </c>
      <c r="G19" t="s">
        <v>945</v>
      </c>
    </row>
    <row r="20" spans="1:8" ht="15" x14ac:dyDescent="0.25">
      <c r="A20">
        <v>19</v>
      </c>
      <c r="B20" t="s">
        <v>850</v>
      </c>
      <c r="C20" t="s">
        <v>856</v>
      </c>
      <c r="D20" t="s">
        <v>931</v>
      </c>
      <c r="E20" t="s">
        <v>954</v>
      </c>
      <c r="F20" s="1109">
        <v>679</v>
      </c>
      <c r="G20" t="s">
        <v>955</v>
      </c>
    </row>
    <row r="21" spans="1:8" ht="15" x14ac:dyDescent="0.25">
      <c r="A21">
        <v>20</v>
      </c>
      <c r="B21" t="s">
        <v>850</v>
      </c>
      <c r="C21" t="s">
        <v>853</v>
      </c>
      <c r="D21" t="s">
        <v>933</v>
      </c>
      <c r="E21" t="s">
        <v>956</v>
      </c>
      <c r="F21" s="1109">
        <v>979</v>
      </c>
      <c r="G21" t="s">
        <v>955</v>
      </c>
    </row>
    <row r="22" spans="1:8" ht="15" x14ac:dyDescent="0.25">
      <c r="A22">
        <v>21</v>
      </c>
      <c r="B22" t="s">
        <v>850</v>
      </c>
      <c r="C22" t="s">
        <v>855</v>
      </c>
      <c r="D22" t="s">
        <v>935</v>
      </c>
      <c r="E22" t="s">
        <v>957</v>
      </c>
      <c r="F22" s="1109">
        <v>1199</v>
      </c>
      <c r="G22" t="s">
        <v>945</v>
      </c>
    </row>
    <row r="23" spans="1:8" ht="15" x14ac:dyDescent="0.25">
      <c r="A23">
        <v>22</v>
      </c>
      <c r="B23" t="s">
        <v>850</v>
      </c>
      <c r="C23" t="s">
        <v>857</v>
      </c>
      <c r="D23" t="s">
        <v>937</v>
      </c>
      <c r="E23" t="s">
        <v>958</v>
      </c>
      <c r="F23" s="1109">
        <v>1699</v>
      </c>
      <c r="G23" t="s">
        <v>955</v>
      </c>
    </row>
    <row r="24" spans="1:8" ht="15" x14ac:dyDescent="0.25">
      <c r="A24">
        <v>23</v>
      </c>
      <c r="B24" t="s">
        <v>850</v>
      </c>
      <c r="C24" t="s">
        <v>855</v>
      </c>
      <c r="D24" t="s">
        <v>939</v>
      </c>
      <c r="E24" t="s">
        <v>959</v>
      </c>
      <c r="F24" s="1109">
        <v>1299</v>
      </c>
      <c r="G24" t="s">
        <v>945</v>
      </c>
    </row>
    <row r="25" spans="1:8" ht="15" x14ac:dyDescent="0.25">
      <c r="A25">
        <v>24</v>
      </c>
      <c r="B25" t="s">
        <v>850</v>
      </c>
      <c r="C25" t="s">
        <v>854</v>
      </c>
      <c r="D25" t="s">
        <v>941</v>
      </c>
      <c r="E25" t="s">
        <v>960</v>
      </c>
      <c r="F25" s="1109">
        <v>1829</v>
      </c>
      <c r="G25" t="s">
        <v>961</v>
      </c>
    </row>
    <row r="26" spans="1:8" ht="15" x14ac:dyDescent="0.25">
      <c r="A26">
        <v>25</v>
      </c>
      <c r="B26" t="s">
        <v>850</v>
      </c>
      <c r="C26" t="s">
        <v>856</v>
      </c>
      <c r="D26" t="s">
        <v>943</v>
      </c>
      <c r="E26" t="s">
        <v>962</v>
      </c>
      <c r="F26" s="1109">
        <v>219</v>
      </c>
      <c r="G26" t="s">
        <v>923</v>
      </c>
    </row>
    <row r="27" spans="1:8" ht="15" x14ac:dyDescent="0.25">
      <c r="A27">
        <v>26</v>
      </c>
      <c r="B27" t="s">
        <v>850</v>
      </c>
      <c r="C27" t="s">
        <v>853</v>
      </c>
      <c r="D27" t="s">
        <v>946</v>
      </c>
      <c r="E27" t="s">
        <v>963</v>
      </c>
      <c r="F27" s="1109">
        <v>1599</v>
      </c>
      <c r="G27" t="s">
        <v>926</v>
      </c>
    </row>
    <row r="28" spans="1:8" ht="15" x14ac:dyDescent="0.25">
      <c r="A28">
        <v>27</v>
      </c>
      <c r="B28" t="s">
        <v>850</v>
      </c>
      <c r="C28" t="s">
        <v>856</v>
      </c>
      <c r="D28" t="s">
        <v>918</v>
      </c>
      <c r="E28" t="s">
        <v>964</v>
      </c>
      <c r="F28" s="1109">
        <v>1099</v>
      </c>
      <c r="G28" t="s">
        <v>955</v>
      </c>
    </row>
    <row r="29" spans="1:8" ht="15" x14ac:dyDescent="0.25">
      <c r="A29">
        <v>28</v>
      </c>
      <c r="B29" t="s">
        <v>850</v>
      </c>
      <c r="C29" t="s">
        <v>849</v>
      </c>
      <c r="D29" t="s">
        <v>921</v>
      </c>
      <c r="E29" t="s">
        <v>965</v>
      </c>
      <c r="F29" s="1109">
        <v>1399</v>
      </c>
      <c r="G29" t="s">
        <v>955</v>
      </c>
      <c r="H29" s="1110"/>
    </row>
    <row r="30" spans="1:8" ht="15" x14ac:dyDescent="0.25">
      <c r="A30">
        <v>29</v>
      </c>
      <c r="B30" t="s">
        <v>850</v>
      </c>
      <c r="C30" t="s">
        <v>853</v>
      </c>
      <c r="D30" t="s">
        <v>924</v>
      </c>
      <c r="E30" t="s">
        <v>966</v>
      </c>
      <c r="F30" s="1109">
        <v>849</v>
      </c>
      <c r="G30" t="s">
        <v>955</v>
      </c>
      <c r="H30" s="1110"/>
    </row>
    <row r="31" spans="1:8" ht="15" x14ac:dyDescent="0.25">
      <c r="A31">
        <v>30</v>
      </c>
      <c r="B31" t="s">
        <v>850</v>
      </c>
      <c r="C31" t="s">
        <v>849</v>
      </c>
      <c r="D31" t="s">
        <v>927</v>
      </c>
      <c r="E31" t="s">
        <v>967</v>
      </c>
      <c r="F31" s="1109">
        <v>279</v>
      </c>
      <c r="G31" t="s">
        <v>926</v>
      </c>
      <c r="H31" s="1110"/>
    </row>
    <row r="32" spans="1:8" ht="15" x14ac:dyDescent="0.25">
      <c r="A32">
        <v>31</v>
      </c>
      <c r="B32" t="s">
        <v>850</v>
      </c>
      <c r="C32" t="s">
        <v>849</v>
      </c>
      <c r="D32" t="s">
        <v>929</v>
      </c>
      <c r="E32" t="s">
        <v>968</v>
      </c>
      <c r="F32" s="1109">
        <v>1199</v>
      </c>
      <c r="G32" t="s">
        <v>926</v>
      </c>
      <c r="H32" s="1110"/>
    </row>
    <row r="33" spans="1:8" ht="15" x14ac:dyDescent="0.25">
      <c r="A33">
        <v>32</v>
      </c>
      <c r="B33" t="s">
        <v>850</v>
      </c>
      <c r="C33" t="s">
        <v>857</v>
      </c>
      <c r="D33" t="s">
        <v>931</v>
      </c>
      <c r="E33" t="s">
        <v>969</v>
      </c>
      <c r="F33" s="1109">
        <v>1299</v>
      </c>
      <c r="G33" t="s">
        <v>955</v>
      </c>
      <c r="H33" s="1110"/>
    </row>
    <row r="34" spans="1:8" ht="15" x14ac:dyDescent="0.25">
      <c r="A34">
        <v>33</v>
      </c>
      <c r="B34" t="s">
        <v>850</v>
      </c>
      <c r="C34" t="s">
        <v>849</v>
      </c>
      <c r="D34" t="s">
        <v>933</v>
      </c>
      <c r="E34" t="s">
        <v>970</v>
      </c>
      <c r="F34" s="1109">
        <v>999</v>
      </c>
      <c r="G34" t="s">
        <v>926</v>
      </c>
      <c r="H34" s="1110"/>
    </row>
    <row r="35" spans="1:8" ht="15" x14ac:dyDescent="0.25">
      <c r="A35">
        <v>34</v>
      </c>
      <c r="B35" t="s">
        <v>850</v>
      </c>
      <c r="C35" t="s">
        <v>849</v>
      </c>
      <c r="D35" t="s">
        <v>935</v>
      </c>
      <c r="E35" t="s">
        <v>971</v>
      </c>
      <c r="F35" s="1109">
        <v>799</v>
      </c>
      <c r="G35" t="s">
        <v>945</v>
      </c>
      <c r="H35" s="1110"/>
    </row>
    <row r="36" spans="1:8" ht="15" x14ac:dyDescent="0.25">
      <c r="A36">
        <v>35</v>
      </c>
      <c r="B36" t="s">
        <v>850</v>
      </c>
      <c r="C36" t="s">
        <v>854</v>
      </c>
      <c r="D36" t="s">
        <v>937</v>
      </c>
      <c r="E36" t="s">
        <v>972</v>
      </c>
      <c r="F36" s="1109">
        <v>1599</v>
      </c>
      <c r="G36" t="s">
        <v>973</v>
      </c>
      <c r="H36" s="1110"/>
    </row>
    <row r="37" spans="1:8" ht="15" x14ac:dyDescent="0.25">
      <c r="A37">
        <v>36</v>
      </c>
      <c r="B37" t="s">
        <v>850</v>
      </c>
      <c r="C37" t="s">
        <v>857</v>
      </c>
      <c r="D37" t="s">
        <v>939</v>
      </c>
      <c r="E37" t="s">
        <v>974</v>
      </c>
      <c r="F37" s="1109">
        <v>219</v>
      </c>
      <c r="G37" t="s">
        <v>923</v>
      </c>
      <c r="H37" s="1110"/>
    </row>
    <row r="38" spans="1:8" ht="15" x14ac:dyDescent="0.25">
      <c r="A38">
        <v>37</v>
      </c>
      <c r="B38" t="s">
        <v>850</v>
      </c>
      <c r="C38" t="s">
        <v>855</v>
      </c>
      <c r="D38" t="s">
        <v>941</v>
      </c>
      <c r="E38" t="s">
        <v>975</v>
      </c>
      <c r="F38" s="1109">
        <v>1186</v>
      </c>
      <c r="G38" t="s">
        <v>955</v>
      </c>
      <c r="H38" s="1110"/>
    </row>
    <row r="39" spans="1:8" ht="15" x14ac:dyDescent="0.25">
      <c r="A39">
        <v>38</v>
      </c>
      <c r="B39" t="s">
        <v>850</v>
      </c>
      <c r="C39" t="s">
        <v>857</v>
      </c>
      <c r="D39" t="s">
        <v>943</v>
      </c>
      <c r="E39" t="s">
        <v>976</v>
      </c>
      <c r="F39" s="1109">
        <v>1999</v>
      </c>
      <c r="G39" t="s">
        <v>955</v>
      </c>
      <c r="H39" s="1110"/>
    </row>
    <row r="40" spans="1:8" ht="15" x14ac:dyDescent="0.25">
      <c r="A40">
        <v>39</v>
      </c>
      <c r="B40" t="s">
        <v>850</v>
      </c>
      <c r="C40" t="s">
        <v>849</v>
      </c>
      <c r="D40" t="s">
        <v>946</v>
      </c>
      <c r="E40" t="s">
        <v>977</v>
      </c>
      <c r="F40" s="1109">
        <v>499</v>
      </c>
      <c r="G40" t="s">
        <v>923</v>
      </c>
      <c r="H40" s="1110"/>
    </row>
    <row r="41" spans="1:8" ht="15" x14ac:dyDescent="0.25">
      <c r="A41">
        <v>40</v>
      </c>
      <c r="B41" t="s">
        <v>850</v>
      </c>
      <c r="C41" t="s">
        <v>849</v>
      </c>
      <c r="D41" t="s">
        <v>918</v>
      </c>
      <c r="E41" t="s">
        <v>978</v>
      </c>
      <c r="F41" s="1109">
        <v>1999</v>
      </c>
      <c r="G41" t="s">
        <v>926</v>
      </c>
      <c r="H41" s="1110"/>
    </row>
    <row r="42" spans="1:8" ht="15" x14ac:dyDescent="0.25">
      <c r="A42">
        <v>41</v>
      </c>
      <c r="B42" t="s">
        <v>850</v>
      </c>
      <c r="C42" t="s">
        <v>853</v>
      </c>
      <c r="D42" t="s">
        <v>921</v>
      </c>
      <c r="E42" t="s">
        <v>979</v>
      </c>
      <c r="F42" s="1109">
        <v>249</v>
      </c>
      <c r="G42" t="s">
        <v>926</v>
      </c>
      <c r="H42" s="1110"/>
    </row>
    <row r="43" spans="1:8" ht="15" x14ac:dyDescent="0.25">
      <c r="A43">
        <v>42</v>
      </c>
      <c r="B43" t="s">
        <v>850</v>
      </c>
      <c r="C43" t="s">
        <v>856</v>
      </c>
      <c r="D43" t="s">
        <v>924</v>
      </c>
      <c r="E43" t="s">
        <v>980</v>
      </c>
      <c r="F43" s="1109">
        <v>719.1</v>
      </c>
      <c r="G43" t="s">
        <v>955</v>
      </c>
      <c r="H43" s="1110"/>
    </row>
    <row r="44" spans="1:8" ht="15" x14ac:dyDescent="0.25">
      <c r="A44">
        <v>43</v>
      </c>
      <c r="B44" t="s">
        <v>850</v>
      </c>
      <c r="C44" t="s">
        <v>854</v>
      </c>
      <c r="D44" t="s">
        <v>927</v>
      </c>
      <c r="E44" t="s">
        <v>981</v>
      </c>
      <c r="F44" s="1109">
        <v>1499</v>
      </c>
      <c r="G44" t="s">
        <v>926</v>
      </c>
      <c r="H44" s="1110"/>
    </row>
    <row r="45" spans="1:8" ht="15" x14ac:dyDescent="0.25">
      <c r="A45">
        <v>44</v>
      </c>
      <c r="B45" t="s">
        <v>850</v>
      </c>
      <c r="C45" t="s">
        <v>857</v>
      </c>
      <c r="D45" t="s">
        <v>929</v>
      </c>
      <c r="E45" t="s">
        <v>982</v>
      </c>
      <c r="F45" s="1109">
        <v>999</v>
      </c>
      <c r="G45" t="s">
        <v>926</v>
      </c>
      <c r="H45" s="1110"/>
    </row>
    <row r="46" spans="1:8" ht="15" x14ac:dyDescent="0.25">
      <c r="A46">
        <v>45</v>
      </c>
      <c r="B46" t="s">
        <v>850</v>
      </c>
      <c r="C46" t="s">
        <v>849</v>
      </c>
      <c r="D46" t="s">
        <v>931</v>
      </c>
      <c r="E46" t="s">
        <v>983</v>
      </c>
      <c r="F46" s="1109">
        <v>349</v>
      </c>
      <c r="G46" t="s">
        <v>926</v>
      </c>
      <c r="H46" s="1110"/>
    </row>
    <row r="47" spans="1:8" ht="15" x14ac:dyDescent="0.25">
      <c r="A47">
        <v>46</v>
      </c>
      <c r="B47" t="s">
        <v>850</v>
      </c>
      <c r="C47" t="s">
        <v>849</v>
      </c>
      <c r="D47" t="s">
        <v>933</v>
      </c>
      <c r="E47" t="s">
        <v>984</v>
      </c>
      <c r="F47" s="1109">
        <v>899</v>
      </c>
      <c r="G47" t="s">
        <v>955</v>
      </c>
      <c r="H47" s="1110"/>
    </row>
    <row r="48" spans="1:8" ht="15" x14ac:dyDescent="0.25">
      <c r="A48">
        <v>47</v>
      </c>
      <c r="B48" t="s">
        <v>850</v>
      </c>
      <c r="C48" t="s">
        <v>855</v>
      </c>
      <c r="D48" t="s">
        <v>935</v>
      </c>
      <c r="E48" t="s">
        <v>985</v>
      </c>
      <c r="F48" s="1109">
        <v>899</v>
      </c>
      <c r="G48" t="s">
        <v>950</v>
      </c>
      <c r="H48" s="1110"/>
    </row>
    <row r="49" spans="1:8" ht="15" x14ac:dyDescent="0.25">
      <c r="A49">
        <v>48</v>
      </c>
      <c r="B49" t="s">
        <v>850</v>
      </c>
      <c r="C49" t="s">
        <v>857</v>
      </c>
      <c r="D49" t="s">
        <v>937</v>
      </c>
      <c r="E49" t="s">
        <v>986</v>
      </c>
      <c r="F49" s="1109">
        <v>799</v>
      </c>
      <c r="G49" t="s">
        <v>926</v>
      </c>
      <c r="H49" s="1110"/>
    </row>
    <row r="50" spans="1:8" ht="15" x14ac:dyDescent="0.25">
      <c r="A50">
        <v>49</v>
      </c>
      <c r="B50" t="s">
        <v>850</v>
      </c>
      <c r="C50" t="s">
        <v>855</v>
      </c>
      <c r="D50" t="s">
        <v>939</v>
      </c>
      <c r="E50" t="s">
        <v>987</v>
      </c>
      <c r="F50" s="1109">
        <v>779</v>
      </c>
      <c r="G50" t="s">
        <v>926</v>
      </c>
      <c r="H50" s="1110"/>
    </row>
    <row r="51" spans="1:8" ht="15" x14ac:dyDescent="0.25">
      <c r="A51">
        <v>50</v>
      </c>
      <c r="B51" t="s">
        <v>850</v>
      </c>
      <c r="C51" t="s">
        <v>855</v>
      </c>
      <c r="D51" t="s">
        <v>941</v>
      </c>
      <c r="E51" t="s">
        <v>988</v>
      </c>
      <c r="F51" s="1109">
        <v>2439</v>
      </c>
      <c r="G51" t="s">
        <v>920</v>
      </c>
      <c r="H51" s="1110"/>
    </row>
    <row r="52" spans="1:8" ht="15" x14ac:dyDescent="0.25">
      <c r="A52">
        <v>51</v>
      </c>
      <c r="B52" t="s">
        <v>850</v>
      </c>
      <c r="C52" t="s">
        <v>857</v>
      </c>
      <c r="D52" t="s">
        <v>943</v>
      </c>
      <c r="E52" t="s">
        <v>989</v>
      </c>
      <c r="F52" s="1109">
        <v>1199</v>
      </c>
      <c r="G52" t="s">
        <v>973</v>
      </c>
      <c r="H52" s="1110"/>
    </row>
    <row r="53" spans="1:8" ht="15" x14ac:dyDescent="0.25">
      <c r="A53">
        <v>52</v>
      </c>
      <c r="B53" t="s">
        <v>850</v>
      </c>
      <c r="C53" t="s">
        <v>855</v>
      </c>
      <c r="D53" t="s">
        <v>946</v>
      </c>
      <c r="E53" t="s">
        <v>990</v>
      </c>
      <c r="F53" s="1109">
        <v>649</v>
      </c>
      <c r="G53" t="s">
        <v>926</v>
      </c>
      <c r="H53" s="1110"/>
    </row>
    <row r="54" spans="1:8" ht="15" x14ac:dyDescent="0.25">
      <c r="A54">
        <v>53</v>
      </c>
      <c r="B54" t="s">
        <v>850</v>
      </c>
      <c r="C54" t="s">
        <v>855</v>
      </c>
      <c r="D54" t="s">
        <v>918</v>
      </c>
      <c r="E54" t="s">
        <v>991</v>
      </c>
      <c r="F54" s="1109">
        <v>849</v>
      </c>
      <c r="G54" t="s">
        <v>955</v>
      </c>
      <c r="H54" s="1110"/>
    </row>
    <row r="55" spans="1:8" ht="15" x14ac:dyDescent="0.25">
      <c r="A55">
        <v>54</v>
      </c>
      <c r="B55" t="s">
        <v>850</v>
      </c>
      <c r="C55" t="s">
        <v>853</v>
      </c>
      <c r="D55" t="s">
        <v>921</v>
      </c>
      <c r="E55" t="s">
        <v>992</v>
      </c>
      <c r="F55" s="1109">
        <v>807.66</v>
      </c>
      <c r="G55" t="s">
        <v>923</v>
      </c>
      <c r="H55" s="1110"/>
    </row>
    <row r="56" spans="1:8" ht="15" x14ac:dyDescent="0.25">
      <c r="A56">
        <v>55</v>
      </c>
      <c r="B56" t="s">
        <v>850</v>
      </c>
      <c r="C56" t="s">
        <v>849</v>
      </c>
      <c r="D56" t="s">
        <v>924</v>
      </c>
      <c r="E56" t="s">
        <v>993</v>
      </c>
      <c r="F56" s="1109">
        <v>1535.49</v>
      </c>
      <c r="G56" t="s">
        <v>926</v>
      </c>
      <c r="H56" s="1110"/>
    </row>
    <row r="57" spans="1:8" ht="15" x14ac:dyDescent="0.25">
      <c r="A57">
        <v>56</v>
      </c>
      <c r="B57" t="s">
        <v>850</v>
      </c>
      <c r="C57" t="s">
        <v>853</v>
      </c>
      <c r="D57" t="s">
        <v>927</v>
      </c>
      <c r="E57" t="s">
        <v>994</v>
      </c>
      <c r="F57" s="1109">
        <v>379</v>
      </c>
      <c r="G57" t="s">
        <v>945</v>
      </c>
      <c r="H57" s="1110"/>
    </row>
    <row r="58" spans="1:8" ht="15" x14ac:dyDescent="0.25">
      <c r="A58">
        <v>57</v>
      </c>
      <c r="B58" t="s">
        <v>850</v>
      </c>
      <c r="C58" t="s">
        <v>856</v>
      </c>
      <c r="D58" t="s">
        <v>929</v>
      </c>
      <c r="E58" t="s">
        <v>995</v>
      </c>
      <c r="F58" s="1109">
        <v>529</v>
      </c>
      <c r="G58" t="s">
        <v>950</v>
      </c>
      <c r="H58" s="1110"/>
    </row>
    <row r="59" spans="1:8" ht="15" x14ac:dyDescent="0.25">
      <c r="A59">
        <v>58</v>
      </c>
      <c r="B59" t="s">
        <v>850</v>
      </c>
      <c r="C59" t="s">
        <v>855</v>
      </c>
      <c r="D59" t="s">
        <v>931</v>
      </c>
      <c r="E59" t="s">
        <v>996</v>
      </c>
      <c r="F59" s="1109">
        <v>749</v>
      </c>
      <c r="G59" t="s">
        <v>926</v>
      </c>
      <c r="H59" s="1110"/>
    </row>
    <row r="60" spans="1:8" ht="15" x14ac:dyDescent="0.25">
      <c r="A60">
        <v>59</v>
      </c>
      <c r="B60" t="s">
        <v>850</v>
      </c>
      <c r="C60" t="s">
        <v>853</v>
      </c>
      <c r="D60" t="s">
        <v>933</v>
      </c>
      <c r="E60" t="s">
        <v>997</v>
      </c>
      <c r="F60" s="1109">
        <v>499</v>
      </c>
      <c r="G60" t="s">
        <v>955</v>
      </c>
      <c r="H60" s="1110"/>
    </row>
    <row r="61" spans="1:8" ht="15" x14ac:dyDescent="0.25">
      <c r="A61">
        <v>60</v>
      </c>
      <c r="B61" t="s">
        <v>850</v>
      </c>
      <c r="C61" t="s">
        <v>855</v>
      </c>
      <c r="D61" t="s">
        <v>935</v>
      </c>
      <c r="E61" t="s">
        <v>998</v>
      </c>
      <c r="F61" s="1109">
        <v>2199</v>
      </c>
      <c r="G61" t="s">
        <v>920</v>
      </c>
      <c r="H61" s="1110"/>
    </row>
    <row r="62" spans="1:8" ht="15" x14ac:dyDescent="0.25">
      <c r="A62">
        <v>61</v>
      </c>
      <c r="B62" t="s">
        <v>850</v>
      </c>
      <c r="C62" t="s">
        <v>849</v>
      </c>
      <c r="D62" t="s">
        <v>937</v>
      </c>
      <c r="E62" t="s">
        <v>999</v>
      </c>
      <c r="F62" s="1109">
        <v>319</v>
      </c>
      <c r="G62" t="s">
        <v>923</v>
      </c>
      <c r="H62" s="1110"/>
    </row>
    <row r="63" spans="1:8" ht="15" x14ac:dyDescent="0.25">
      <c r="A63">
        <v>62</v>
      </c>
      <c r="B63" t="s">
        <v>850</v>
      </c>
      <c r="C63" t="s">
        <v>855</v>
      </c>
      <c r="D63" t="s">
        <v>939</v>
      </c>
      <c r="E63" t="s">
        <v>1000</v>
      </c>
      <c r="F63" s="1109">
        <v>209</v>
      </c>
      <c r="G63" t="s">
        <v>945</v>
      </c>
      <c r="H63" s="1110"/>
    </row>
    <row r="64" spans="1:8" ht="15" x14ac:dyDescent="0.25">
      <c r="A64">
        <v>63</v>
      </c>
      <c r="B64" t="s">
        <v>850</v>
      </c>
      <c r="C64" t="s">
        <v>857</v>
      </c>
      <c r="D64" t="s">
        <v>941</v>
      </c>
      <c r="E64" t="s">
        <v>1001</v>
      </c>
      <c r="F64" s="1109">
        <v>949</v>
      </c>
      <c r="G64" t="s">
        <v>926</v>
      </c>
      <c r="H64" s="1110"/>
    </row>
    <row r="65" spans="1:8" ht="15" x14ac:dyDescent="0.25">
      <c r="A65">
        <v>64</v>
      </c>
      <c r="B65" t="s">
        <v>850</v>
      </c>
      <c r="C65" t="s">
        <v>855</v>
      </c>
      <c r="D65" t="s">
        <v>943</v>
      </c>
      <c r="E65" t="s">
        <v>1002</v>
      </c>
      <c r="F65" s="1109">
        <v>899</v>
      </c>
      <c r="G65" t="s">
        <v>926</v>
      </c>
      <c r="H65" s="1110"/>
    </row>
    <row r="66" spans="1:8" ht="15" x14ac:dyDescent="0.25">
      <c r="A66">
        <v>65</v>
      </c>
      <c r="B66" t="s">
        <v>850</v>
      </c>
      <c r="C66" t="s">
        <v>857</v>
      </c>
      <c r="D66" t="s">
        <v>946</v>
      </c>
      <c r="E66" t="s">
        <v>1003</v>
      </c>
      <c r="F66" s="1109">
        <v>1199</v>
      </c>
      <c r="G66" t="s">
        <v>955</v>
      </c>
      <c r="H66" s="1110"/>
    </row>
    <row r="67" spans="1:8" ht="15" x14ac:dyDescent="0.25">
      <c r="A67">
        <v>66</v>
      </c>
      <c r="B67" t="s">
        <v>850</v>
      </c>
      <c r="C67" t="s">
        <v>855</v>
      </c>
      <c r="D67" t="s">
        <v>918</v>
      </c>
      <c r="E67" t="s">
        <v>1004</v>
      </c>
      <c r="F67" s="1109">
        <v>1929</v>
      </c>
      <c r="G67" t="s">
        <v>920</v>
      </c>
      <c r="H67" s="1110"/>
    </row>
    <row r="68" spans="1:8" ht="15" x14ac:dyDescent="0.25">
      <c r="A68">
        <v>67</v>
      </c>
      <c r="B68" t="s">
        <v>850</v>
      </c>
      <c r="C68" t="s">
        <v>855</v>
      </c>
      <c r="D68" t="s">
        <v>921</v>
      </c>
      <c r="E68" t="s">
        <v>1005</v>
      </c>
      <c r="F68" s="1109">
        <v>1599</v>
      </c>
      <c r="G68" t="s">
        <v>920</v>
      </c>
      <c r="H68" s="1110"/>
    </row>
    <row r="69" spans="1:8" ht="15" x14ac:dyDescent="0.25">
      <c r="A69">
        <v>68</v>
      </c>
      <c r="B69" t="s">
        <v>850</v>
      </c>
      <c r="C69" t="s">
        <v>853</v>
      </c>
      <c r="D69" t="s">
        <v>924</v>
      </c>
      <c r="E69" t="s">
        <v>1006</v>
      </c>
      <c r="F69" s="1109">
        <v>1049</v>
      </c>
      <c r="G69" t="s">
        <v>973</v>
      </c>
      <c r="H69" s="1110"/>
    </row>
    <row r="70" spans="1:8" ht="15" x14ac:dyDescent="0.25">
      <c r="A70">
        <v>69</v>
      </c>
      <c r="B70" t="s">
        <v>850</v>
      </c>
      <c r="C70" t="s">
        <v>854</v>
      </c>
      <c r="D70" t="s">
        <v>927</v>
      </c>
      <c r="E70" t="s">
        <v>1007</v>
      </c>
      <c r="F70" s="1109">
        <v>1199</v>
      </c>
      <c r="G70" t="s">
        <v>926</v>
      </c>
      <c r="H70" s="1110"/>
    </row>
    <row r="71" spans="1:8" ht="15" x14ac:dyDescent="0.25">
      <c r="A71">
        <v>70</v>
      </c>
      <c r="B71" t="s">
        <v>850</v>
      </c>
      <c r="C71" t="s">
        <v>856</v>
      </c>
      <c r="D71" t="s">
        <v>929</v>
      </c>
      <c r="E71" t="s">
        <v>1008</v>
      </c>
      <c r="F71" s="1109">
        <v>1199</v>
      </c>
      <c r="G71" t="s">
        <v>926</v>
      </c>
      <c r="H71" s="1110"/>
    </row>
    <row r="72" spans="1:8" ht="15" x14ac:dyDescent="0.25">
      <c r="A72">
        <v>71</v>
      </c>
      <c r="B72" t="s">
        <v>850</v>
      </c>
      <c r="C72" t="s">
        <v>853</v>
      </c>
      <c r="D72" t="s">
        <v>931</v>
      </c>
      <c r="E72" t="s">
        <v>1009</v>
      </c>
      <c r="F72" s="1109">
        <v>999</v>
      </c>
      <c r="G72" t="s">
        <v>955</v>
      </c>
      <c r="H72" s="1110"/>
    </row>
    <row r="73" spans="1:8" ht="15" x14ac:dyDescent="0.25">
      <c r="A73">
        <v>72</v>
      </c>
      <c r="B73" t="s">
        <v>850</v>
      </c>
      <c r="C73" t="s">
        <v>857</v>
      </c>
      <c r="D73" t="s">
        <v>933</v>
      </c>
      <c r="E73" t="s">
        <v>1010</v>
      </c>
      <c r="F73" s="1109">
        <v>3199</v>
      </c>
      <c r="G73" t="s">
        <v>920</v>
      </c>
      <c r="H73" s="1110"/>
    </row>
    <row r="74" spans="1:8" ht="15" x14ac:dyDescent="0.25">
      <c r="A74">
        <v>73</v>
      </c>
      <c r="B74" t="s">
        <v>850</v>
      </c>
      <c r="C74" t="s">
        <v>849</v>
      </c>
      <c r="D74" t="s">
        <v>935</v>
      </c>
      <c r="E74" t="s">
        <v>1011</v>
      </c>
      <c r="F74" s="1109">
        <v>1939</v>
      </c>
      <c r="G74" t="s">
        <v>920</v>
      </c>
      <c r="H74" s="1110"/>
    </row>
    <row r="75" spans="1:8" ht="15" x14ac:dyDescent="0.25">
      <c r="A75">
        <v>74</v>
      </c>
      <c r="B75" t="s">
        <v>850</v>
      </c>
      <c r="C75" t="s">
        <v>855</v>
      </c>
      <c r="D75" t="s">
        <v>937</v>
      </c>
      <c r="E75" t="s">
        <v>1012</v>
      </c>
      <c r="F75" s="1109">
        <v>899</v>
      </c>
      <c r="G75" t="s">
        <v>945</v>
      </c>
      <c r="H75" s="1110"/>
    </row>
    <row r="76" spans="1:8" ht="15" x14ac:dyDescent="0.25">
      <c r="A76">
        <v>75</v>
      </c>
      <c r="B76" t="s">
        <v>850</v>
      </c>
      <c r="C76" t="s">
        <v>849</v>
      </c>
      <c r="D76" t="s">
        <v>939</v>
      </c>
      <c r="E76" t="s">
        <v>1013</v>
      </c>
      <c r="F76" s="1109">
        <v>1349</v>
      </c>
      <c r="G76" t="s">
        <v>973</v>
      </c>
      <c r="H76" s="1110"/>
    </row>
    <row r="77" spans="1:8" ht="15" x14ac:dyDescent="0.25">
      <c r="A77">
        <v>76</v>
      </c>
      <c r="B77" t="s">
        <v>850</v>
      </c>
      <c r="C77" t="s">
        <v>856</v>
      </c>
      <c r="D77" t="s">
        <v>941</v>
      </c>
      <c r="E77" t="s">
        <v>1014</v>
      </c>
      <c r="F77" s="1109">
        <v>1699</v>
      </c>
      <c r="G77" t="s">
        <v>923</v>
      </c>
      <c r="H77" s="1110"/>
    </row>
    <row r="78" spans="1:8" ht="15" x14ac:dyDescent="0.25">
      <c r="A78">
        <v>77</v>
      </c>
      <c r="B78" t="s">
        <v>850</v>
      </c>
      <c r="C78" t="s">
        <v>857</v>
      </c>
      <c r="D78" t="s">
        <v>943</v>
      </c>
      <c r="E78" t="s">
        <v>1015</v>
      </c>
      <c r="F78" s="1109">
        <v>349</v>
      </c>
      <c r="G78" t="s">
        <v>923</v>
      </c>
      <c r="H78" s="1110"/>
    </row>
    <row r="79" spans="1:8" ht="15" x14ac:dyDescent="0.25">
      <c r="A79">
        <v>78</v>
      </c>
      <c r="B79" t="s">
        <v>850</v>
      </c>
      <c r="C79" t="s">
        <v>855</v>
      </c>
      <c r="D79" t="s">
        <v>946</v>
      </c>
      <c r="E79" t="s">
        <v>1016</v>
      </c>
      <c r="F79" s="1109">
        <v>219</v>
      </c>
      <c r="G79" t="s">
        <v>923</v>
      </c>
      <c r="H79" s="1110"/>
    </row>
    <row r="80" spans="1:8" ht="15" x14ac:dyDescent="0.25">
      <c r="A80">
        <v>79</v>
      </c>
      <c r="B80" t="s">
        <v>850</v>
      </c>
      <c r="C80" t="s">
        <v>855</v>
      </c>
      <c r="D80" t="s">
        <v>918</v>
      </c>
      <c r="E80" t="s">
        <v>1017</v>
      </c>
      <c r="F80" s="1109">
        <v>318.23</v>
      </c>
      <c r="G80" t="s">
        <v>926</v>
      </c>
      <c r="H80" s="1110"/>
    </row>
    <row r="81" spans="1:8" ht="15" x14ac:dyDescent="0.25">
      <c r="A81">
        <v>80</v>
      </c>
      <c r="B81" t="s">
        <v>850</v>
      </c>
      <c r="C81" t="s">
        <v>856</v>
      </c>
      <c r="D81" t="s">
        <v>921</v>
      </c>
      <c r="E81" t="s">
        <v>1018</v>
      </c>
      <c r="F81" s="1109">
        <v>599</v>
      </c>
      <c r="G81" t="s">
        <v>945</v>
      </c>
      <c r="H81" s="1110"/>
    </row>
    <row r="82" spans="1:8" ht="15" x14ac:dyDescent="0.25">
      <c r="A82">
        <v>81</v>
      </c>
      <c r="B82" t="s">
        <v>850</v>
      </c>
      <c r="C82" t="s">
        <v>855</v>
      </c>
      <c r="D82" t="s">
        <v>924</v>
      </c>
      <c r="E82" t="s">
        <v>1019</v>
      </c>
      <c r="F82" s="1109">
        <v>209</v>
      </c>
      <c r="G82" t="s">
        <v>945</v>
      </c>
      <c r="H82" s="1110"/>
    </row>
    <row r="83" spans="1:8" ht="15" x14ac:dyDescent="0.25">
      <c r="A83">
        <v>82</v>
      </c>
      <c r="B83" t="s">
        <v>850</v>
      </c>
      <c r="C83" t="s">
        <v>849</v>
      </c>
      <c r="D83" t="s">
        <v>927</v>
      </c>
      <c r="E83" t="s">
        <v>1020</v>
      </c>
      <c r="F83" s="1109">
        <v>1439</v>
      </c>
      <c r="G83" t="s">
        <v>973</v>
      </c>
      <c r="H83" s="1110"/>
    </row>
    <row r="84" spans="1:8" ht="15" x14ac:dyDescent="0.25">
      <c r="A84">
        <v>83</v>
      </c>
      <c r="B84" t="s">
        <v>850</v>
      </c>
      <c r="C84" t="s">
        <v>853</v>
      </c>
      <c r="D84" t="s">
        <v>929</v>
      </c>
      <c r="E84" t="s">
        <v>1021</v>
      </c>
      <c r="F84" s="1109">
        <v>999</v>
      </c>
      <c r="G84" t="s">
        <v>1022</v>
      </c>
      <c r="H84" s="1110"/>
    </row>
    <row r="85" spans="1:8" ht="15" x14ac:dyDescent="0.25">
      <c r="A85">
        <v>84</v>
      </c>
      <c r="B85" t="s">
        <v>850</v>
      </c>
      <c r="C85" t="s">
        <v>853</v>
      </c>
      <c r="D85" t="s">
        <v>931</v>
      </c>
      <c r="E85" t="s">
        <v>1023</v>
      </c>
      <c r="F85" s="1109">
        <v>1099</v>
      </c>
      <c r="G85" t="s">
        <v>923</v>
      </c>
      <c r="H85" s="1110"/>
    </row>
    <row r="86" spans="1:8" ht="15" x14ac:dyDescent="0.25">
      <c r="A86">
        <v>85</v>
      </c>
      <c r="B86" t="s">
        <v>850</v>
      </c>
      <c r="C86" t="s">
        <v>849</v>
      </c>
      <c r="D86" t="s">
        <v>933</v>
      </c>
      <c r="E86" t="s">
        <v>1024</v>
      </c>
      <c r="F86" s="1109">
        <v>2449</v>
      </c>
      <c r="G86" t="s">
        <v>955</v>
      </c>
      <c r="H86" s="1110"/>
    </row>
    <row r="87" spans="1:8" ht="15" x14ac:dyDescent="0.25">
      <c r="A87">
        <v>86</v>
      </c>
      <c r="B87" t="s">
        <v>850</v>
      </c>
      <c r="C87" t="s">
        <v>853</v>
      </c>
      <c r="D87" t="s">
        <v>935</v>
      </c>
      <c r="E87" t="s">
        <v>1025</v>
      </c>
      <c r="F87" s="1109">
        <v>1349</v>
      </c>
      <c r="G87" t="s">
        <v>973</v>
      </c>
      <c r="H87" s="1110"/>
    </row>
    <row r="88" spans="1:8" ht="15" x14ac:dyDescent="0.25">
      <c r="A88">
        <v>87</v>
      </c>
      <c r="B88" t="s">
        <v>850</v>
      </c>
      <c r="C88" t="s">
        <v>854</v>
      </c>
      <c r="D88" t="s">
        <v>937</v>
      </c>
      <c r="E88" t="s">
        <v>1026</v>
      </c>
      <c r="F88" s="1109">
        <v>1199</v>
      </c>
      <c r="G88" t="s">
        <v>923</v>
      </c>
      <c r="H88" s="1110"/>
    </row>
    <row r="89" spans="1:8" ht="15" x14ac:dyDescent="0.25">
      <c r="A89">
        <v>88</v>
      </c>
      <c r="B89" t="s">
        <v>850</v>
      </c>
      <c r="C89" t="s">
        <v>853</v>
      </c>
      <c r="D89" t="s">
        <v>939</v>
      </c>
      <c r="E89" t="s">
        <v>1027</v>
      </c>
      <c r="F89" s="1109">
        <v>999</v>
      </c>
      <c r="G89" t="s">
        <v>923</v>
      </c>
      <c r="H89" s="1110"/>
    </row>
    <row r="90" spans="1:8" ht="15" x14ac:dyDescent="0.25">
      <c r="A90">
        <v>89</v>
      </c>
      <c r="B90" t="s">
        <v>850</v>
      </c>
      <c r="C90" t="s">
        <v>855</v>
      </c>
      <c r="D90" t="s">
        <v>941</v>
      </c>
      <c r="E90" t="s">
        <v>1028</v>
      </c>
      <c r="F90" s="1109">
        <v>899</v>
      </c>
      <c r="G90" t="s">
        <v>926</v>
      </c>
      <c r="H90" s="1110"/>
    </row>
    <row r="91" spans="1:8" ht="15" x14ac:dyDescent="0.25">
      <c r="A91">
        <v>90</v>
      </c>
      <c r="B91" t="s">
        <v>850</v>
      </c>
      <c r="C91" t="s">
        <v>853</v>
      </c>
      <c r="D91" t="s">
        <v>943</v>
      </c>
      <c r="E91" t="s">
        <v>1029</v>
      </c>
      <c r="F91" s="1109">
        <v>1699</v>
      </c>
      <c r="G91" t="s">
        <v>926</v>
      </c>
      <c r="H91" s="1110"/>
    </row>
    <row r="92" spans="1:8" ht="15" x14ac:dyDescent="0.25">
      <c r="A92">
        <v>91</v>
      </c>
      <c r="B92" t="s">
        <v>850</v>
      </c>
      <c r="C92" t="s">
        <v>855</v>
      </c>
      <c r="D92" t="s">
        <v>946</v>
      </c>
      <c r="E92" t="s">
        <v>1030</v>
      </c>
      <c r="F92" s="1109">
        <v>264</v>
      </c>
      <c r="G92" t="s">
        <v>926</v>
      </c>
      <c r="H92" s="1110"/>
    </row>
    <row r="93" spans="1:8" ht="15" x14ac:dyDescent="0.25">
      <c r="A93">
        <v>92</v>
      </c>
      <c r="B93" t="s">
        <v>850</v>
      </c>
      <c r="C93" t="s">
        <v>854</v>
      </c>
      <c r="D93" t="s">
        <v>918</v>
      </c>
      <c r="E93" t="s">
        <v>1031</v>
      </c>
      <c r="F93" s="1109">
        <v>549</v>
      </c>
      <c r="G93" t="s">
        <v>945</v>
      </c>
      <c r="H93" s="1110"/>
    </row>
    <row r="94" spans="1:8" ht="15" x14ac:dyDescent="0.25">
      <c r="A94">
        <v>93</v>
      </c>
      <c r="B94" t="s">
        <v>850</v>
      </c>
      <c r="C94" t="s">
        <v>857</v>
      </c>
      <c r="D94" t="s">
        <v>921</v>
      </c>
      <c r="E94" t="s">
        <v>1032</v>
      </c>
      <c r="F94" s="1109">
        <v>799</v>
      </c>
      <c r="G94" t="s">
        <v>923</v>
      </c>
      <c r="H94" s="1110"/>
    </row>
    <row r="95" spans="1:8" ht="15" x14ac:dyDescent="0.25">
      <c r="A95">
        <v>94</v>
      </c>
      <c r="B95" t="s">
        <v>850</v>
      </c>
      <c r="C95" t="s">
        <v>855</v>
      </c>
      <c r="D95" t="s">
        <v>924</v>
      </c>
      <c r="E95" t="s">
        <v>1033</v>
      </c>
      <c r="F95" s="1109">
        <v>795.84</v>
      </c>
      <c r="G95" t="s">
        <v>926</v>
      </c>
      <c r="H95" s="1110"/>
    </row>
    <row r="96" spans="1:8" ht="15" x14ac:dyDescent="0.25">
      <c r="A96">
        <v>95</v>
      </c>
      <c r="B96" t="s">
        <v>850</v>
      </c>
      <c r="C96" t="s">
        <v>856</v>
      </c>
      <c r="D96" t="s">
        <v>927</v>
      </c>
      <c r="E96" t="s">
        <v>1034</v>
      </c>
      <c r="F96" s="1109">
        <v>1439</v>
      </c>
      <c r="G96" t="s">
        <v>926</v>
      </c>
      <c r="H96" s="1110"/>
    </row>
    <row r="97" spans="1:8" ht="15" x14ac:dyDescent="0.25">
      <c r="A97">
        <v>96</v>
      </c>
      <c r="B97" t="s">
        <v>850</v>
      </c>
      <c r="C97" t="s">
        <v>854</v>
      </c>
      <c r="D97" t="s">
        <v>929</v>
      </c>
      <c r="E97" t="s">
        <v>1035</v>
      </c>
      <c r="F97" s="1109">
        <v>729</v>
      </c>
      <c r="G97" t="s">
        <v>955</v>
      </c>
      <c r="H97" s="1110"/>
    </row>
    <row r="98" spans="1:8" ht="15" x14ac:dyDescent="0.25">
      <c r="A98">
        <v>97</v>
      </c>
      <c r="B98" t="s">
        <v>850</v>
      </c>
      <c r="C98" t="s">
        <v>857</v>
      </c>
      <c r="D98" t="s">
        <v>931</v>
      </c>
      <c r="E98" t="s">
        <v>1036</v>
      </c>
      <c r="F98" s="1109">
        <v>399</v>
      </c>
      <c r="G98" t="s">
        <v>955</v>
      </c>
      <c r="H98" s="1110"/>
    </row>
    <row r="99" spans="1:8" ht="15" x14ac:dyDescent="0.25">
      <c r="A99">
        <v>98</v>
      </c>
      <c r="B99" t="s">
        <v>850</v>
      </c>
      <c r="C99" t="s">
        <v>855</v>
      </c>
      <c r="D99" t="s">
        <v>933</v>
      </c>
      <c r="E99" t="s">
        <v>1037</v>
      </c>
      <c r="F99" s="1109">
        <v>1899</v>
      </c>
      <c r="G99" t="s">
        <v>920</v>
      </c>
      <c r="H99" s="1110"/>
    </row>
    <row r="100" spans="1:8" ht="15" x14ac:dyDescent="0.25">
      <c r="A100">
        <v>99</v>
      </c>
      <c r="B100" t="s">
        <v>850</v>
      </c>
      <c r="C100" t="s">
        <v>855</v>
      </c>
      <c r="D100" t="s">
        <v>935</v>
      </c>
      <c r="E100" t="s">
        <v>1038</v>
      </c>
      <c r="F100" s="1109">
        <v>1699</v>
      </c>
      <c r="G100" t="s">
        <v>920</v>
      </c>
      <c r="H100" s="1110"/>
    </row>
    <row r="101" spans="1:8" ht="15" x14ac:dyDescent="0.25">
      <c r="A101">
        <v>100</v>
      </c>
      <c r="B101" t="s">
        <v>850</v>
      </c>
      <c r="C101" t="s">
        <v>856</v>
      </c>
      <c r="D101" t="s">
        <v>937</v>
      </c>
      <c r="E101" t="s">
        <v>1039</v>
      </c>
      <c r="F101" s="1109">
        <v>999</v>
      </c>
      <c r="G101" t="s">
        <v>945</v>
      </c>
      <c r="H101" s="1110"/>
    </row>
    <row r="102" spans="1:8" ht="15" x14ac:dyDescent="0.25">
      <c r="A102">
        <v>101</v>
      </c>
      <c r="B102" t="s">
        <v>850</v>
      </c>
      <c r="C102" t="s">
        <v>856</v>
      </c>
      <c r="D102" t="s">
        <v>939</v>
      </c>
      <c r="E102" t="s">
        <v>1040</v>
      </c>
      <c r="F102" s="1109">
        <v>1349.15</v>
      </c>
      <c r="G102" t="s">
        <v>923</v>
      </c>
      <c r="H102" s="1110"/>
    </row>
    <row r="103" spans="1:8" ht="15" x14ac:dyDescent="0.25">
      <c r="A103">
        <v>102</v>
      </c>
      <c r="B103" t="s">
        <v>850</v>
      </c>
      <c r="C103" t="s">
        <v>853</v>
      </c>
      <c r="D103" t="s">
        <v>941</v>
      </c>
      <c r="E103" t="s">
        <v>1041</v>
      </c>
      <c r="F103" s="1109">
        <v>1249</v>
      </c>
      <c r="G103" t="s">
        <v>926</v>
      </c>
      <c r="H103" s="1110"/>
    </row>
    <row r="104" spans="1:8" ht="15" x14ac:dyDescent="0.25">
      <c r="A104">
        <v>103</v>
      </c>
      <c r="B104" t="s">
        <v>850</v>
      </c>
      <c r="C104" t="s">
        <v>849</v>
      </c>
      <c r="D104" t="s">
        <v>943</v>
      </c>
      <c r="E104" t="s">
        <v>1042</v>
      </c>
      <c r="F104" s="1109">
        <v>289</v>
      </c>
      <c r="G104" t="s">
        <v>926</v>
      </c>
      <c r="H104" s="1110"/>
    </row>
    <row r="105" spans="1:8" ht="15" x14ac:dyDescent="0.25">
      <c r="A105">
        <v>104</v>
      </c>
      <c r="B105" t="s">
        <v>850</v>
      </c>
      <c r="C105" t="s">
        <v>856</v>
      </c>
      <c r="D105" t="s">
        <v>946</v>
      </c>
      <c r="E105" t="s">
        <v>1043</v>
      </c>
      <c r="F105" s="1109">
        <v>499</v>
      </c>
      <c r="G105" t="s">
        <v>955</v>
      </c>
      <c r="H105" s="1110"/>
    </row>
    <row r="106" spans="1:8" ht="15" x14ac:dyDescent="0.25">
      <c r="A106">
        <v>105</v>
      </c>
      <c r="B106" t="s">
        <v>850</v>
      </c>
      <c r="C106" t="s">
        <v>853</v>
      </c>
      <c r="D106" t="s">
        <v>918</v>
      </c>
      <c r="E106" t="s">
        <v>1044</v>
      </c>
      <c r="F106" s="1109">
        <v>1599</v>
      </c>
      <c r="G106" t="s">
        <v>955</v>
      </c>
      <c r="H106" s="1110"/>
    </row>
    <row r="107" spans="1:8" ht="15" x14ac:dyDescent="0.25">
      <c r="A107">
        <v>106</v>
      </c>
      <c r="B107" t="s">
        <v>850</v>
      </c>
      <c r="C107" t="s">
        <v>857</v>
      </c>
      <c r="D107" t="s">
        <v>921</v>
      </c>
      <c r="E107" t="s">
        <v>1045</v>
      </c>
      <c r="F107" s="1109">
        <v>499</v>
      </c>
      <c r="G107" t="s">
        <v>945</v>
      </c>
      <c r="H107" s="1110"/>
    </row>
    <row r="108" spans="1:8" ht="15" x14ac:dyDescent="0.25">
      <c r="A108">
        <v>107</v>
      </c>
      <c r="B108" t="s">
        <v>850</v>
      </c>
      <c r="C108" t="s">
        <v>854</v>
      </c>
      <c r="D108" t="s">
        <v>924</v>
      </c>
      <c r="E108" t="s">
        <v>1046</v>
      </c>
      <c r="F108" s="1109">
        <v>2249</v>
      </c>
      <c r="G108" t="s">
        <v>961</v>
      </c>
      <c r="H108" s="1110"/>
    </row>
    <row r="109" spans="1:8" ht="15" x14ac:dyDescent="0.25">
      <c r="A109">
        <v>108</v>
      </c>
      <c r="B109" t="s">
        <v>850</v>
      </c>
      <c r="C109" t="s">
        <v>853</v>
      </c>
      <c r="D109" t="s">
        <v>927</v>
      </c>
      <c r="E109" t="s">
        <v>1047</v>
      </c>
      <c r="F109" s="1109">
        <v>1399</v>
      </c>
      <c r="G109" t="s">
        <v>923</v>
      </c>
      <c r="H109" s="1110"/>
    </row>
    <row r="110" spans="1:8" ht="15" x14ac:dyDescent="0.25">
      <c r="A110">
        <v>109</v>
      </c>
      <c r="B110" t="s">
        <v>850</v>
      </c>
      <c r="C110" t="s">
        <v>857</v>
      </c>
      <c r="D110" t="s">
        <v>929</v>
      </c>
      <c r="E110" t="s">
        <v>1048</v>
      </c>
      <c r="F110" s="1109">
        <v>1249</v>
      </c>
      <c r="G110" t="s">
        <v>926</v>
      </c>
      <c r="H110" s="1110"/>
    </row>
    <row r="111" spans="1:8" ht="15" x14ac:dyDescent="0.25">
      <c r="A111">
        <v>110</v>
      </c>
      <c r="B111" t="s">
        <v>850</v>
      </c>
      <c r="C111" t="s">
        <v>855</v>
      </c>
      <c r="D111" t="s">
        <v>931</v>
      </c>
      <c r="E111" t="s">
        <v>1049</v>
      </c>
      <c r="F111" s="1109">
        <v>929</v>
      </c>
      <c r="G111" t="s">
        <v>926</v>
      </c>
      <c r="H111" s="1110"/>
    </row>
    <row r="112" spans="1:8" ht="15" x14ac:dyDescent="0.25">
      <c r="A112">
        <v>111</v>
      </c>
      <c r="B112" t="s">
        <v>850</v>
      </c>
      <c r="C112" t="s">
        <v>855</v>
      </c>
      <c r="D112" t="s">
        <v>933</v>
      </c>
      <c r="E112" t="s">
        <v>1050</v>
      </c>
      <c r="F112" s="1109">
        <v>448.99</v>
      </c>
      <c r="G112" t="s">
        <v>926</v>
      </c>
      <c r="H112" s="1110"/>
    </row>
    <row r="113" spans="1:8" ht="15" x14ac:dyDescent="0.25">
      <c r="A113">
        <v>112</v>
      </c>
      <c r="B113" t="s">
        <v>850</v>
      </c>
      <c r="C113" t="s">
        <v>849</v>
      </c>
      <c r="D113" t="s">
        <v>935</v>
      </c>
      <c r="E113" t="s">
        <v>1051</v>
      </c>
      <c r="F113" s="1109">
        <v>1549</v>
      </c>
      <c r="G113" t="s">
        <v>955</v>
      </c>
      <c r="H113" s="1110"/>
    </row>
    <row r="114" spans="1:8" ht="15" x14ac:dyDescent="0.25">
      <c r="A114">
        <v>113</v>
      </c>
      <c r="B114" t="s">
        <v>850</v>
      </c>
      <c r="C114" t="s">
        <v>856</v>
      </c>
      <c r="D114" t="s">
        <v>937</v>
      </c>
      <c r="E114" t="s">
        <v>1052</v>
      </c>
      <c r="F114" s="1109">
        <v>269</v>
      </c>
      <c r="G114" t="s">
        <v>1022</v>
      </c>
      <c r="H114" s="1110"/>
    </row>
    <row r="115" spans="1:8" ht="15" x14ac:dyDescent="0.25">
      <c r="A115">
        <v>114</v>
      </c>
      <c r="B115" t="s">
        <v>850</v>
      </c>
      <c r="C115" t="s">
        <v>857</v>
      </c>
      <c r="D115" t="s">
        <v>939</v>
      </c>
      <c r="E115" t="s">
        <v>1053</v>
      </c>
      <c r="F115" s="1109">
        <v>1299</v>
      </c>
      <c r="G115" t="s">
        <v>926</v>
      </c>
      <c r="H115" s="1110"/>
    </row>
    <row r="116" spans="1:8" ht="15" x14ac:dyDescent="0.25">
      <c r="A116">
        <v>115</v>
      </c>
      <c r="B116" t="s">
        <v>850</v>
      </c>
      <c r="C116" t="s">
        <v>854</v>
      </c>
      <c r="D116" t="s">
        <v>941</v>
      </c>
      <c r="E116" t="s">
        <v>1054</v>
      </c>
      <c r="F116" s="1109">
        <v>1129</v>
      </c>
      <c r="G116" t="s">
        <v>926</v>
      </c>
      <c r="H116" s="1110"/>
    </row>
    <row r="117" spans="1:8" ht="15" x14ac:dyDescent="0.25">
      <c r="A117">
        <v>116</v>
      </c>
      <c r="B117" t="s">
        <v>850</v>
      </c>
      <c r="C117" t="s">
        <v>857</v>
      </c>
      <c r="D117" t="s">
        <v>943</v>
      </c>
      <c r="E117" t="s">
        <v>1055</v>
      </c>
      <c r="F117" s="1109">
        <v>1689</v>
      </c>
      <c r="G117" t="s">
        <v>920</v>
      </c>
      <c r="H117" s="1110"/>
    </row>
    <row r="118" spans="1:8" ht="15" x14ac:dyDescent="0.25">
      <c r="A118">
        <v>117</v>
      </c>
      <c r="B118" t="s">
        <v>850</v>
      </c>
      <c r="C118" t="s">
        <v>855</v>
      </c>
      <c r="D118" t="s">
        <v>946</v>
      </c>
      <c r="E118" t="s">
        <v>1056</v>
      </c>
      <c r="F118" s="1109">
        <v>749</v>
      </c>
      <c r="G118" t="s">
        <v>950</v>
      </c>
      <c r="H118" s="1110"/>
    </row>
    <row r="119" spans="1:8" ht="15" x14ac:dyDescent="0.25">
      <c r="A119">
        <v>118</v>
      </c>
      <c r="B119" t="s">
        <v>850</v>
      </c>
      <c r="C119" t="s">
        <v>855</v>
      </c>
      <c r="D119" t="s">
        <v>918</v>
      </c>
      <c r="E119" t="s">
        <v>1057</v>
      </c>
      <c r="F119" s="1109">
        <v>1199</v>
      </c>
      <c r="G119" t="s">
        <v>923</v>
      </c>
      <c r="H119" s="1110"/>
    </row>
    <row r="120" spans="1:8" ht="15" x14ac:dyDescent="0.25">
      <c r="A120">
        <v>119</v>
      </c>
      <c r="B120" t="s">
        <v>850</v>
      </c>
      <c r="C120" t="s">
        <v>856</v>
      </c>
      <c r="D120" t="s">
        <v>921</v>
      </c>
      <c r="E120" t="s">
        <v>1058</v>
      </c>
      <c r="F120" s="1109">
        <v>899</v>
      </c>
      <c r="G120" t="s">
        <v>923</v>
      </c>
      <c r="H120" s="1110"/>
    </row>
    <row r="121" spans="1:8" ht="15" x14ac:dyDescent="0.25">
      <c r="A121">
        <v>120</v>
      </c>
      <c r="B121" t="s">
        <v>850</v>
      </c>
      <c r="C121" t="s">
        <v>855</v>
      </c>
      <c r="D121" t="s">
        <v>924</v>
      </c>
      <c r="E121" t="s">
        <v>1059</v>
      </c>
      <c r="F121" s="1109">
        <v>549</v>
      </c>
      <c r="G121" t="s">
        <v>923</v>
      </c>
      <c r="H121" s="1110"/>
    </row>
    <row r="122" spans="1:8" ht="15" x14ac:dyDescent="0.25">
      <c r="A122">
        <v>121</v>
      </c>
      <c r="B122" t="s">
        <v>850</v>
      </c>
      <c r="C122" t="s">
        <v>853</v>
      </c>
      <c r="D122" t="s">
        <v>927</v>
      </c>
      <c r="E122" t="s">
        <v>1060</v>
      </c>
      <c r="F122" s="1109">
        <v>1599</v>
      </c>
      <c r="G122" t="s">
        <v>955</v>
      </c>
      <c r="H122" s="1110"/>
    </row>
    <row r="123" spans="1:8" ht="15" x14ac:dyDescent="0.25">
      <c r="A123">
        <v>122</v>
      </c>
      <c r="B123" t="s">
        <v>850</v>
      </c>
      <c r="C123" t="s">
        <v>856</v>
      </c>
      <c r="D123" t="s">
        <v>929</v>
      </c>
      <c r="E123" t="s">
        <v>1061</v>
      </c>
      <c r="F123" s="1109">
        <v>1799</v>
      </c>
      <c r="G123" t="s">
        <v>973</v>
      </c>
      <c r="H123" s="1110"/>
    </row>
    <row r="124" spans="1:8" ht="15" x14ac:dyDescent="0.25">
      <c r="A124">
        <v>123</v>
      </c>
      <c r="B124" t="s">
        <v>850</v>
      </c>
      <c r="C124" t="s">
        <v>857</v>
      </c>
      <c r="D124" t="s">
        <v>931</v>
      </c>
      <c r="E124" t="s">
        <v>1062</v>
      </c>
      <c r="F124" s="1109">
        <v>549</v>
      </c>
      <c r="G124" t="s">
        <v>1022</v>
      </c>
      <c r="H124" s="1110"/>
    </row>
    <row r="125" spans="1:8" ht="15" x14ac:dyDescent="0.25">
      <c r="A125">
        <v>124</v>
      </c>
      <c r="B125" t="s">
        <v>850</v>
      </c>
      <c r="C125" t="s">
        <v>857</v>
      </c>
      <c r="D125" t="s">
        <v>933</v>
      </c>
      <c r="E125" t="s">
        <v>1063</v>
      </c>
      <c r="F125" s="1109">
        <v>1199</v>
      </c>
      <c r="G125" t="s">
        <v>923</v>
      </c>
      <c r="H125" s="1110"/>
    </row>
    <row r="126" spans="1:8" ht="15" x14ac:dyDescent="0.25">
      <c r="A126">
        <v>125</v>
      </c>
      <c r="B126" t="s">
        <v>850</v>
      </c>
      <c r="C126" t="s">
        <v>856</v>
      </c>
      <c r="D126" t="s">
        <v>935</v>
      </c>
      <c r="E126" t="s">
        <v>1064</v>
      </c>
      <c r="F126" s="1109">
        <v>799</v>
      </c>
      <c r="G126" t="s">
        <v>955</v>
      </c>
      <c r="H126" s="1110"/>
    </row>
    <row r="127" spans="1:8" ht="15" x14ac:dyDescent="0.25">
      <c r="A127">
        <v>126</v>
      </c>
      <c r="B127" t="s">
        <v>850</v>
      </c>
      <c r="C127" t="s">
        <v>854</v>
      </c>
      <c r="D127" t="s">
        <v>937</v>
      </c>
      <c r="E127" t="s">
        <v>1065</v>
      </c>
      <c r="F127" s="1109">
        <v>3679</v>
      </c>
      <c r="G127" t="s">
        <v>920</v>
      </c>
      <c r="H127" s="1110"/>
    </row>
    <row r="128" spans="1:8" ht="15" x14ac:dyDescent="0.25">
      <c r="A128">
        <v>127</v>
      </c>
      <c r="B128" t="s">
        <v>850</v>
      </c>
      <c r="C128" t="s">
        <v>854</v>
      </c>
      <c r="D128" t="s">
        <v>939</v>
      </c>
      <c r="E128" t="s">
        <v>1066</v>
      </c>
      <c r="F128" s="1109">
        <v>249</v>
      </c>
      <c r="G128" t="s">
        <v>945</v>
      </c>
      <c r="H128" s="1110"/>
    </row>
    <row r="129" spans="1:8" ht="15" x14ac:dyDescent="0.25">
      <c r="A129">
        <v>128</v>
      </c>
      <c r="B129" t="s">
        <v>850</v>
      </c>
      <c r="C129" t="s">
        <v>855</v>
      </c>
      <c r="D129" t="s">
        <v>941</v>
      </c>
      <c r="E129" t="s">
        <v>1067</v>
      </c>
      <c r="F129" s="1109">
        <v>1499</v>
      </c>
      <c r="G129" t="s">
        <v>945</v>
      </c>
      <c r="H129" s="1110"/>
    </row>
    <row r="130" spans="1:8" ht="15" x14ac:dyDescent="0.25">
      <c r="A130">
        <v>129</v>
      </c>
      <c r="B130" t="s">
        <v>850</v>
      </c>
      <c r="C130" t="s">
        <v>857</v>
      </c>
      <c r="D130" t="s">
        <v>943</v>
      </c>
      <c r="E130" t="s">
        <v>1068</v>
      </c>
      <c r="F130" s="1109">
        <v>899</v>
      </c>
      <c r="G130" t="s">
        <v>950</v>
      </c>
      <c r="H130" s="1110"/>
    </row>
    <row r="131" spans="1:8" ht="15" x14ac:dyDescent="0.25">
      <c r="A131">
        <v>130</v>
      </c>
      <c r="B131" t="s">
        <v>850</v>
      </c>
      <c r="C131" t="s">
        <v>854</v>
      </c>
      <c r="D131" t="s">
        <v>946</v>
      </c>
      <c r="E131" t="s">
        <v>1069</v>
      </c>
      <c r="F131" s="1109">
        <v>2649</v>
      </c>
      <c r="G131" t="s">
        <v>973</v>
      </c>
      <c r="H131" s="1110"/>
    </row>
    <row r="132" spans="1:8" ht="15" x14ac:dyDescent="0.25">
      <c r="A132">
        <v>131</v>
      </c>
      <c r="B132" t="s">
        <v>850</v>
      </c>
      <c r="C132" t="s">
        <v>849</v>
      </c>
      <c r="D132" t="s">
        <v>918</v>
      </c>
      <c r="E132" t="s">
        <v>1070</v>
      </c>
      <c r="F132" s="1109">
        <v>649</v>
      </c>
      <c r="G132" t="s">
        <v>1022</v>
      </c>
      <c r="H132" s="1110"/>
    </row>
    <row r="133" spans="1:8" ht="15" x14ac:dyDescent="0.25">
      <c r="A133">
        <v>132</v>
      </c>
      <c r="B133" t="s">
        <v>850</v>
      </c>
      <c r="C133" t="s">
        <v>854</v>
      </c>
      <c r="D133" t="s">
        <v>921</v>
      </c>
      <c r="E133" t="s">
        <v>1071</v>
      </c>
      <c r="F133" s="1109">
        <v>599</v>
      </c>
      <c r="G133" t="s">
        <v>1022</v>
      </c>
      <c r="H133" s="1110"/>
    </row>
    <row r="134" spans="1:8" ht="15" x14ac:dyDescent="0.25">
      <c r="A134">
        <v>133</v>
      </c>
      <c r="B134" t="s">
        <v>850</v>
      </c>
      <c r="C134" t="s">
        <v>854</v>
      </c>
      <c r="D134" t="s">
        <v>924</v>
      </c>
      <c r="E134" t="s">
        <v>1072</v>
      </c>
      <c r="F134" s="1109">
        <v>999</v>
      </c>
      <c r="G134" t="s">
        <v>926</v>
      </c>
      <c r="H134" s="1110"/>
    </row>
    <row r="135" spans="1:8" ht="15" x14ac:dyDescent="0.25">
      <c r="A135">
        <v>134</v>
      </c>
      <c r="B135" t="s">
        <v>850</v>
      </c>
      <c r="C135" t="s">
        <v>856</v>
      </c>
      <c r="D135" t="s">
        <v>927</v>
      </c>
      <c r="E135" t="s">
        <v>1073</v>
      </c>
      <c r="F135" s="1109">
        <v>999</v>
      </c>
      <c r="G135" t="s">
        <v>926</v>
      </c>
      <c r="H135" s="1110"/>
    </row>
    <row r="136" spans="1:8" ht="15" x14ac:dyDescent="0.25">
      <c r="A136">
        <v>135</v>
      </c>
      <c r="B136" t="s">
        <v>850</v>
      </c>
      <c r="C136" t="s">
        <v>854</v>
      </c>
      <c r="D136" t="s">
        <v>929</v>
      </c>
      <c r="E136" t="s">
        <v>1074</v>
      </c>
      <c r="F136" s="1109">
        <v>899.01</v>
      </c>
      <c r="G136" t="s">
        <v>926</v>
      </c>
      <c r="H136" s="1110"/>
    </row>
    <row r="137" spans="1:8" ht="15" x14ac:dyDescent="0.25">
      <c r="A137">
        <v>136</v>
      </c>
      <c r="B137" t="s">
        <v>850</v>
      </c>
      <c r="C137" t="s">
        <v>849</v>
      </c>
      <c r="D137" t="s">
        <v>931</v>
      </c>
      <c r="E137" t="s">
        <v>1075</v>
      </c>
      <c r="F137" s="1109">
        <v>1899</v>
      </c>
      <c r="G137" t="s">
        <v>955</v>
      </c>
    </row>
    <row r="138" spans="1:8" ht="15" x14ac:dyDescent="0.25">
      <c r="A138">
        <v>137</v>
      </c>
      <c r="B138" t="s">
        <v>850</v>
      </c>
      <c r="C138" t="s">
        <v>853</v>
      </c>
      <c r="D138" t="s">
        <v>933</v>
      </c>
      <c r="E138" t="s">
        <v>1076</v>
      </c>
      <c r="F138" s="1109">
        <v>1699</v>
      </c>
      <c r="G138" t="s">
        <v>920</v>
      </c>
    </row>
    <row r="139" spans="1:8" ht="15" x14ac:dyDescent="0.25">
      <c r="A139">
        <v>138</v>
      </c>
      <c r="B139" t="s">
        <v>850</v>
      </c>
      <c r="C139" t="s">
        <v>849</v>
      </c>
      <c r="D139" t="s">
        <v>935</v>
      </c>
      <c r="E139" t="s">
        <v>1077</v>
      </c>
      <c r="F139" s="1109">
        <v>949</v>
      </c>
      <c r="G139" t="s">
        <v>945</v>
      </c>
    </row>
    <row r="140" spans="1:8" ht="15" x14ac:dyDescent="0.25">
      <c r="A140">
        <v>139</v>
      </c>
      <c r="B140" t="s">
        <v>850</v>
      </c>
      <c r="C140" t="s">
        <v>854</v>
      </c>
      <c r="D140" t="s">
        <v>937</v>
      </c>
      <c r="E140" t="s">
        <v>1078</v>
      </c>
      <c r="F140" s="1109">
        <v>999</v>
      </c>
      <c r="G140" t="s">
        <v>945</v>
      </c>
    </row>
    <row r="141" spans="1:8" ht="15" x14ac:dyDescent="0.25">
      <c r="A141">
        <v>140</v>
      </c>
      <c r="B141" t="s">
        <v>850</v>
      </c>
      <c r="C141" t="s">
        <v>853</v>
      </c>
      <c r="D141" t="s">
        <v>939</v>
      </c>
      <c r="E141" t="s">
        <v>1079</v>
      </c>
      <c r="F141" s="1109">
        <v>899</v>
      </c>
      <c r="G141" t="s">
        <v>1022</v>
      </c>
    </row>
    <row r="142" spans="1:8" ht="15" x14ac:dyDescent="0.25">
      <c r="A142">
        <v>141</v>
      </c>
      <c r="B142" t="s">
        <v>850</v>
      </c>
      <c r="C142" t="s">
        <v>849</v>
      </c>
      <c r="D142" t="s">
        <v>941</v>
      </c>
      <c r="E142" t="s">
        <v>1080</v>
      </c>
      <c r="F142" s="1109">
        <v>329</v>
      </c>
      <c r="G142" t="s">
        <v>926</v>
      </c>
    </row>
    <row r="143" spans="1:8" ht="15" x14ac:dyDescent="0.25">
      <c r="A143">
        <v>142</v>
      </c>
      <c r="B143" t="s">
        <v>850</v>
      </c>
      <c r="C143" t="s">
        <v>853</v>
      </c>
      <c r="D143" t="s">
        <v>943</v>
      </c>
      <c r="E143" t="s">
        <v>1081</v>
      </c>
      <c r="F143" s="1109">
        <v>599</v>
      </c>
      <c r="G143" t="s">
        <v>945</v>
      </c>
    </row>
    <row r="144" spans="1:8" ht="15" x14ac:dyDescent="0.25">
      <c r="A144">
        <v>143</v>
      </c>
      <c r="B144" t="s">
        <v>850</v>
      </c>
      <c r="C144" t="s">
        <v>854</v>
      </c>
      <c r="D144" t="s">
        <v>946</v>
      </c>
      <c r="E144" t="s">
        <v>1082</v>
      </c>
      <c r="F144" s="1109">
        <v>499</v>
      </c>
      <c r="G144" t="s">
        <v>945</v>
      </c>
    </row>
    <row r="145" spans="1:7" ht="15" x14ac:dyDescent="0.25">
      <c r="A145">
        <v>144</v>
      </c>
      <c r="B145" t="s">
        <v>850</v>
      </c>
      <c r="C145" t="s">
        <v>857</v>
      </c>
      <c r="D145" t="s">
        <v>918</v>
      </c>
      <c r="E145" t="s">
        <v>1083</v>
      </c>
      <c r="F145" s="1109">
        <v>379</v>
      </c>
      <c r="G145" t="s">
        <v>945</v>
      </c>
    </row>
    <row r="146" spans="1:7" ht="15" x14ac:dyDescent="0.25">
      <c r="A146">
        <v>145</v>
      </c>
      <c r="B146" t="s">
        <v>850</v>
      </c>
      <c r="C146" t="s">
        <v>857</v>
      </c>
      <c r="D146" t="s">
        <v>921</v>
      </c>
      <c r="E146" t="s">
        <v>1084</v>
      </c>
      <c r="F146" s="1109">
        <v>1299</v>
      </c>
      <c r="G146" t="s">
        <v>926</v>
      </c>
    </row>
    <row r="147" spans="1:7" ht="15" x14ac:dyDescent="0.25">
      <c r="A147">
        <v>146</v>
      </c>
      <c r="B147" t="s">
        <v>850</v>
      </c>
      <c r="C147" t="s">
        <v>849</v>
      </c>
      <c r="D147" t="s">
        <v>924</v>
      </c>
      <c r="E147" t="s">
        <v>1085</v>
      </c>
      <c r="F147" s="1109">
        <v>259</v>
      </c>
      <c r="G147" t="s">
        <v>955</v>
      </c>
    </row>
    <row r="148" spans="1:7" ht="15" x14ac:dyDescent="0.25">
      <c r="A148">
        <v>147</v>
      </c>
      <c r="B148" t="s">
        <v>850</v>
      </c>
      <c r="C148" t="s">
        <v>854</v>
      </c>
      <c r="D148" t="s">
        <v>927</v>
      </c>
      <c r="E148" t="s">
        <v>1086</v>
      </c>
      <c r="F148" s="1109">
        <v>899</v>
      </c>
      <c r="G148" t="s">
        <v>945</v>
      </c>
    </row>
    <row r="149" spans="1:7" ht="15" x14ac:dyDescent="0.25">
      <c r="A149">
        <v>148</v>
      </c>
      <c r="B149" t="s">
        <v>850</v>
      </c>
      <c r="C149" t="s">
        <v>857</v>
      </c>
      <c r="D149" t="s">
        <v>929</v>
      </c>
      <c r="E149" t="s">
        <v>1087</v>
      </c>
      <c r="F149" s="1109">
        <v>599</v>
      </c>
      <c r="G149" t="s">
        <v>950</v>
      </c>
    </row>
    <row r="150" spans="1:7" ht="15" x14ac:dyDescent="0.25">
      <c r="A150">
        <v>149</v>
      </c>
      <c r="B150" t="s">
        <v>850</v>
      </c>
      <c r="C150" t="s">
        <v>857</v>
      </c>
      <c r="D150" t="s">
        <v>931</v>
      </c>
      <c r="E150" t="s">
        <v>1088</v>
      </c>
      <c r="F150" s="1109">
        <v>1549</v>
      </c>
      <c r="G150" t="s">
        <v>973</v>
      </c>
    </row>
    <row r="151" spans="1:7" ht="15" x14ac:dyDescent="0.25">
      <c r="A151">
        <v>150</v>
      </c>
      <c r="B151" t="s">
        <v>850</v>
      </c>
      <c r="C151" t="s">
        <v>857</v>
      </c>
      <c r="D151" t="s">
        <v>933</v>
      </c>
      <c r="E151" t="s">
        <v>1089</v>
      </c>
      <c r="F151" s="1109">
        <v>569</v>
      </c>
      <c r="G151" t="s">
        <v>923</v>
      </c>
    </row>
    <row r="152" spans="1:7" ht="15" x14ac:dyDescent="0.25">
      <c r="A152">
        <v>151</v>
      </c>
      <c r="B152" t="s">
        <v>850</v>
      </c>
      <c r="C152" t="s">
        <v>854</v>
      </c>
      <c r="D152" t="s">
        <v>935</v>
      </c>
      <c r="E152" t="s">
        <v>1090</v>
      </c>
      <c r="F152" s="1109">
        <v>2165.91</v>
      </c>
      <c r="G152" t="s">
        <v>926</v>
      </c>
    </row>
    <row r="153" spans="1:7" ht="15" x14ac:dyDescent="0.25">
      <c r="A153">
        <v>152</v>
      </c>
      <c r="B153" t="s">
        <v>850</v>
      </c>
      <c r="C153" t="s">
        <v>849</v>
      </c>
      <c r="D153" t="s">
        <v>937</v>
      </c>
      <c r="E153" t="s">
        <v>1091</v>
      </c>
      <c r="F153" s="1109">
        <v>1799</v>
      </c>
      <c r="G153" t="s">
        <v>926</v>
      </c>
    </row>
    <row r="154" spans="1:7" ht="15" x14ac:dyDescent="0.25">
      <c r="A154">
        <v>153</v>
      </c>
      <c r="B154" t="s">
        <v>850</v>
      </c>
      <c r="C154" t="s">
        <v>855</v>
      </c>
      <c r="D154" t="s">
        <v>939</v>
      </c>
      <c r="E154" t="s">
        <v>1092</v>
      </c>
      <c r="F154" s="1109">
        <v>1699</v>
      </c>
      <c r="G154" t="s">
        <v>926</v>
      </c>
    </row>
    <row r="155" spans="1:7" ht="15" x14ac:dyDescent="0.25">
      <c r="A155">
        <v>154</v>
      </c>
      <c r="B155" t="s">
        <v>850</v>
      </c>
      <c r="C155" t="s">
        <v>856</v>
      </c>
      <c r="D155" t="s">
        <v>941</v>
      </c>
      <c r="E155" t="s">
        <v>1093</v>
      </c>
      <c r="F155" s="1109">
        <v>1399</v>
      </c>
      <c r="G155" t="s">
        <v>955</v>
      </c>
    </row>
    <row r="156" spans="1:7" ht="15" x14ac:dyDescent="0.25">
      <c r="A156">
        <v>155</v>
      </c>
      <c r="B156" t="s">
        <v>850</v>
      </c>
      <c r="C156" t="s">
        <v>854</v>
      </c>
      <c r="D156" t="s">
        <v>943</v>
      </c>
      <c r="E156" t="s">
        <v>1094</v>
      </c>
      <c r="F156" s="1109">
        <v>1299</v>
      </c>
      <c r="G156" t="s">
        <v>955</v>
      </c>
    </row>
    <row r="157" spans="1:7" ht="15" x14ac:dyDescent="0.25">
      <c r="A157">
        <v>156</v>
      </c>
      <c r="B157" t="s">
        <v>850</v>
      </c>
      <c r="C157" t="s">
        <v>857</v>
      </c>
      <c r="D157" t="s">
        <v>946</v>
      </c>
      <c r="E157" t="s">
        <v>1095</v>
      </c>
      <c r="F157" s="1109">
        <v>1449</v>
      </c>
      <c r="G157" t="s">
        <v>920</v>
      </c>
    </row>
    <row r="158" spans="1:7" ht="15" x14ac:dyDescent="0.25">
      <c r="A158">
        <v>157</v>
      </c>
      <c r="B158" t="s">
        <v>850</v>
      </c>
      <c r="C158" t="s">
        <v>854</v>
      </c>
      <c r="D158" t="s">
        <v>918</v>
      </c>
      <c r="E158" t="s">
        <v>1096</v>
      </c>
      <c r="F158" s="1109">
        <v>1099</v>
      </c>
      <c r="G158" t="s">
        <v>945</v>
      </c>
    </row>
    <row r="159" spans="1:7" ht="15" x14ac:dyDescent="0.25">
      <c r="A159">
        <v>158</v>
      </c>
      <c r="B159" t="s">
        <v>850</v>
      </c>
      <c r="C159" t="s">
        <v>857</v>
      </c>
      <c r="D159" t="s">
        <v>921</v>
      </c>
      <c r="E159" t="s">
        <v>1097</v>
      </c>
      <c r="F159" s="1109">
        <v>699</v>
      </c>
      <c r="G159" t="s">
        <v>945</v>
      </c>
    </row>
    <row r="160" spans="1:7" ht="15" x14ac:dyDescent="0.25">
      <c r="A160">
        <v>159</v>
      </c>
      <c r="B160" t="s">
        <v>850</v>
      </c>
      <c r="C160" t="s">
        <v>856</v>
      </c>
      <c r="D160" t="s">
        <v>924</v>
      </c>
      <c r="E160" t="s">
        <v>1098</v>
      </c>
      <c r="F160" s="1109">
        <v>899</v>
      </c>
      <c r="G160" t="s">
        <v>945</v>
      </c>
    </row>
    <row r="161" spans="1:7" ht="15" x14ac:dyDescent="0.25">
      <c r="A161">
        <v>160</v>
      </c>
      <c r="B161" t="s">
        <v>850</v>
      </c>
      <c r="C161" t="s">
        <v>857</v>
      </c>
      <c r="D161" t="s">
        <v>927</v>
      </c>
      <c r="E161" t="s">
        <v>1099</v>
      </c>
      <c r="F161" s="1109">
        <v>699</v>
      </c>
      <c r="G161" t="s">
        <v>950</v>
      </c>
    </row>
    <row r="162" spans="1:7" ht="15" x14ac:dyDescent="0.25">
      <c r="A162">
        <v>161</v>
      </c>
      <c r="B162" t="s">
        <v>850</v>
      </c>
      <c r="C162" t="s">
        <v>855</v>
      </c>
      <c r="D162" t="s">
        <v>929</v>
      </c>
      <c r="E162" t="s">
        <v>1100</v>
      </c>
      <c r="F162" s="1109">
        <v>1850</v>
      </c>
      <c r="G162" t="s">
        <v>973</v>
      </c>
    </row>
    <row r="163" spans="1:7" ht="15" x14ac:dyDescent="0.25">
      <c r="A163">
        <v>162</v>
      </c>
      <c r="B163" t="s">
        <v>850</v>
      </c>
      <c r="C163" t="s">
        <v>855</v>
      </c>
      <c r="D163" t="s">
        <v>931</v>
      </c>
      <c r="E163" t="s">
        <v>1101</v>
      </c>
      <c r="F163" s="1109">
        <v>1199</v>
      </c>
      <c r="G163" t="s">
        <v>926</v>
      </c>
    </row>
    <row r="164" spans="1:7" ht="15" x14ac:dyDescent="0.25">
      <c r="A164">
        <v>163</v>
      </c>
      <c r="B164" t="s">
        <v>850</v>
      </c>
      <c r="C164" t="s">
        <v>855</v>
      </c>
      <c r="D164" t="s">
        <v>933</v>
      </c>
      <c r="E164" t="s">
        <v>1102</v>
      </c>
      <c r="F164" s="1109">
        <v>949</v>
      </c>
      <c r="G164" t="s">
        <v>926</v>
      </c>
    </row>
    <row r="165" spans="1:7" ht="15" x14ac:dyDescent="0.25">
      <c r="A165">
        <v>164</v>
      </c>
      <c r="B165" t="s">
        <v>850</v>
      </c>
      <c r="C165" t="s">
        <v>856</v>
      </c>
      <c r="D165" t="s">
        <v>935</v>
      </c>
      <c r="E165" t="s">
        <v>1103</v>
      </c>
      <c r="F165" s="1109">
        <v>1999</v>
      </c>
      <c r="G165" t="s">
        <v>926</v>
      </c>
    </row>
    <row r="166" spans="1:7" ht="15" x14ac:dyDescent="0.25">
      <c r="A166">
        <v>165</v>
      </c>
      <c r="B166" t="s">
        <v>850</v>
      </c>
      <c r="C166" t="s">
        <v>855</v>
      </c>
      <c r="D166" t="s">
        <v>937</v>
      </c>
      <c r="E166" t="s">
        <v>1104</v>
      </c>
      <c r="F166" s="1109">
        <v>749</v>
      </c>
      <c r="G166" t="s">
        <v>945</v>
      </c>
    </row>
    <row r="167" spans="1:7" ht="15" x14ac:dyDescent="0.25">
      <c r="A167">
        <v>166</v>
      </c>
      <c r="B167" t="s">
        <v>850</v>
      </c>
      <c r="C167" t="s">
        <v>857</v>
      </c>
      <c r="D167" t="s">
        <v>939</v>
      </c>
      <c r="E167" t="s">
        <v>1105</v>
      </c>
      <c r="F167" s="1109">
        <v>2299</v>
      </c>
      <c r="G167" t="s">
        <v>973</v>
      </c>
    </row>
    <row r="168" spans="1:7" ht="15" x14ac:dyDescent="0.25">
      <c r="A168">
        <v>167</v>
      </c>
      <c r="B168" t="s">
        <v>850</v>
      </c>
      <c r="C168" t="s">
        <v>854</v>
      </c>
      <c r="D168" t="s">
        <v>941</v>
      </c>
      <c r="E168" t="s">
        <v>1106</v>
      </c>
      <c r="F168" s="1109">
        <v>2237.29</v>
      </c>
      <c r="G168" t="s">
        <v>926</v>
      </c>
    </row>
    <row r="169" spans="1:7" ht="15" x14ac:dyDescent="0.25">
      <c r="A169">
        <v>168</v>
      </c>
      <c r="B169" t="s">
        <v>850</v>
      </c>
      <c r="C169" t="s">
        <v>849</v>
      </c>
      <c r="D169" t="s">
        <v>943</v>
      </c>
      <c r="E169" t="s">
        <v>1107</v>
      </c>
      <c r="F169" s="1109">
        <v>966.79</v>
      </c>
      <c r="G169" t="s">
        <v>926</v>
      </c>
    </row>
    <row r="170" spans="1:7" ht="15" x14ac:dyDescent="0.25">
      <c r="A170">
        <v>169</v>
      </c>
      <c r="B170" t="s">
        <v>850</v>
      </c>
      <c r="C170" t="s">
        <v>855</v>
      </c>
      <c r="D170" t="s">
        <v>946</v>
      </c>
      <c r="E170" t="s">
        <v>1108</v>
      </c>
      <c r="F170" s="1109">
        <v>1169</v>
      </c>
      <c r="G170" t="s">
        <v>926</v>
      </c>
    </row>
    <row r="171" spans="1:7" ht="15" x14ac:dyDescent="0.25">
      <c r="A171">
        <v>170</v>
      </c>
      <c r="B171" t="s">
        <v>850</v>
      </c>
      <c r="C171" t="s">
        <v>857</v>
      </c>
      <c r="D171" t="s">
        <v>918</v>
      </c>
      <c r="E171" t="s">
        <v>1109</v>
      </c>
      <c r="F171" s="1109">
        <v>1199</v>
      </c>
      <c r="G171" t="s">
        <v>955</v>
      </c>
    </row>
    <row r="172" spans="1:7" ht="15" x14ac:dyDescent="0.25">
      <c r="A172">
        <v>171</v>
      </c>
      <c r="B172" t="s">
        <v>850</v>
      </c>
      <c r="C172" t="s">
        <v>855</v>
      </c>
      <c r="D172" t="s">
        <v>921</v>
      </c>
      <c r="E172" t="s">
        <v>1110</v>
      </c>
      <c r="F172" s="1109">
        <v>999</v>
      </c>
      <c r="G172" t="s">
        <v>945</v>
      </c>
    </row>
    <row r="173" spans="1:7" ht="15" x14ac:dyDescent="0.25">
      <c r="A173">
        <v>172</v>
      </c>
      <c r="B173" t="s">
        <v>850</v>
      </c>
      <c r="C173" t="s">
        <v>853</v>
      </c>
      <c r="D173" t="s">
        <v>924</v>
      </c>
      <c r="E173" t="s">
        <v>1111</v>
      </c>
      <c r="F173" s="1109">
        <v>494</v>
      </c>
      <c r="G173" t="s">
        <v>945</v>
      </c>
    </row>
    <row r="174" spans="1:7" ht="15" x14ac:dyDescent="0.25">
      <c r="A174">
        <v>173</v>
      </c>
      <c r="B174" t="s">
        <v>850</v>
      </c>
      <c r="C174" t="s">
        <v>855</v>
      </c>
      <c r="D174" t="s">
        <v>927</v>
      </c>
      <c r="E174" t="s">
        <v>1112</v>
      </c>
      <c r="F174" s="1109">
        <v>1499</v>
      </c>
      <c r="G174" t="s">
        <v>973</v>
      </c>
    </row>
    <row r="175" spans="1:7" ht="15" x14ac:dyDescent="0.25">
      <c r="A175">
        <v>174</v>
      </c>
      <c r="B175" t="s">
        <v>850</v>
      </c>
      <c r="C175" t="s">
        <v>849</v>
      </c>
      <c r="D175" t="s">
        <v>929</v>
      </c>
      <c r="E175" t="s">
        <v>1113</v>
      </c>
      <c r="F175" s="1109">
        <v>999</v>
      </c>
      <c r="G175" t="s">
        <v>923</v>
      </c>
    </row>
    <row r="176" spans="1:7" ht="15" x14ac:dyDescent="0.25">
      <c r="A176">
        <v>175</v>
      </c>
      <c r="B176" t="s">
        <v>850</v>
      </c>
      <c r="C176" t="s">
        <v>854</v>
      </c>
      <c r="D176" t="s">
        <v>931</v>
      </c>
      <c r="E176" t="s">
        <v>1114</v>
      </c>
      <c r="F176" s="1109">
        <v>799</v>
      </c>
      <c r="G176" t="s">
        <v>923</v>
      </c>
    </row>
    <row r="177" spans="1:7" ht="15" x14ac:dyDescent="0.25">
      <c r="A177">
        <v>176</v>
      </c>
      <c r="B177" t="s">
        <v>850</v>
      </c>
      <c r="C177" t="s">
        <v>849</v>
      </c>
      <c r="D177" t="s">
        <v>933</v>
      </c>
      <c r="E177" t="s">
        <v>1115</v>
      </c>
      <c r="F177" s="1109">
        <v>1699</v>
      </c>
      <c r="G177" t="s">
        <v>926</v>
      </c>
    </row>
    <row r="178" spans="1:7" ht="15" x14ac:dyDescent="0.25">
      <c r="A178">
        <v>177</v>
      </c>
      <c r="B178" t="s">
        <v>850</v>
      </c>
      <c r="C178" t="s">
        <v>854</v>
      </c>
      <c r="D178" t="s">
        <v>935</v>
      </c>
      <c r="E178" t="s">
        <v>1116</v>
      </c>
      <c r="F178" s="1109">
        <v>799</v>
      </c>
      <c r="G178" t="s">
        <v>926</v>
      </c>
    </row>
    <row r="179" spans="1:7" ht="15" x14ac:dyDescent="0.25">
      <c r="A179">
        <v>178</v>
      </c>
      <c r="B179" t="s">
        <v>850</v>
      </c>
      <c r="C179" t="s">
        <v>856</v>
      </c>
      <c r="D179" t="s">
        <v>937</v>
      </c>
      <c r="E179" t="s">
        <v>1117</v>
      </c>
      <c r="F179" s="1109">
        <v>1857.35</v>
      </c>
      <c r="G179" t="s">
        <v>926</v>
      </c>
    </row>
    <row r="180" spans="1:7" ht="15" x14ac:dyDescent="0.25">
      <c r="A180">
        <v>179</v>
      </c>
      <c r="B180" t="s">
        <v>850</v>
      </c>
      <c r="C180" t="s">
        <v>849</v>
      </c>
      <c r="D180" t="s">
        <v>939</v>
      </c>
      <c r="E180" t="s">
        <v>1118</v>
      </c>
      <c r="F180" s="1109">
        <v>2556.73</v>
      </c>
      <c r="G180" t="s">
        <v>926</v>
      </c>
    </row>
    <row r="181" spans="1:7" ht="15" x14ac:dyDescent="0.25">
      <c r="A181">
        <v>180</v>
      </c>
      <c r="B181" t="s">
        <v>850</v>
      </c>
      <c r="C181" t="s">
        <v>855</v>
      </c>
      <c r="D181" t="s">
        <v>941</v>
      </c>
      <c r="E181" t="s">
        <v>1119</v>
      </c>
      <c r="F181" s="1109">
        <v>1760.58</v>
      </c>
      <c r="G181" t="s">
        <v>926</v>
      </c>
    </row>
    <row r="182" spans="1:7" ht="15" x14ac:dyDescent="0.25">
      <c r="A182">
        <v>181</v>
      </c>
      <c r="B182" t="s">
        <v>850</v>
      </c>
      <c r="C182" t="s">
        <v>849</v>
      </c>
      <c r="D182" t="s">
        <v>943</v>
      </c>
      <c r="E182" t="s">
        <v>1120</v>
      </c>
      <c r="F182" s="1109">
        <v>429</v>
      </c>
      <c r="G182" t="s">
        <v>926</v>
      </c>
    </row>
    <row r="183" spans="1:7" ht="15" x14ac:dyDescent="0.25">
      <c r="A183">
        <v>182</v>
      </c>
      <c r="B183" t="s">
        <v>850</v>
      </c>
      <c r="C183" t="s">
        <v>855</v>
      </c>
      <c r="D183" t="s">
        <v>946</v>
      </c>
      <c r="E183" t="s">
        <v>1121</v>
      </c>
      <c r="F183" s="1109">
        <v>499</v>
      </c>
      <c r="G183" t="s">
        <v>955</v>
      </c>
    </row>
    <row r="184" spans="1:7" ht="15" x14ac:dyDescent="0.25">
      <c r="A184">
        <v>183</v>
      </c>
      <c r="B184" t="s">
        <v>850</v>
      </c>
      <c r="C184" t="s">
        <v>855</v>
      </c>
      <c r="D184" t="s">
        <v>918</v>
      </c>
      <c r="E184" t="s">
        <v>1122</v>
      </c>
      <c r="F184" s="1109">
        <v>699</v>
      </c>
      <c r="G184" t="s">
        <v>955</v>
      </c>
    </row>
    <row r="185" spans="1:7" ht="15" x14ac:dyDescent="0.25">
      <c r="A185">
        <v>184</v>
      </c>
      <c r="B185" t="s">
        <v>850</v>
      </c>
      <c r="C185" t="s">
        <v>853</v>
      </c>
      <c r="D185" t="s">
        <v>921</v>
      </c>
      <c r="E185" t="s">
        <v>1123</v>
      </c>
      <c r="F185" s="1109">
        <v>2699</v>
      </c>
      <c r="G185" t="s">
        <v>920</v>
      </c>
    </row>
    <row r="186" spans="1:7" ht="15" x14ac:dyDescent="0.25">
      <c r="A186">
        <v>185</v>
      </c>
      <c r="B186" t="s">
        <v>850</v>
      </c>
      <c r="C186" t="s">
        <v>853</v>
      </c>
      <c r="D186" t="s">
        <v>924</v>
      </c>
      <c r="E186" t="s">
        <v>1124</v>
      </c>
      <c r="F186" s="1109">
        <v>349</v>
      </c>
      <c r="G186" t="s">
        <v>945</v>
      </c>
    </row>
    <row r="187" spans="1:7" ht="15" x14ac:dyDescent="0.25">
      <c r="A187">
        <v>186</v>
      </c>
      <c r="B187" t="s">
        <v>850</v>
      </c>
      <c r="C187" t="s">
        <v>856</v>
      </c>
      <c r="D187" t="s">
        <v>927</v>
      </c>
      <c r="E187" t="s">
        <v>1125</v>
      </c>
      <c r="F187" s="1109">
        <v>299</v>
      </c>
      <c r="G187" t="s">
        <v>945</v>
      </c>
    </row>
    <row r="188" spans="1:7" ht="15" x14ac:dyDescent="0.25">
      <c r="A188">
        <v>187</v>
      </c>
      <c r="B188" t="s">
        <v>850</v>
      </c>
      <c r="C188" t="s">
        <v>857</v>
      </c>
      <c r="D188" t="s">
        <v>929</v>
      </c>
      <c r="E188" t="s">
        <v>1126</v>
      </c>
      <c r="F188" s="1109">
        <v>1049</v>
      </c>
      <c r="G188" t="s">
        <v>945</v>
      </c>
    </row>
    <row r="189" spans="1:7" ht="15" x14ac:dyDescent="0.25">
      <c r="A189">
        <v>188</v>
      </c>
      <c r="B189" t="s">
        <v>850</v>
      </c>
      <c r="C189" t="s">
        <v>853</v>
      </c>
      <c r="D189" t="s">
        <v>931</v>
      </c>
      <c r="E189" t="s">
        <v>1127</v>
      </c>
      <c r="F189" s="1109">
        <v>549</v>
      </c>
      <c r="G189" t="s">
        <v>945</v>
      </c>
    </row>
    <row r="190" spans="1:7" ht="15" x14ac:dyDescent="0.25">
      <c r="A190">
        <v>189</v>
      </c>
      <c r="B190" t="s">
        <v>850</v>
      </c>
      <c r="C190" t="s">
        <v>854</v>
      </c>
      <c r="D190" t="s">
        <v>933</v>
      </c>
      <c r="E190" t="s">
        <v>1128</v>
      </c>
      <c r="F190" s="1109">
        <v>2749</v>
      </c>
      <c r="G190" t="s">
        <v>961</v>
      </c>
    </row>
    <row r="191" spans="1:7" ht="15" x14ac:dyDescent="0.25">
      <c r="A191">
        <v>190</v>
      </c>
      <c r="B191" t="s">
        <v>850</v>
      </c>
      <c r="C191" t="s">
        <v>849</v>
      </c>
      <c r="D191" t="s">
        <v>935</v>
      </c>
      <c r="E191" t="s">
        <v>1129</v>
      </c>
      <c r="F191" s="1109">
        <v>1353.99</v>
      </c>
      <c r="G191" t="s">
        <v>926</v>
      </c>
    </row>
    <row r="192" spans="1:7" ht="15" x14ac:dyDescent="0.25">
      <c r="A192">
        <v>191</v>
      </c>
      <c r="B192" t="s">
        <v>850</v>
      </c>
      <c r="C192" t="s">
        <v>857</v>
      </c>
      <c r="D192" t="s">
        <v>937</v>
      </c>
      <c r="E192" t="s">
        <v>1130</v>
      </c>
      <c r="F192" s="1109">
        <v>1385.45</v>
      </c>
      <c r="G192" t="s">
        <v>926</v>
      </c>
    </row>
    <row r="193" spans="1:7" ht="15" x14ac:dyDescent="0.25">
      <c r="A193">
        <v>192</v>
      </c>
      <c r="B193" t="s">
        <v>850</v>
      </c>
      <c r="C193" t="s">
        <v>857</v>
      </c>
      <c r="D193" t="s">
        <v>939</v>
      </c>
      <c r="E193" t="s">
        <v>1131</v>
      </c>
      <c r="F193" s="1109">
        <v>779</v>
      </c>
      <c r="G193" t="s">
        <v>955</v>
      </c>
    </row>
    <row r="194" spans="1:7" ht="15" x14ac:dyDescent="0.25">
      <c r="A194">
        <v>193</v>
      </c>
      <c r="B194" t="s">
        <v>850</v>
      </c>
      <c r="C194" t="s">
        <v>849</v>
      </c>
      <c r="D194" t="s">
        <v>941</v>
      </c>
      <c r="E194" t="s">
        <v>1132</v>
      </c>
      <c r="F194" s="1109">
        <v>2899</v>
      </c>
      <c r="G194" t="s">
        <v>973</v>
      </c>
    </row>
    <row r="195" spans="1:7" ht="15" x14ac:dyDescent="0.25">
      <c r="A195">
        <v>194</v>
      </c>
      <c r="B195" t="s">
        <v>850</v>
      </c>
      <c r="C195" t="s">
        <v>856</v>
      </c>
      <c r="D195" t="s">
        <v>943</v>
      </c>
      <c r="E195" t="s">
        <v>1133</v>
      </c>
      <c r="F195" s="1109">
        <v>2499</v>
      </c>
      <c r="G195" t="s">
        <v>973</v>
      </c>
    </row>
    <row r="196" spans="1:7" ht="15" x14ac:dyDescent="0.25">
      <c r="A196">
        <v>195</v>
      </c>
      <c r="B196" t="s">
        <v>850</v>
      </c>
      <c r="C196" t="s">
        <v>856</v>
      </c>
      <c r="D196" t="s">
        <v>946</v>
      </c>
      <c r="E196" t="s">
        <v>1134</v>
      </c>
      <c r="F196" s="1109">
        <v>1699</v>
      </c>
      <c r="G196" t="s">
        <v>926</v>
      </c>
    </row>
    <row r="197" spans="1:7" ht="15" x14ac:dyDescent="0.25">
      <c r="A197">
        <v>196</v>
      </c>
      <c r="B197" t="s">
        <v>850</v>
      </c>
      <c r="C197" t="s">
        <v>853</v>
      </c>
      <c r="D197" t="s">
        <v>918</v>
      </c>
      <c r="E197" t="s">
        <v>1135</v>
      </c>
      <c r="F197" s="1109">
        <v>1299</v>
      </c>
      <c r="G197" t="s">
        <v>926</v>
      </c>
    </row>
    <row r="198" spans="1:7" ht="15" x14ac:dyDescent="0.25">
      <c r="A198">
        <v>197</v>
      </c>
      <c r="B198" t="s">
        <v>850</v>
      </c>
      <c r="C198" t="s">
        <v>855</v>
      </c>
      <c r="D198" t="s">
        <v>921</v>
      </c>
      <c r="E198" t="s">
        <v>1136</v>
      </c>
      <c r="F198" s="1109">
        <v>4999</v>
      </c>
      <c r="G198" t="s">
        <v>920</v>
      </c>
    </row>
    <row r="199" spans="1:7" ht="15" x14ac:dyDescent="0.25">
      <c r="A199">
        <v>198</v>
      </c>
      <c r="B199" t="s">
        <v>850</v>
      </c>
      <c r="C199" t="s">
        <v>855</v>
      </c>
      <c r="D199" t="s">
        <v>924</v>
      </c>
      <c r="E199" t="s">
        <v>1137</v>
      </c>
      <c r="F199" s="1109">
        <v>999</v>
      </c>
      <c r="G199" t="s">
        <v>945</v>
      </c>
    </row>
    <row r="200" spans="1:7" ht="15" x14ac:dyDescent="0.25">
      <c r="A200">
        <v>199</v>
      </c>
      <c r="B200" t="s">
        <v>850</v>
      </c>
      <c r="C200" t="s">
        <v>854</v>
      </c>
      <c r="D200" t="s">
        <v>927</v>
      </c>
      <c r="E200" t="s">
        <v>1138</v>
      </c>
      <c r="F200" s="1109">
        <v>999</v>
      </c>
      <c r="G200" t="s">
        <v>950</v>
      </c>
    </row>
    <row r="201" spans="1:7" ht="15" x14ac:dyDescent="0.25">
      <c r="A201">
        <v>200</v>
      </c>
      <c r="B201" t="s">
        <v>850</v>
      </c>
      <c r="C201" t="s">
        <v>849</v>
      </c>
      <c r="D201" t="s">
        <v>929</v>
      </c>
      <c r="E201" t="s">
        <v>1139</v>
      </c>
      <c r="F201" s="1109">
        <v>2899</v>
      </c>
      <c r="G201" t="s">
        <v>973</v>
      </c>
    </row>
    <row r="202" spans="1:7" ht="15" x14ac:dyDescent="0.25">
      <c r="A202">
        <v>201</v>
      </c>
      <c r="B202" t="s">
        <v>850</v>
      </c>
      <c r="C202" t="s">
        <v>849</v>
      </c>
      <c r="D202" t="s">
        <v>931</v>
      </c>
      <c r="E202" t="s">
        <v>1140</v>
      </c>
      <c r="F202" s="1109">
        <v>2449</v>
      </c>
      <c r="G202" t="s">
        <v>973</v>
      </c>
    </row>
    <row r="203" spans="1:7" ht="15" x14ac:dyDescent="0.25">
      <c r="A203">
        <v>202</v>
      </c>
      <c r="B203" t="s">
        <v>850</v>
      </c>
      <c r="C203" t="s">
        <v>855</v>
      </c>
      <c r="D203" t="s">
        <v>933</v>
      </c>
      <c r="E203" t="s">
        <v>1141</v>
      </c>
      <c r="F203" s="1109">
        <v>1099</v>
      </c>
      <c r="G203" t="s">
        <v>973</v>
      </c>
    </row>
    <row r="204" spans="1:7" ht="15" x14ac:dyDescent="0.25">
      <c r="A204">
        <v>203</v>
      </c>
      <c r="B204" t="s">
        <v>850</v>
      </c>
      <c r="C204" t="s">
        <v>857</v>
      </c>
      <c r="D204" t="s">
        <v>935</v>
      </c>
      <c r="E204" t="s">
        <v>1142</v>
      </c>
      <c r="F204" s="1109">
        <v>1049</v>
      </c>
      <c r="G204" t="s">
        <v>1022</v>
      </c>
    </row>
    <row r="205" spans="1:7" ht="15" x14ac:dyDescent="0.25">
      <c r="A205">
        <v>204</v>
      </c>
      <c r="B205" t="s">
        <v>850</v>
      </c>
      <c r="C205" t="s">
        <v>854</v>
      </c>
      <c r="D205" t="s">
        <v>937</v>
      </c>
      <c r="E205" t="s">
        <v>1143</v>
      </c>
      <c r="F205" s="1109">
        <v>1999</v>
      </c>
      <c r="G205" t="s">
        <v>926</v>
      </c>
    </row>
    <row r="206" spans="1:7" ht="15" x14ac:dyDescent="0.25">
      <c r="A206">
        <v>205</v>
      </c>
      <c r="B206" t="s">
        <v>850</v>
      </c>
      <c r="C206" t="s">
        <v>854</v>
      </c>
      <c r="D206" t="s">
        <v>939</v>
      </c>
      <c r="E206" t="s">
        <v>1144</v>
      </c>
      <c r="F206" s="1109">
        <v>1396.34</v>
      </c>
      <c r="G206" t="s">
        <v>926</v>
      </c>
    </row>
    <row r="207" spans="1:7" ht="15" x14ac:dyDescent="0.25">
      <c r="A207">
        <v>206</v>
      </c>
      <c r="B207" t="s">
        <v>850</v>
      </c>
      <c r="C207" t="s">
        <v>857</v>
      </c>
      <c r="D207" t="s">
        <v>941</v>
      </c>
      <c r="E207" t="s">
        <v>1145</v>
      </c>
      <c r="F207" s="1109">
        <v>1581.47</v>
      </c>
      <c r="G207" t="s">
        <v>926</v>
      </c>
    </row>
    <row r="208" spans="1:7" ht="15" x14ac:dyDescent="0.25">
      <c r="A208">
        <v>207</v>
      </c>
      <c r="B208" t="s">
        <v>850</v>
      </c>
      <c r="C208" t="s">
        <v>855</v>
      </c>
      <c r="D208" t="s">
        <v>943</v>
      </c>
      <c r="E208" t="s">
        <v>1146</v>
      </c>
      <c r="F208" s="1109">
        <v>1881.55</v>
      </c>
      <c r="G208" t="s">
        <v>926</v>
      </c>
    </row>
    <row r="209" spans="1:7" ht="15" x14ac:dyDescent="0.25">
      <c r="A209">
        <v>208</v>
      </c>
      <c r="B209" t="s">
        <v>850</v>
      </c>
      <c r="C209" t="s">
        <v>854</v>
      </c>
      <c r="D209" t="s">
        <v>946</v>
      </c>
      <c r="E209" t="s">
        <v>1147</v>
      </c>
      <c r="F209" s="1109">
        <v>1399</v>
      </c>
      <c r="G209" t="s">
        <v>955</v>
      </c>
    </row>
    <row r="210" spans="1:7" ht="15" x14ac:dyDescent="0.25">
      <c r="A210">
        <v>209</v>
      </c>
      <c r="B210" t="s">
        <v>850</v>
      </c>
      <c r="C210" t="s">
        <v>857</v>
      </c>
      <c r="D210" t="s">
        <v>918</v>
      </c>
      <c r="E210" t="s">
        <v>1148</v>
      </c>
      <c r="F210" s="1109">
        <v>1939</v>
      </c>
      <c r="G210" t="s">
        <v>920</v>
      </c>
    </row>
    <row r="211" spans="1:7" ht="15" x14ac:dyDescent="0.25">
      <c r="A211">
        <v>210</v>
      </c>
      <c r="B211" t="s">
        <v>850</v>
      </c>
      <c r="C211" t="s">
        <v>857</v>
      </c>
      <c r="D211" t="s">
        <v>921</v>
      </c>
      <c r="E211" t="s">
        <v>1149</v>
      </c>
      <c r="F211" s="1109">
        <v>1693.95</v>
      </c>
      <c r="G211" t="s">
        <v>920</v>
      </c>
    </row>
    <row r="212" spans="1:7" ht="15" x14ac:dyDescent="0.25">
      <c r="A212">
        <v>211</v>
      </c>
      <c r="B212" t="s">
        <v>850</v>
      </c>
      <c r="C212" t="s">
        <v>857</v>
      </c>
      <c r="D212" t="s">
        <v>924</v>
      </c>
      <c r="E212" t="s">
        <v>1150</v>
      </c>
      <c r="F212" s="1109">
        <v>999</v>
      </c>
      <c r="G212" t="s">
        <v>945</v>
      </c>
    </row>
    <row r="213" spans="1:7" ht="15" x14ac:dyDescent="0.25">
      <c r="A213">
        <v>212</v>
      </c>
      <c r="B213" t="s">
        <v>850</v>
      </c>
      <c r="C213" t="s">
        <v>856</v>
      </c>
      <c r="D213" t="s">
        <v>927</v>
      </c>
      <c r="E213" t="s">
        <v>1151</v>
      </c>
      <c r="F213" s="1109">
        <v>1799</v>
      </c>
      <c r="G213" t="s">
        <v>945</v>
      </c>
    </row>
    <row r="214" spans="1:7" ht="15" x14ac:dyDescent="0.25">
      <c r="A214">
        <v>213</v>
      </c>
      <c r="B214" t="s">
        <v>850</v>
      </c>
      <c r="C214" t="s">
        <v>849</v>
      </c>
      <c r="D214" t="s">
        <v>929</v>
      </c>
      <c r="E214" t="s">
        <v>1152</v>
      </c>
      <c r="F214" s="1109">
        <v>699</v>
      </c>
      <c r="G214" t="s">
        <v>945</v>
      </c>
    </row>
    <row r="215" spans="1:7" ht="15" x14ac:dyDescent="0.25">
      <c r="A215">
        <v>214</v>
      </c>
      <c r="B215" t="s">
        <v>850</v>
      </c>
      <c r="C215" t="s">
        <v>849</v>
      </c>
      <c r="D215" t="s">
        <v>931</v>
      </c>
      <c r="E215" t="s">
        <v>1153</v>
      </c>
      <c r="F215" s="1109">
        <v>999</v>
      </c>
      <c r="G215" t="s">
        <v>1022</v>
      </c>
    </row>
    <row r="216" spans="1:7" ht="15" x14ac:dyDescent="0.25">
      <c r="A216">
        <v>215</v>
      </c>
      <c r="B216" t="s">
        <v>850</v>
      </c>
      <c r="C216" t="s">
        <v>857</v>
      </c>
      <c r="D216" t="s">
        <v>933</v>
      </c>
      <c r="E216" t="s">
        <v>1154</v>
      </c>
      <c r="F216" s="1109">
        <v>699</v>
      </c>
      <c r="G216" t="s">
        <v>923</v>
      </c>
    </row>
    <row r="217" spans="1:7" ht="15" x14ac:dyDescent="0.25">
      <c r="A217">
        <v>216</v>
      </c>
      <c r="B217" t="s">
        <v>850</v>
      </c>
      <c r="C217" t="s">
        <v>856</v>
      </c>
      <c r="D217" t="s">
        <v>935</v>
      </c>
      <c r="E217" t="s">
        <v>1155</v>
      </c>
      <c r="F217" s="1109">
        <v>1399</v>
      </c>
      <c r="G217" t="s">
        <v>926</v>
      </c>
    </row>
    <row r="218" spans="1:7" ht="15" x14ac:dyDescent="0.25">
      <c r="A218">
        <v>217</v>
      </c>
      <c r="B218" t="s">
        <v>850</v>
      </c>
      <c r="C218" t="s">
        <v>855</v>
      </c>
      <c r="D218" t="s">
        <v>937</v>
      </c>
      <c r="E218" t="s">
        <v>1156</v>
      </c>
      <c r="F218" s="1109">
        <v>1999</v>
      </c>
      <c r="G218" t="s">
        <v>973</v>
      </c>
    </row>
    <row r="219" spans="1:7" ht="15" x14ac:dyDescent="0.25">
      <c r="A219">
        <v>218</v>
      </c>
      <c r="B219" t="s">
        <v>850</v>
      </c>
      <c r="C219" t="s">
        <v>849</v>
      </c>
      <c r="D219" t="s">
        <v>939</v>
      </c>
      <c r="E219" t="s">
        <v>1157</v>
      </c>
      <c r="F219" s="1109">
        <v>1849</v>
      </c>
      <c r="G219" t="s">
        <v>973</v>
      </c>
    </row>
    <row r="220" spans="1:7" ht="15" x14ac:dyDescent="0.25">
      <c r="A220">
        <v>219</v>
      </c>
      <c r="B220" t="s">
        <v>850</v>
      </c>
      <c r="C220" t="s">
        <v>857</v>
      </c>
      <c r="D220" t="s">
        <v>941</v>
      </c>
      <c r="E220" t="s">
        <v>1158</v>
      </c>
      <c r="F220" s="1109">
        <v>1796.85</v>
      </c>
      <c r="G220" t="s">
        <v>923</v>
      </c>
    </row>
    <row r="221" spans="1:7" ht="15" x14ac:dyDescent="0.25">
      <c r="A221">
        <v>220</v>
      </c>
      <c r="B221" t="s">
        <v>850</v>
      </c>
      <c r="C221" t="s">
        <v>855</v>
      </c>
      <c r="D221" t="s">
        <v>943</v>
      </c>
      <c r="E221" t="s">
        <v>1159</v>
      </c>
      <c r="F221" s="1109">
        <v>1535.49</v>
      </c>
      <c r="G221" t="s">
        <v>926</v>
      </c>
    </row>
    <row r="222" spans="1:7" ht="15" x14ac:dyDescent="0.25">
      <c r="A222">
        <v>221</v>
      </c>
      <c r="B222" t="s">
        <v>850</v>
      </c>
      <c r="C222" t="s">
        <v>853</v>
      </c>
      <c r="D222" t="s">
        <v>946</v>
      </c>
      <c r="E222" t="s">
        <v>1160</v>
      </c>
      <c r="F222" s="1109">
        <v>949</v>
      </c>
      <c r="G222" t="s">
        <v>926</v>
      </c>
    </row>
    <row r="223" spans="1:7" ht="15" x14ac:dyDescent="0.25">
      <c r="A223">
        <v>222</v>
      </c>
      <c r="B223" t="s">
        <v>850</v>
      </c>
      <c r="C223" t="s">
        <v>854</v>
      </c>
      <c r="D223" t="s">
        <v>918</v>
      </c>
      <c r="E223" t="s">
        <v>1161</v>
      </c>
      <c r="F223" s="1109">
        <v>1899</v>
      </c>
      <c r="G223" t="s">
        <v>926</v>
      </c>
    </row>
    <row r="224" spans="1:7" ht="15" x14ac:dyDescent="0.25">
      <c r="A224">
        <v>223</v>
      </c>
      <c r="B224" t="s">
        <v>850</v>
      </c>
      <c r="C224" t="s">
        <v>856</v>
      </c>
      <c r="D224" t="s">
        <v>921</v>
      </c>
      <c r="E224" t="s">
        <v>1162</v>
      </c>
      <c r="F224" s="1109">
        <v>1756.94</v>
      </c>
      <c r="G224" t="s">
        <v>926</v>
      </c>
    </row>
    <row r="225" spans="1:7" ht="15" x14ac:dyDescent="0.25">
      <c r="A225">
        <v>224</v>
      </c>
      <c r="B225" t="s">
        <v>850</v>
      </c>
      <c r="C225" t="s">
        <v>856</v>
      </c>
      <c r="D225" t="s">
        <v>924</v>
      </c>
      <c r="E225" t="s">
        <v>1163</v>
      </c>
      <c r="F225" s="1109">
        <v>2199</v>
      </c>
      <c r="G225" t="s">
        <v>926</v>
      </c>
    </row>
    <row r="226" spans="1:7" ht="15" x14ac:dyDescent="0.25">
      <c r="A226">
        <v>225</v>
      </c>
      <c r="B226" t="s">
        <v>850</v>
      </c>
      <c r="C226" t="s">
        <v>854</v>
      </c>
      <c r="D226" t="s">
        <v>927</v>
      </c>
      <c r="E226" t="s">
        <v>1164</v>
      </c>
      <c r="F226" s="1109">
        <v>1813.79</v>
      </c>
      <c r="G226" t="s">
        <v>926</v>
      </c>
    </row>
    <row r="227" spans="1:7" ht="15" x14ac:dyDescent="0.25">
      <c r="A227">
        <v>226</v>
      </c>
      <c r="B227" t="s">
        <v>850</v>
      </c>
      <c r="C227" t="s">
        <v>853</v>
      </c>
      <c r="D227" t="s">
        <v>929</v>
      </c>
      <c r="E227" t="s">
        <v>1165</v>
      </c>
      <c r="F227" s="1109">
        <v>1569.37</v>
      </c>
      <c r="G227" t="s">
        <v>926</v>
      </c>
    </row>
    <row r="228" spans="1:7" ht="15" x14ac:dyDescent="0.25">
      <c r="A228">
        <v>227</v>
      </c>
      <c r="B228" t="s">
        <v>850</v>
      </c>
      <c r="C228" t="s">
        <v>856</v>
      </c>
      <c r="D228" t="s">
        <v>931</v>
      </c>
      <c r="E228" t="s">
        <v>1166</v>
      </c>
      <c r="F228" s="1109">
        <v>1487.09</v>
      </c>
      <c r="G228" t="s">
        <v>926</v>
      </c>
    </row>
    <row r="229" spans="1:7" ht="15" x14ac:dyDescent="0.25">
      <c r="A229">
        <v>228</v>
      </c>
      <c r="B229" t="s">
        <v>850</v>
      </c>
      <c r="C229" t="s">
        <v>856</v>
      </c>
      <c r="D229" t="s">
        <v>933</v>
      </c>
      <c r="E229" t="s">
        <v>1167</v>
      </c>
      <c r="F229" s="1109">
        <v>1499</v>
      </c>
      <c r="G229" t="s">
        <v>926</v>
      </c>
    </row>
    <row r="230" spans="1:7" ht="15" x14ac:dyDescent="0.25">
      <c r="A230">
        <v>229</v>
      </c>
      <c r="B230" t="s">
        <v>850</v>
      </c>
      <c r="C230" t="s">
        <v>857</v>
      </c>
      <c r="D230" t="s">
        <v>935</v>
      </c>
      <c r="E230" t="s">
        <v>1168</v>
      </c>
      <c r="F230" s="1109">
        <v>774.4</v>
      </c>
      <c r="G230" t="s">
        <v>926</v>
      </c>
    </row>
    <row r="231" spans="1:7" ht="15" x14ac:dyDescent="0.25">
      <c r="A231">
        <v>230</v>
      </c>
      <c r="B231" t="s">
        <v>850</v>
      </c>
      <c r="C231" t="s">
        <v>854</v>
      </c>
      <c r="D231" t="s">
        <v>937</v>
      </c>
      <c r="E231" t="s">
        <v>1169</v>
      </c>
      <c r="F231" s="1109">
        <v>336.38</v>
      </c>
      <c r="G231" t="s">
        <v>926</v>
      </c>
    </row>
    <row r="232" spans="1:7" ht="15" x14ac:dyDescent="0.25">
      <c r="A232">
        <v>231</v>
      </c>
      <c r="B232" t="s">
        <v>850</v>
      </c>
      <c r="C232" t="s">
        <v>857</v>
      </c>
      <c r="D232" t="s">
        <v>939</v>
      </c>
      <c r="E232" t="s">
        <v>1170</v>
      </c>
      <c r="F232" s="1109">
        <v>1699</v>
      </c>
      <c r="G232" t="s">
        <v>955</v>
      </c>
    </row>
    <row r="233" spans="1:7" ht="15" x14ac:dyDescent="0.25">
      <c r="A233">
        <v>232</v>
      </c>
      <c r="B233" t="s">
        <v>850</v>
      </c>
      <c r="C233" t="s">
        <v>853</v>
      </c>
      <c r="D233" t="s">
        <v>941</v>
      </c>
      <c r="E233" t="s">
        <v>1171</v>
      </c>
      <c r="F233" s="1109">
        <v>1599</v>
      </c>
      <c r="G233" t="s">
        <v>955</v>
      </c>
    </row>
    <row r="234" spans="1:7" ht="15" x14ac:dyDescent="0.25">
      <c r="A234">
        <v>233</v>
      </c>
      <c r="B234" t="s">
        <v>850</v>
      </c>
      <c r="C234" t="s">
        <v>855</v>
      </c>
      <c r="D234" t="s">
        <v>943</v>
      </c>
      <c r="E234" t="s">
        <v>1172</v>
      </c>
      <c r="F234" s="1109">
        <v>1099</v>
      </c>
      <c r="G234" t="s">
        <v>955</v>
      </c>
    </row>
    <row r="235" spans="1:7" ht="15" x14ac:dyDescent="0.25">
      <c r="A235">
        <v>234</v>
      </c>
      <c r="B235" t="s">
        <v>850</v>
      </c>
      <c r="C235" t="s">
        <v>857</v>
      </c>
      <c r="D235" t="s">
        <v>946</v>
      </c>
      <c r="E235" t="s">
        <v>1173</v>
      </c>
      <c r="F235" s="1109">
        <v>749</v>
      </c>
      <c r="G235" t="s">
        <v>945</v>
      </c>
    </row>
    <row r="236" spans="1:7" ht="15" x14ac:dyDescent="0.25">
      <c r="A236">
        <v>235</v>
      </c>
      <c r="B236" t="s">
        <v>850</v>
      </c>
      <c r="C236" t="s">
        <v>857</v>
      </c>
      <c r="D236" t="s">
        <v>918</v>
      </c>
      <c r="E236" t="s">
        <v>1174</v>
      </c>
      <c r="F236" s="1109">
        <v>699</v>
      </c>
      <c r="G236" t="s">
        <v>950</v>
      </c>
    </row>
    <row r="237" spans="1:7" ht="15" x14ac:dyDescent="0.25">
      <c r="A237">
        <v>236</v>
      </c>
      <c r="B237" t="s">
        <v>850</v>
      </c>
      <c r="C237" t="s">
        <v>849</v>
      </c>
      <c r="D237" t="s">
        <v>921</v>
      </c>
      <c r="E237" t="s">
        <v>1175</v>
      </c>
      <c r="F237" s="1109">
        <v>3999</v>
      </c>
      <c r="G237" t="s">
        <v>973</v>
      </c>
    </row>
    <row r="238" spans="1:7" ht="15" x14ac:dyDescent="0.25">
      <c r="A238">
        <v>237</v>
      </c>
      <c r="B238" t="s">
        <v>850</v>
      </c>
      <c r="C238" t="s">
        <v>849</v>
      </c>
      <c r="D238" t="s">
        <v>924</v>
      </c>
      <c r="E238" t="s">
        <v>1176</v>
      </c>
      <c r="F238" s="1109">
        <v>2099</v>
      </c>
      <c r="G238" t="s">
        <v>973</v>
      </c>
    </row>
    <row r="239" spans="1:7" ht="15" x14ac:dyDescent="0.25">
      <c r="A239">
        <v>238</v>
      </c>
      <c r="B239" t="s">
        <v>850</v>
      </c>
      <c r="C239" t="s">
        <v>857</v>
      </c>
      <c r="D239" t="s">
        <v>927</v>
      </c>
      <c r="E239" t="s">
        <v>1177</v>
      </c>
      <c r="F239" s="1109">
        <v>2249</v>
      </c>
      <c r="G239" t="s">
        <v>973</v>
      </c>
    </row>
    <row r="240" spans="1:7" ht="15" x14ac:dyDescent="0.25">
      <c r="A240">
        <v>239</v>
      </c>
      <c r="B240" t="s">
        <v>850</v>
      </c>
      <c r="C240" t="s">
        <v>857</v>
      </c>
      <c r="D240" t="s">
        <v>929</v>
      </c>
      <c r="E240" t="s">
        <v>1178</v>
      </c>
      <c r="F240" s="1109">
        <v>2099</v>
      </c>
      <c r="G240" t="s">
        <v>973</v>
      </c>
    </row>
    <row r="241" spans="1:7" ht="15" x14ac:dyDescent="0.25">
      <c r="A241">
        <v>240</v>
      </c>
      <c r="B241" t="s">
        <v>850</v>
      </c>
      <c r="C241" t="s">
        <v>856</v>
      </c>
      <c r="D241" t="s">
        <v>931</v>
      </c>
      <c r="E241" t="s">
        <v>1179</v>
      </c>
      <c r="F241" s="1109">
        <v>1949</v>
      </c>
      <c r="G241" t="s">
        <v>973</v>
      </c>
    </row>
    <row r="242" spans="1:7" ht="15" x14ac:dyDescent="0.25">
      <c r="A242">
        <v>241</v>
      </c>
      <c r="B242" t="s">
        <v>850</v>
      </c>
      <c r="C242" t="s">
        <v>855</v>
      </c>
      <c r="D242" t="s">
        <v>933</v>
      </c>
      <c r="E242" t="s">
        <v>1180</v>
      </c>
      <c r="F242" s="1109">
        <v>1599</v>
      </c>
      <c r="G242" t="s">
        <v>973</v>
      </c>
    </row>
    <row r="243" spans="1:7" ht="15" x14ac:dyDescent="0.25">
      <c r="A243">
        <v>242</v>
      </c>
      <c r="B243" t="s">
        <v>850</v>
      </c>
      <c r="C243" t="s">
        <v>854</v>
      </c>
      <c r="D243" t="s">
        <v>935</v>
      </c>
      <c r="E243" t="s">
        <v>1181</v>
      </c>
      <c r="F243" s="1109">
        <v>1399</v>
      </c>
      <c r="G243" t="s">
        <v>973</v>
      </c>
    </row>
    <row r="244" spans="1:7" ht="15" x14ac:dyDescent="0.25">
      <c r="A244">
        <v>243</v>
      </c>
      <c r="B244" t="s">
        <v>850</v>
      </c>
      <c r="C244" t="s">
        <v>855</v>
      </c>
      <c r="D244" t="s">
        <v>937</v>
      </c>
      <c r="E244" t="s">
        <v>1182</v>
      </c>
      <c r="F244" s="1109">
        <v>1599</v>
      </c>
      <c r="G244" t="s">
        <v>973</v>
      </c>
    </row>
    <row r="245" spans="1:7" ht="15" x14ac:dyDescent="0.25">
      <c r="A245">
        <v>244</v>
      </c>
      <c r="B245" t="s">
        <v>850</v>
      </c>
      <c r="C245" t="s">
        <v>849</v>
      </c>
      <c r="D245" t="s">
        <v>939</v>
      </c>
      <c r="E245" t="s">
        <v>1183</v>
      </c>
      <c r="F245" s="1109">
        <v>899</v>
      </c>
      <c r="G245" t="s">
        <v>973</v>
      </c>
    </row>
    <row r="246" spans="1:7" ht="15" x14ac:dyDescent="0.25">
      <c r="A246">
        <v>245</v>
      </c>
      <c r="B246" t="s">
        <v>850</v>
      </c>
      <c r="C246" t="s">
        <v>856</v>
      </c>
      <c r="D246" t="s">
        <v>941</v>
      </c>
      <c r="E246" t="s">
        <v>1184</v>
      </c>
      <c r="F246" s="1109">
        <v>1099</v>
      </c>
      <c r="G246" t="s">
        <v>1022</v>
      </c>
    </row>
    <row r="247" spans="1:7" ht="15" x14ac:dyDescent="0.25">
      <c r="A247">
        <v>246</v>
      </c>
      <c r="B247" t="s">
        <v>850</v>
      </c>
      <c r="C247" t="s">
        <v>855</v>
      </c>
      <c r="D247" t="s">
        <v>943</v>
      </c>
      <c r="E247" t="s">
        <v>1185</v>
      </c>
      <c r="F247" s="1109">
        <v>229</v>
      </c>
      <c r="G247" t="s">
        <v>1022</v>
      </c>
    </row>
    <row r="248" spans="1:7" ht="15" x14ac:dyDescent="0.25">
      <c r="A248">
        <v>247</v>
      </c>
      <c r="B248" t="s">
        <v>850</v>
      </c>
      <c r="C248" t="s">
        <v>854</v>
      </c>
      <c r="D248" t="s">
        <v>946</v>
      </c>
      <c r="E248" t="s">
        <v>1186</v>
      </c>
      <c r="F248" s="1109">
        <v>1699</v>
      </c>
      <c r="G248" t="s">
        <v>1022</v>
      </c>
    </row>
    <row r="249" spans="1:7" ht="15" x14ac:dyDescent="0.25">
      <c r="A249">
        <v>248</v>
      </c>
      <c r="B249" t="s">
        <v>850</v>
      </c>
      <c r="C249" t="s">
        <v>853</v>
      </c>
      <c r="D249" t="s">
        <v>918</v>
      </c>
      <c r="E249" t="s">
        <v>1187</v>
      </c>
      <c r="F249" s="1109">
        <v>399</v>
      </c>
      <c r="G249" t="s">
        <v>1022</v>
      </c>
    </row>
    <row r="250" spans="1:7" ht="15" x14ac:dyDescent="0.25">
      <c r="A250">
        <v>249</v>
      </c>
      <c r="B250" t="s">
        <v>850</v>
      </c>
      <c r="C250" t="s">
        <v>853</v>
      </c>
      <c r="D250" t="s">
        <v>921</v>
      </c>
      <c r="E250" t="s">
        <v>1188</v>
      </c>
      <c r="F250" s="1109">
        <v>399</v>
      </c>
      <c r="G250" t="s">
        <v>1022</v>
      </c>
    </row>
    <row r="251" spans="1:7" ht="15" x14ac:dyDescent="0.25">
      <c r="A251">
        <v>250</v>
      </c>
      <c r="B251" t="s">
        <v>850</v>
      </c>
      <c r="C251" t="s">
        <v>854</v>
      </c>
      <c r="D251" t="s">
        <v>924</v>
      </c>
      <c r="E251" t="s">
        <v>1189</v>
      </c>
      <c r="F251" s="1109">
        <v>749</v>
      </c>
      <c r="G251" t="s">
        <v>1022</v>
      </c>
    </row>
    <row r="252" spans="1:7" ht="15" x14ac:dyDescent="0.25">
      <c r="A252">
        <v>251</v>
      </c>
      <c r="B252" t="s">
        <v>850</v>
      </c>
      <c r="C252" t="s">
        <v>856</v>
      </c>
      <c r="D252" t="s">
        <v>927</v>
      </c>
      <c r="E252" t="s">
        <v>1190</v>
      </c>
      <c r="F252" s="1109">
        <v>629</v>
      </c>
      <c r="G252" t="s">
        <v>1022</v>
      </c>
    </row>
    <row r="253" spans="1:7" ht="15" x14ac:dyDescent="0.25">
      <c r="A253">
        <v>252</v>
      </c>
      <c r="B253" t="s">
        <v>850</v>
      </c>
      <c r="C253" t="s">
        <v>849</v>
      </c>
      <c r="D253" t="s">
        <v>929</v>
      </c>
      <c r="E253" t="s">
        <v>1191</v>
      </c>
      <c r="F253" s="1109">
        <v>499</v>
      </c>
      <c r="G253" t="s">
        <v>1022</v>
      </c>
    </row>
    <row r="254" spans="1:7" ht="15" x14ac:dyDescent="0.25">
      <c r="A254">
        <v>253</v>
      </c>
      <c r="B254" t="s">
        <v>850</v>
      </c>
      <c r="C254" t="s">
        <v>854</v>
      </c>
      <c r="D254" t="s">
        <v>931</v>
      </c>
      <c r="E254" t="s">
        <v>1192</v>
      </c>
      <c r="F254" s="1109">
        <v>729</v>
      </c>
      <c r="G254" t="s">
        <v>1022</v>
      </c>
    </row>
    <row r="255" spans="1:7" ht="15" x14ac:dyDescent="0.25">
      <c r="A255">
        <v>254</v>
      </c>
      <c r="B255" t="s">
        <v>850</v>
      </c>
      <c r="C255" t="s">
        <v>856</v>
      </c>
      <c r="D255" t="s">
        <v>933</v>
      </c>
      <c r="E255" t="s">
        <v>1193</v>
      </c>
      <c r="F255" s="1109">
        <v>549</v>
      </c>
      <c r="G255" t="s">
        <v>1022</v>
      </c>
    </row>
    <row r="256" spans="1:7" ht="15" x14ac:dyDescent="0.25">
      <c r="A256">
        <v>255</v>
      </c>
      <c r="B256" t="s">
        <v>850</v>
      </c>
      <c r="C256" t="s">
        <v>854</v>
      </c>
      <c r="D256" t="s">
        <v>935</v>
      </c>
      <c r="E256" t="s">
        <v>1194</v>
      </c>
      <c r="F256" s="1109">
        <v>289</v>
      </c>
      <c r="G256" t="s">
        <v>1022</v>
      </c>
    </row>
    <row r="257" spans="1:7" ht="15" x14ac:dyDescent="0.25">
      <c r="A257">
        <v>256</v>
      </c>
      <c r="B257" t="s">
        <v>850</v>
      </c>
      <c r="C257" t="s">
        <v>849</v>
      </c>
      <c r="D257" t="s">
        <v>937</v>
      </c>
      <c r="E257" t="s">
        <v>1195</v>
      </c>
      <c r="F257" s="1109">
        <v>1099</v>
      </c>
      <c r="G257" t="s">
        <v>923</v>
      </c>
    </row>
    <row r="258" spans="1:7" ht="15" x14ac:dyDescent="0.25">
      <c r="A258">
        <v>257</v>
      </c>
      <c r="B258" t="s">
        <v>850</v>
      </c>
      <c r="C258" t="s">
        <v>849</v>
      </c>
      <c r="D258" t="s">
        <v>939</v>
      </c>
      <c r="E258" t="s">
        <v>1196</v>
      </c>
      <c r="F258" s="1109">
        <v>1513.26</v>
      </c>
      <c r="G258" t="s">
        <v>923</v>
      </c>
    </row>
    <row r="259" spans="1:7" ht="15" x14ac:dyDescent="0.25">
      <c r="A259">
        <v>258</v>
      </c>
      <c r="B259" t="s">
        <v>850</v>
      </c>
      <c r="C259" t="s">
        <v>856</v>
      </c>
      <c r="D259" t="s">
        <v>941</v>
      </c>
      <c r="E259" t="s">
        <v>1197</v>
      </c>
      <c r="F259" s="1109">
        <v>2999</v>
      </c>
      <c r="G259" t="s">
        <v>923</v>
      </c>
    </row>
    <row r="260" spans="1:7" ht="15" x14ac:dyDescent="0.25">
      <c r="A260">
        <v>259</v>
      </c>
      <c r="B260" t="s">
        <v>850</v>
      </c>
      <c r="C260" t="s">
        <v>854</v>
      </c>
      <c r="D260" t="s">
        <v>943</v>
      </c>
      <c r="E260" t="s">
        <v>1198</v>
      </c>
      <c r="F260" s="1109">
        <v>2499</v>
      </c>
      <c r="G260" t="s">
        <v>923</v>
      </c>
    </row>
    <row r="261" spans="1:7" ht="15" x14ac:dyDescent="0.25">
      <c r="A261">
        <v>260</v>
      </c>
      <c r="B261" t="s">
        <v>850</v>
      </c>
      <c r="C261" t="s">
        <v>849</v>
      </c>
      <c r="D261" t="s">
        <v>946</v>
      </c>
      <c r="E261" t="s">
        <v>1199</v>
      </c>
      <c r="F261" s="1109">
        <v>999</v>
      </c>
      <c r="G261" t="s">
        <v>923</v>
      </c>
    </row>
    <row r="262" spans="1:7" ht="15" x14ac:dyDescent="0.25">
      <c r="A262">
        <v>261</v>
      </c>
      <c r="B262" t="s">
        <v>850</v>
      </c>
      <c r="C262" t="s">
        <v>853</v>
      </c>
      <c r="D262" t="s">
        <v>918</v>
      </c>
      <c r="E262" t="s">
        <v>1200</v>
      </c>
      <c r="F262" s="1109">
        <v>899</v>
      </c>
      <c r="G262" t="s">
        <v>923</v>
      </c>
    </row>
    <row r="263" spans="1:7" ht="15" x14ac:dyDescent="0.25">
      <c r="A263">
        <v>262</v>
      </c>
      <c r="B263" t="s">
        <v>850</v>
      </c>
      <c r="C263" t="s">
        <v>849</v>
      </c>
      <c r="D263" t="s">
        <v>921</v>
      </c>
      <c r="E263" t="s">
        <v>1201</v>
      </c>
      <c r="F263" s="1109">
        <v>749</v>
      </c>
      <c r="G263" t="s">
        <v>923</v>
      </c>
    </row>
    <row r="264" spans="1:7" ht="15" x14ac:dyDescent="0.25">
      <c r="A264">
        <v>263</v>
      </c>
      <c r="B264" t="s">
        <v>850</v>
      </c>
      <c r="C264" t="s">
        <v>854</v>
      </c>
      <c r="D264" t="s">
        <v>924</v>
      </c>
      <c r="E264" t="s">
        <v>1202</v>
      </c>
      <c r="F264" s="1109">
        <v>1249</v>
      </c>
      <c r="G264" t="s">
        <v>926</v>
      </c>
    </row>
    <row r="265" spans="1:7" ht="15" x14ac:dyDescent="0.25">
      <c r="A265">
        <v>264</v>
      </c>
      <c r="B265" t="s">
        <v>850</v>
      </c>
      <c r="C265" t="s">
        <v>849</v>
      </c>
      <c r="D265" t="s">
        <v>927</v>
      </c>
      <c r="E265" t="s">
        <v>1203</v>
      </c>
      <c r="F265" s="1109">
        <v>1136.19</v>
      </c>
      <c r="G265" t="s">
        <v>926</v>
      </c>
    </row>
    <row r="266" spans="1:7" ht="15" x14ac:dyDescent="0.25">
      <c r="A266">
        <v>265</v>
      </c>
      <c r="B266" t="s">
        <v>850</v>
      </c>
      <c r="C266" t="s">
        <v>854</v>
      </c>
      <c r="D266" t="s">
        <v>929</v>
      </c>
      <c r="E266" t="s">
        <v>1204</v>
      </c>
      <c r="F266" s="1109">
        <v>1303.17</v>
      </c>
      <c r="G266" t="s">
        <v>926</v>
      </c>
    </row>
    <row r="267" spans="1:7" ht="15" x14ac:dyDescent="0.25">
      <c r="A267">
        <v>266</v>
      </c>
      <c r="B267" t="s">
        <v>850</v>
      </c>
      <c r="C267" t="s">
        <v>857</v>
      </c>
      <c r="D267" t="s">
        <v>931</v>
      </c>
      <c r="E267" t="s">
        <v>1205</v>
      </c>
      <c r="F267" s="1109">
        <v>945.01</v>
      </c>
      <c r="G267" t="s">
        <v>926</v>
      </c>
    </row>
    <row r="268" spans="1:7" ht="15" x14ac:dyDescent="0.25">
      <c r="A268">
        <v>267</v>
      </c>
      <c r="B268" t="s">
        <v>850</v>
      </c>
      <c r="C268" t="s">
        <v>857</v>
      </c>
      <c r="D268" t="s">
        <v>933</v>
      </c>
      <c r="E268" t="s">
        <v>1206</v>
      </c>
      <c r="F268" s="1109">
        <v>849</v>
      </c>
      <c r="G268" t="s">
        <v>926</v>
      </c>
    </row>
    <row r="269" spans="1:7" ht="15" x14ac:dyDescent="0.25">
      <c r="A269">
        <v>268</v>
      </c>
      <c r="B269" t="s">
        <v>850</v>
      </c>
      <c r="C269" t="s">
        <v>857</v>
      </c>
      <c r="D269" t="s">
        <v>935</v>
      </c>
      <c r="E269" t="s">
        <v>1207</v>
      </c>
      <c r="F269" s="1109">
        <v>899</v>
      </c>
      <c r="G269" t="s">
        <v>926</v>
      </c>
    </row>
    <row r="270" spans="1:7" ht="15" x14ac:dyDescent="0.25">
      <c r="A270">
        <v>269</v>
      </c>
      <c r="B270" t="s">
        <v>850</v>
      </c>
      <c r="C270" t="s">
        <v>853</v>
      </c>
      <c r="D270" t="s">
        <v>937</v>
      </c>
      <c r="E270" t="s">
        <v>1208</v>
      </c>
      <c r="F270" s="1109">
        <v>1399</v>
      </c>
      <c r="G270" t="s">
        <v>926</v>
      </c>
    </row>
    <row r="271" spans="1:7" ht="15" x14ac:dyDescent="0.25">
      <c r="A271">
        <v>270</v>
      </c>
      <c r="B271" t="s">
        <v>850</v>
      </c>
      <c r="C271" t="s">
        <v>853</v>
      </c>
      <c r="D271" t="s">
        <v>939</v>
      </c>
      <c r="E271" t="s">
        <v>1209</v>
      </c>
      <c r="F271" s="1109">
        <v>2299</v>
      </c>
      <c r="G271" t="s">
        <v>926</v>
      </c>
    </row>
    <row r="272" spans="1:7" ht="15" x14ac:dyDescent="0.25">
      <c r="A272">
        <v>271</v>
      </c>
      <c r="B272" t="s">
        <v>850</v>
      </c>
      <c r="C272" t="s">
        <v>857</v>
      </c>
      <c r="D272" t="s">
        <v>941</v>
      </c>
      <c r="E272" t="s">
        <v>1210</v>
      </c>
      <c r="F272" s="1109">
        <v>1995.29</v>
      </c>
      <c r="G272" t="s">
        <v>926</v>
      </c>
    </row>
    <row r="273" spans="1:7" ht="15" x14ac:dyDescent="0.25">
      <c r="A273">
        <v>272</v>
      </c>
      <c r="B273" t="s">
        <v>850</v>
      </c>
      <c r="C273" t="s">
        <v>849</v>
      </c>
      <c r="D273" t="s">
        <v>943</v>
      </c>
      <c r="E273" t="s">
        <v>1211</v>
      </c>
      <c r="F273" s="1109">
        <v>1749</v>
      </c>
      <c r="G273" t="s">
        <v>926</v>
      </c>
    </row>
    <row r="274" spans="1:7" ht="15" x14ac:dyDescent="0.25">
      <c r="A274">
        <v>273</v>
      </c>
      <c r="B274" t="s">
        <v>850</v>
      </c>
      <c r="C274" t="s">
        <v>855</v>
      </c>
      <c r="D274" t="s">
        <v>946</v>
      </c>
      <c r="E274" t="s">
        <v>1212</v>
      </c>
      <c r="F274" s="1109">
        <v>1999</v>
      </c>
      <c r="G274" t="s">
        <v>926</v>
      </c>
    </row>
    <row r="275" spans="1:7" ht="15" x14ac:dyDescent="0.25">
      <c r="A275">
        <v>274</v>
      </c>
      <c r="B275" t="s">
        <v>850</v>
      </c>
      <c r="C275" t="s">
        <v>856</v>
      </c>
      <c r="D275" t="s">
        <v>918</v>
      </c>
      <c r="E275" t="s">
        <v>1213</v>
      </c>
      <c r="F275" s="1109">
        <v>1399</v>
      </c>
      <c r="G275" t="s">
        <v>926</v>
      </c>
    </row>
    <row r="276" spans="1:7" ht="15" x14ac:dyDescent="0.25">
      <c r="A276">
        <v>275</v>
      </c>
      <c r="B276" t="s">
        <v>850</v>
      </c>
      <c r="C276" t="s">
        <v>853</v>
      </c>
      <c r="D276" t="s">
        <v>921</v>
      </c>
      <c r="E276" t="s">
        <v>1214</v>
      </c>
      <c r="F276" s="1109">
        <v>1697.63</v>
      </c>
      <c r="G276" t="s">
        <v>926</v>
      </c>
    </row>
    <row r="277" spans="1:7" ht="15" x14ac:dyDescent="0.25">
      <c r="A277">
        <v>276</v>
      </c>
      <c r="B277" t="s">
        <v>850</v>
      </c>
      <c r="C277" t="s">
        <v>855</v>
      </c>
      <c r="D277" t="s">
        <v>924</v>
      </c>
      <c r="E277" t="s">
        <v>1215</v>
      </c>
      <c r="F277" s="1109">
        <v>1799</v>
      </c>
      <c r="G277" t="s">
        <v>926</v>
      </c>
    </row>
    <row r="278" spans="1:7" ht="15" x14ac:dyDescent="0.25">
      <c r="A278">
        <v>277</v>
      </c>
      <c r="B278" t="s">
        <v>850</v>
      </c>
      <c r="C278" t="s">
        <v>849</v>
      </c>
      <c r="D278" t="s">
        <v>927</v>
      </c>
      <c r="E278" t="s">
        <v>1216</v>
      </c>
      <c r="F278" s="1109">
        <v>1699</v>
      </c>
      <c r="G278" t="s">
        <v>926</v>
      </c>
    </row>
    <row r="279" spans="1:7" ht="15" x14ac:dyDescent="0.25">
      <c r="A279">
        <v>278</v>
      </c>
      <c r="B279" t="s">
        <v>850</v>
      </c>
      <c r="C279" t="s">
        <v>854</v>
      </c>
      <c r="D279" t="s">
        <v>929</v>
      </c>
      <c r="E279" t="s">
        <v>1217</v>
      </c>
      <c r="F279" s="1109">
        <v>1833.15</v>
      </c>
      <c r="G279" t="s">
        <v>926</v>
      </c>
    </row>
    <row r="280" spans="1:7" ht="15" x14ac:dyDescent="0.25">
      <c r="A280">
        <v>279</v>
      </c>
      <c r="B280" t="s">
        <v>850</v>
      </c>
      <c r="C280" t="s">
        <v>854</v>
      </c>
      <c r="D280" t="s">
        <v>931</v>
      </c>
      <c r="E280" t="s">
        <v>1218</v>
      </c>
      <c r="F280" s="1109">
        <v>1960.2</v>
      </c>
      <c r="G280" t="s">
        <v>926</v>
      </c>
    </row>
    <row r="281" spans="1:7" ht="15" x14ac:dyDescent="0.25">
      <c r="A281">
        <v>280</v>
      </c>
      <c r="B281" t="s">
        <v>850</v>
      </c>
      <c r="C281" t="s">
        <v>857</v>
      </c>
      <c r="D281" t="s">
        <v>933</v>
      </c>
      <c r="E281" t="s">
        <v>1219</v>
      </c>
      <c r="F281" s="1109">
        <v>1934.79</v>
      </c>
      <c r="G281" t="s">
        <v>926</v>
      </c>
    </row>
    <row r="282" spans="1:7" ht="15" x14ac:dyDescent="0.25">
      <c r="A282">
        <v>281</v>
      </c>
      <c r="B282" t="s">
        <v>850</v>
      </c>
      <c r="C282" t="s">
        <v>856</v>
      </c>
      <c r="D282" t="s">
        <v>935</v>
      </c>
      <c r="E282" t="s">
        <v>1220</v>
      </c>
      <c r="F282" s="1109">
        <v>1599</v>
      </c>
      <c r="G282" t="s">
        <v>926</v>
      </c>
    </row>
    <row r="283" spans="1:7" ht="15" x14ac:dyDescent="0.25">
      <c r="A283">
        <v>282</v>
      </c>
      <c r="B283" t="s">
        <v>850</v>
      </c>
      <c r="C283" t="s">
        <v>856</v>
      </c>
      <c r="D283" t="s">
        <v>937</v>
      </c>
      <c r="E283" t="s">
        <v>1221</v>
      </c>
      <c r="F283" s="1109">
        <v>1571.79</v>
      </c>
      <c r="G283" t="s">
        <v>926</v>
      </c>
    </row>
    <row r="284" spans="1:7" ht="15" x14ac:dyDescent="0.25">
      <c r="A284">
        <v>283</v>
      </c>
      <c r="B284" t="s">
        <v>850</v>
      </c>
      <c r="C284" t="s">
        <v>854</v>
      </c>
      <c r="D284" t="s">
        <v>939</v>
      </c>
      <c r="E284" t="s">
        <v>1222</v>
      </c>
      <c r="F284" s="1109">
        <v>1646.81</v>
      </c>
      <c r="G284" t="s">
        <v>926</v>
      </c>
    </row>
    <row r="285" spans="1:7" ht="15" x14ac:dyDescent="0.25">
      <c r="A285">
        <v>284</v>
      </c>
      <c r="B285" t="s">
        <v>850</v>
      </c>
      <c r="C285" t="s">
        <v>853</v>
      </c>
      <c r="D285" t="s">
        <v>941</v>
      </c>
      <c r="E285" t="s">
        <v>1223</v>
      </c>
      <c r="F285" s="1109">
        <v>1998.92</v>
      </c>
      <c r="G285" t="s">
        <v>926</v>
      </c>
    </row>
    <row r="286" spans="1:7" ht="15" x14ac:dyDescent="0.25">
      <c r="A286">
        <v>285</v>
      </c>
      <c r="B286" t="s">
        <v>850</v>
      </c>
      <c r="C286" t="s">
        <v>856</v>
      </c>
      <c r="D286" t="s">
        <v>943</v>
      </c>
      <c r="E286" t="s">
        <v>1224</v>
      </c>
      <c r="F286" s="1109">
        <v>999</v>
      </c>
      <c r="G286" t="s">
        <v>926</v>
      </c>
    </row>
    <row r="287" spans="1:7" ht="15" x14ac:dyDescent="0.25">
      <c r="A287">
        <v>286</v>
      </c>
      <c r="B287" t="s">
        <v>850</v>
      </c>
      <c r="C287" t="s">
        <v>854</v>
      </c>
      <c r="D287" t="s">
        <v>946</v>
      </c>
      <c r="E287" t="s">
        <v>1225</v>
      </c>
      <c r="F287" s="1109">
        <v>680.02</v>
      </c>
      <c r="G287" t="s">
        <v>926</v>
      </c>
    </row>
    <row r="288" spans="1:7" ht="15" x14ac:dyDescent="0.25">
      <c r="A288">
        <v>287</v>
      </c>
      <c r="B288" t="s">
        <v>850</v>
      </c>
      <c r="C288" t="s">
        <v>854</v>
      </c>
      <c r="D288" t="s">
        <v>918</v>
      </c>
      <c r="E288" t="s">
        <v>1226</v>
      </c>
      <c r="F288" s="1109">
        <v>306.13</v>
      </c>
      <c r="G288" t="s">
        <v>926</v>
      </c>
    </row>
    <row r="289" spans="1:7" ht="15" x14ac:dyDescent="0.25">
      <c r="A289">
        <v>288</v>
      </c>
      <c r="B289" t="s">
        <v>850</v>
      </c>
      <c r="C289" t="s">
        <v>855</v>
      </c>
      <c r="D289" t="s">
        <v>921</v>
      </c>
      <c r="E289" t="s">
        <v>1227</v>
      </c>
      <c r="F289" s="1109">
        <v>1899</v>
      </c>
      <c r="G289" t="s">
        <v>955</v>
      </c>
    </row>
    <row r="290" spans="1:7" ht="15" x14ac:dyDescent="0.25">
      <c r="A290">
        <v>289</v>
      </c>
      <c r="B290" t="s">
        <v>850</v>
      </c>
      <c r="C290" t="s">
        <v>857</v>
      </c>
      <c r="D290" t="s">
        <v>924</v>
      </c>
      <c r="E290" t="s">
        <v>1228</v>
      </c>
      <c r="F290" s="1109">
        <v>799</v>
      </c>
      <c r="G290" t="s">
        <v>955</v>
      </c>
    </row>
    <row r="291" spans="1:7" ht="15" x14ac:dyDescent="0.25">
      <c r="A291">
        <v>290</v>
      </c>
      <c r="B291" t="s">
        <v>850</v>
      </c>
      <c r="C291" t="s">
        <v>853</v>
      </c>
      <c r="D291" t="s">
        <v>927</v>
      </c>
      <c r="E291" t="s">
        <v>1229</v>
      </c>
      <c r="F291" s="1109">
        <v>849</v>
      </c>
      <c r="G291" t="s">
        <v>955</v>
      </c>
    </row>
    <row r="292" spans="1:7" ht="15" x14ac:dyDescent="0.25">
      <c r="A292">
        <v>291</v>
      </c>
      <c r="B292" t="s">
        <v>850</v>
      </c>
      <c r="C292" t="s">
        <v>853</v>
      </c>
      <c r="D292" t="s">
        <v>929</v>
      </c>
      <c r="E292" t="s">
        <v>1230</v>
      </c>
      <c r="F292" s="1109">
        <v>1099</v>
      </c>
      <c r="G292" t="s">
        <v>955</v>
      </c>
    </row>
    <row r="293" spans="1:7" ht="15" x14ac:dyDescent="0.25">
      <c r="A293">
        <v>292</v>
      </c>
      <c r="B293" t="s">
        <v>850</v>
      </c>
      <c r="C293" t="s">
        <v>853</v>
      </c>
      <c r="D293" t="s">
        <v>931</v>
      </c>
      <c r="E293" t="s">
        <v>1231</v>
      </c>
      <c r="F293" s="1109">
        <v>2399</v>
      </c>
      <c r="G293" t="s">
        <v>955</v>
      </c>
    </row>
    <row r="294" spans="1:7" ht="15" x14ac:dyDescent="0.25">
      <c r="A294">
        <v>293</v>
      </c>
      <c r="B294" t="s">
        <v>850</v>
      </c>
      <c r="C294" t="s">
        <v>853</v>
      </c>
      <c r="D294" t="s">
        <v>933</v>
      </c>
      <c r="E294" t="s">
        <v>1232</v>
      </c>
      <c r="F294" s="1109">
        <v>2199</v>
      </c>
      <c r="G294" t="s">
        <v>920</v>
      </c>
    </row>
    <row r="295" spans="1:7" ht="15" x14ac:dyDescent="0.25">
      <c r="A295">
        <v>294</v>
      </c>
      <c r="B295" t="s">
        <v>850</v>
      </c>
      <c r="C295" t="s">
        <v>855</v>
      </c>
      <c r="D295" t="s">
        <v>935</v>
      </c>
      <c r="E295" t="s">
        <v>1233</v>
      </c>
      <c r="F295" s="1109">
        <v>1399</v>
      </c>
      <c r="G295" t="s">
        <v>945</v>
      </c>
    </row>
    <row r="296" spans="1:7" ht="15" x14ac:dyDescent="0.25">
      <c r="A296">
        <v>295</v>
      </c>
      <c r="B296" t="s">
        <v>850</v>
      </c>
      <c r="C296" t="s">
        <v>856</v>
      </c>
      <c r="D296" t="s">
        <v>937</v>
      </c>
      <c r="E296" t="s">
        <v>1234</v>
      </c>
      <c r="F296" s="1109">
        <v>649</v>
      </c>
      <c r="G296" t="s">
        <v>945</v>
      </c>
    </row>
    <row r="297" spans="1:7" ht="15" x14ac:dyDescent="0.25">
      <c r="A297">
        <v>296</v>
      </c>
      <c r="B297" t="s">
        <v>850</v>
      </c>
      <c r="C297" t="s">
        <v>854</v>
      </c>
      <c r="D297" t="s">
        <v>939</v>
      </c>
      <c r="E297" t="s">
        <v>1235</v>
      </c>
      <c r="F297" s="1109">
        <v>3199</v>
      </c>
      <c r="G297" t="s">
        <v>945</v>
      </c>
    </row>
    <row r="298" spans="1:7" ht="15" x14ac:dyDescent="0.25">
      <c r="A298">
        <v>297</v>
      </c>
      <c r="B298" t="s">
        <v>850</v>
      </c>
      <c r="C298" t="s">
        <v>854</v>
      </c>
      <c r="D298" t="s">
        <v>941</v>
      </c>
      <c r="E298" t="s">
        <v>1236</v>
      </c>
      <c r="F298" s="1109">
        <v>3599</v>
      </c>
      <c r="G298" t="s">
        <v>945</v>
      </c>
    </row>
    <row r="299" spans="1:7" ht="15" x14ac:dyDescent="0.25">
      <c r="A299">
        <v>298</v>
      </c>
      <c r="B299" t="s">
        <v>850</v>
      </c>
      <c r="C299" t="s">
        <v>856</v>
      </c>
      <c r="D299" t="s">
        <v>943</v>
      </c>
      <c r="E299" t="s">
        <v>1237</v>
      </c>
      <c r="F299" s="1109">
        <v>2099</v>
      </c>
      <c r="G299" t="s">
        <v>945</v>
      </c>
    </row>
    <row r="300" spans="1:7" ht="15" x14ac:dyDescent="0.25">
      <c r="A300">
        <v>299</v>
      </c>
      <c r="B300" t="s">
        <v>850</v>
      </c>
      <c r="C300" t="s">
        <v>857</v>
      </c>
      <c r="D300" t="s">
        <v>946</v>
      </c>
      <c r="E300" t="s">
        <v>1238</v>
      </c>
      <c r="F300" s="1109">
        <v>1999</v>
      </c>
      <c r="G300" t="s">
        <v>945</v>
      </c>
    </row>
    <row r="301" spans="1:7" ht="15" x14ac:dyDescent="0.25">
      <c r="A301">
        <v>300</v>
      </c>
      <c r="B301" t="s">
        <v>850</v>
      </c>
      <c r="C301" t="s">
        <v>853</v>
      </c>
      <c r="D301" t="s">
        <v>918</v>
      </c>
      <c r="E301" t="s">
        <v>1239</v>
      </c>
      <c r="F301" s="1109">
        <v>299</v>
      </c>
      <c r="G301" t="s">
        <v>945</v>
      </c>
    </row>
    <row r="302" spans="1:7" ht="15" x14ac:dyDescent="0.25">
      <c r="A302">
        <v>301</v>
      </c>
      <c r="B302" t="s">
        <v>850</v>
      </c>
      <c r="C302" t="s">
        <v>856</v>
      </c>
      <c r="D302" t="s">
        <v>921</v>
      </c>
      <c r="E302" t="s">
        <v>1240</v>
      </c>
      <c r="F302" s="1109">
        <v>299</v>
      </c>
      <c r="G302" t="s">
        <v>945</v>
      </c>
    </row>
    <row r="303" spans="1:7" ht="15" x14ac:dyDescent="0.25">
      <c r="A303">
        <v>302</v>
      </c>
      <c r="B303" t="s">
        <v>850</v>
      </c>
      <c r="C303" t="s">
        <v>854</v>
      </c>
      <c r="D303" t="s">
        <v>924</v>
      </c>
      <c r="E303" t="s">
        <v>1241</v>
      </c>
      <c r="F303" s="1109">
        <v>529</v>
      </c>
      <c r="G303" t="s">
        <v>945</v>
      </c>
    </row>
    <row r="304" spans="1:7" ht="15" x14ac:dyDescent="0.25">
      <c r="A304">
        <v>303</v>
      </c>
      <c r="B304" t="s">
        <v>850</v>
      </c>
      <c r="C304" t="s">
        <v>857</v>
      </c>
      <c r="D304" t="s">
        <v>927</v>
      </c>
      <c r="E304" t="s">
        <v>1242</v>
      </c>
      <c r="F304" s="1109">
        <v>1299</v>
      </c>
      <c r="G304" t="s">
        <v>1243</v>
      </c>
    </row>
    <row r="305" spans="1:7" ht="15" x14ac:dyDescent="0.25">
      <c r="A305">
        <v>304</v>
      </c>
      <c r="B305" t="s">
        <v>850</v>
      </c>
      <c r="C305" t="s">
        <v>854</v>
      </c>
      <c r="D305" t="s">
        <v>929</v>
      </c>
      <c r="E305" t="s">
        <v>1244</v>
      </c>
      <c r="F305" s="1109">
        <v>1199</v>
      </c>
      <c r="G305" t="s">
        <v>955</v>
      </c>
    </row>
    <row r="306" spans="1:7" ht="15" x14ac:dyDescent="0.25">
      <c r="A306">
        <v>305</v>
      </c>
      <c r="B306" t="s">
        <v>757</v>
      </c>
      <c r="C306" t="s">
        <v>853</v>
      </c>
      <c r="D306" t="s">
        <v>931</v>
      </c>
      <c r="E306" t="s">
        <v>1245</v>
      </c>
      <c r="F306" s="1109">
        <v>237</v>
      </c>
      <c r="G306" t="s">
        <v>1246</v>
      </c>
    </row>
    <row r="307" spans="1:7" ht="15" x14ac:dyDescent="0.25">
      <c r="A307">
        <v>306</v>
      </c>
      <c r="B307" t="s">
        <v>757</v>
      </c>
      <c r="C307" t="s">
        <v>854</v>
      </c>
      <c r="D307" t="s">
        <v>933</v>
      </c>
      <c r="E307" t="s">
        <v>1247</v>
      </c>
      <c r="F307" s="1109">
        <v>439</v>
      </c>
      <c r="G307" t="s">
        <v>920</v>
      </c>
    </row>
    <row r="308" spans="1:7" ht="15" x14ac:dyDescent="0.25">
      <c r="A308">
        <v>307</v>
      </c>
      <c r="B308" t="s">
        <v>757</v>
      </c>
      <c r="C308" t="s">
        <v>854</v>
      </c>
      <c r="D308" t="s">
        <v>935</v>
      </c>
      <c r="E308" t="s">
        <v>1248</v>
      </c>
      <c r="F308" s="1109">
        <v>439</v>
      </c>
      <c r="G308" t="s">
        <v>920</v>
      </c>
    </row>
    <row r="309" spans="1:7" ht="15" x14ac:dyDescent="0.25">
      <c r="A309">
        <v>308</v>
      </c>
      <c r="B309" t="s">
        <v>757</v>
      </c>
      <c r="C309" t="s">
        <v>853</v>
      </c>
      <c r="D309" t="s">
        <v>937</v>
      </c>
      <c r="E309" t="s">
        <v>1249</v>
      </c>
      <c r="F309" s="1109">
        <v>237</v>
      </c>
      <c r="G309" t="s">
        <v>1246</v>
      </c>
    </row>
    <row r="310" spans="1:7" ht="15" x14ac:dyDescent="0.25">
      <c r="A310">
        <v>309</v>
      </c>
      <c r="B310" t="s">
        <v>757</v>
      </c>
      <c r="C310" t="s">
        <v>849</v>
      </c>
      <c r="D310" t="s">
        <v>939</v>
      </c>
      <c r="E310" t="s">
        <v>1250</v>
      </c>
      <c r="F310" s="1109">
        <v>199</v>
      </c>
      <c r="G310" t="s">
        <v>1251</v>
      </c>
    </row>
    <row r="311" spans="1:7" ht="15" x14ac:dyDescent="0.25">
      <c r="A311">
        <v>310</v>
      </c>
      <c r="B311" t="s">
        <v>757</v>
      </c>
      <c r="C311" t="s">
        <v>849</v>
      </c>
      <c r="D311" t="s">
        <v>941</v>
      </c>
      <c r="E311" t="s">
        <v>1252</v>
      </c>
      <c r="F311" s="1109">
        <v>439</v>
      </c>
      <c r="G311" t="s">
        <v>1246</v>
      </c>
    </row>
    <row r="312" spans="1:7" ht="15" x14ac:dyDescent="0.25">
      <c r="A312">
        <v>311</v>
      </c>
      <c r="B312" t="s">
        <v>757</v>
      </c>
      <c r="C312" t="s">
        <v>854</v>
      </c>
      <c r="D312" t="s">
        <v>943</v>
      </c>
      <c r="E312" t="s">
        <v>1253</v>
      </c>
      <c r="F312" s="1109">
        <v>319</v>
      </c>
      <c r="G312" t="s">
        <v>1246</v>
      </c>
    </row>
    <row r="313" spans="1:7" ht="15" x14ac:dyDescent="0.25">
      <c r="A313">
        <v>312</v>
      </c>
      <c r="B313" t="s">
        <v>757</v>
      </c>
      <c r="C313" t="s">
        <v>855</v>
      </c>
      <c r="D313" t="s">
        <v>946</v>
      </c>
      <c r="E313" t="s">
        <v>1254</v>
      </c>
      <c r="F313" s="1109">
        <v>439</v>
      </c>
      <c r="G313" t="s">
        <v>920</v>
      </c>
    </row>
    <row r="314" spans="1:7" ht="15" x14ac:dyDescent="0.25">
      <c r="A314">
        <v>313</v>
      </c>
      <c r="B314" t="s">
        <v>757</v>
      </c>
      <c r="C314" t="s">
        <v>854</v>
      </c>
      <c r="D314" t="s">
        <v>918</v>
      </c>
      <c r="E314" t="s">
        <v>1255</v>
      </c>
      <c r="F314" s="1109">
        <v>164</v>
      </c>
      <c r="G314" t="s">
        <v>1246</v>
      </c>
    </row>
    <row r="315" spans="1:7" ht="15" x14ac:dyDescent="0.25">
      <c r="A315">
        <v>314</v>
      </c>
      <c r="B315" t="s">
        <v>757</v>
      </c>
      <c r="C315" t="s">
        <v>855</v>
      </c>
      <c r="D315" t="s">
        <v>921</v>
      </c>
      <c r="E315" t="s">
        <v>1256</v>
      </c>
      <c r="F315" s="1109">
        <v>529</v>
      </c>
      <c r="G315" t="s">
        <v>920</v>
      </c>
    </row>
    <row r="316" spans="1:7" ht="15" x14ac:dyDescent="0.25">
      <c r="A316">
        <v>315</v>
      </c>
      <c r="B316" t="s">
        <v>757</v>
      </c>
      <c r="C316" t="s">
        <v>855</v>
      </c>
      <c r="D316" t="s">
        <v>924</v>
      </c>
      <c r="E316" t="s">
        <v>1257</v>
      </c>
      <c r="F316" s="1109">
        <v>144</v>
      </c>
      <c r="G316" t="s">
        <v>1246</v>
      </c>
    </row>
    <row r="317" spans="1:7" ht="15" x14ac:dyDescent="0.25">
      <c r="A317">
        <v>316</v>
      </c>
      <c r="B317" t="s">
        <v>757</v>
      </c>
      <c r="C317" t="s">
        <v>854</v>
      </c>
      <c r="D317" t="s">
        <v>927</v>
      </c>
      <c r="E317" t="s">
        <v>1258</v>
      </c>
      <c r="F317" s="1109">
        <v>539</v>
      </c>
      <c r="G317" t="s">
        <v>920</v>
      </c>
    </row>
    <row r="318" spans="1:7" ht="15" x14ac:dyDescent="0.25">
      <c r="A318">
        <v>317</v>
      </c>
      <c r="B318" t="s">
        <v>757</v>
      </c>
      <c r="C318" t="s">
        <v>856</v>
      </c>
      <c r="D318" t="s">
        <v>929</v>
      </c>
      <c r="E318" t="s">
        <v>1259</v>
      </c>
      <c r="F318" s="1109">
        <v>159</v>
      </c>
      <c r="G318" t="s">
        <v>923</v>
      </c>
    </row>
    <row r="319" spans="1:7" ht="15" x14ac:dyDescent="0.25">
      <c r="A319">
        <v>318</v>
      </c>
      <c r="B319" t="s">
        <v>757</v>
      </c>
      <c r="C319" t="s">
        <v>853</v>
      </c>
      <c r="D319" t="s">
        <v>931</v>
      </c>
      <c r="E319" t="s">
        <v>1260</v>
      </c>
      <c r="F319" s="1109">
        <v>1299</v>
      </c>
      <c r="G319" t="s">
        <v>961</v>
      </c>
    </row>
    <row r="320" spans="1:7" ht="15" x14ac:dyDescent="0.25">
      <c r="A320">
        <v>319</v>
      </c>
      <c r="B320" t="s">
        <v>757</v>
      </c>
      <c r="C320" t="s">
        <v>856</v>
      </c>
      <c r="D320" t="s">
        <v>933</v>
      </c>
      <c r="E320" t="s">
        <v>1261</v>
      </c>
      <c r="F320" s="1109">
        <v>179</v>
      </c>
      <c r="G320" t="s">
        <v>923</v>
      </c>
    </row>
    <row r="321" spans="1:7" ht="15" x14ac:dyDescent="0.25">
      <c r="A321">
        <v>320</v>
      </c>
      <c r="B321" t="s">
        <v>757</v>
      </c>
      <c r="C321" t="s">
        <v>849</v>
      </c>
      <c r="D321" t="s">
        <v>935</v>
      </c>
      <c r="E321" t="s">
        <v>1262</v>
      </c>
      <c r="F321" s="1109">
        <v>199</v>
      </c>
      <c r="G321" t="s">
        <v>955</v>
      </c>
    </row>
    <row r="322" spans="1:7" ht="15" x14ac:dyDescent="0.25">
      <c r="A322">
        <v>321</v>
      </c>
      <c r="B322" t="s">
        <v>757</v>
      </c>
      <c r="C322" t="s">
        <v>857</v>
      </c>
      <c r="D322" t="s">
        <v>937</v>
      </c>
      <c r="E322" t="s">
        <v>1263</v>
      </c>
      <c r="F322" s="1109">
        <v>1029</v>
      </c>
      <c r="G322" t="s">
        <v>961</v>
      </c>
    </row>
    <row r="323" spans="1:7" ht="15" x14ac:dyDescent="0.25">
      <c r="A323">
        <v>322</v>
      </c>
      <c r="B323" t="s">
        <v>757</v>
      </c>
      <c r="C323" t="s">
        <v>853</v>
      </c>
      <c r="D323" t="s">
        <v>939</v>
      </c>
      <c r="E323" t="s">
        <v>1264</v>
      </c>
      <c r="F323" s="1109">
        <v>219</v>
      </c>
      <c r="G323" t="s">
        <v>945</v>
      </c>
    </row>
    <row r="324" spans="1:7" ht="15" x14ac:dyDescent="0.25">
      <c r="A324">
        <v>323</v>
      </c>
      <c r="B324" t="s">
        <v>757</v>
      </c>
      <c r="C324" t="s">
        <v>857</v>
      </c>
      <c r="D324" t="s">
        <v>941</v>
      </c>
      <c r="E324" t="s">
        <v>1265</v>
      </c>
      <c r="F324" s="1109">
        <v>164</v>
      </c>
      <c r="G324" t="s">
        <v>1246</v>
      </c>
    </row>
    <row r="325" spans="1:7" ht="15" x14ac:dyDescent="0.25">
      <c r="A325">
        <v>324</v>
      </c>
      <c r="B325" t="s">
        <v>757</v>
      </c>
      <c r="C325" t="s">
        <v>853</v>
      </c>
      <c r="D325" t="s">
        <v>943</v>
      </c>
      <c r="E325" t="s">
        <v>1266</v>
      </c>
      <c r="F325" s="1109">
        <v>349</v>
      </c>
      <c r="G325" t="s">
        <v>1246</v>
      </c>
    </row>
    <row r="326" spans="1:7" ht="15" x14ac:dyDescent="0.25">
      <c r="A326">
        <v>325</v>
      </c>
      <c r="B326" t="s">
        <v>757</v>
      </c>
      <c r="C326" t="s">
        <v>856</v>
      </c>
      <c r="D326" t="s">
        <v>946</v>
      </c>
      <c r="E326" t="s">
        <v>1267</v>
      </c>
      <c r="F326" s="1109">
        <v>99</v>
      </c>
      <c r="G326" t="s">
        <v>923</v>
      </c>
    </row>
    <row r="327" spans="1:7" ht="15" x14ac:dyDescent="0.25">
      <c r="A327">
        <v>326</v>
      </c>
      <c r="B327" t="s">
        <v>757</v>
      </c>
      <c r="C327" t="s">
        <v>849</v>
      </c>
      <c r="D327" t="s">
        <v>918</v>
      </c>
      <c r="E327" t="s">
        <v>1268</v>
      </c>
      <c r="F327" s="1109">
        <v>899</v>
      </c>
      <c r="G327" t="s">
        <v>961</v>
      </c>
    </row>
    <row r="328" spans="1:7" ht="15" x14ac:dyDescent="0.25">
      <c r="A328">
        <v>327</v>
      </c>
      <c r="B328" t="s">
        <v>757</v>
      </c>
      <c r="C328" t="s">
        <v>854</v>
      </c>
      <c r="D328" t="s">
        <v>921</v>
      </c>
      <c r="E328" t="s">
        <v>1269</v>
      </c>
      <c r="F328" s="1109">
        <v>519</v>
      </c>
      <c r="G328" t="s">
        <v>1246</v>
      </c>
    </row>
    <row r="329" spans="1:7" ht="15" x14ac:dyDescent="0.25">
      <c r="A329">
        <v>328</v>
      </c>
      <c r="B329" t="s">
        <v>757</v>
      </c>
      <c r="C329" t="s">
        <v>856</v>
      </c>
      <c r="D329" t="s">
        <v>924</v>
      </c>
      <c r="E329" t="s">
        <v>1270</v>
      </c>
      <c r="F329" s="1109">
        <v>299</v>
      </c>
      <c r="G329" t="s">
        <v>920</v>
      </c>
    </row>
    <row r="330" spans="1:7" ht="15" x14ac:dyDescent="0.25">
      <c r="A330">
        <v>329</v>
      </c>
      <c r="B330" t="s">
        <v>757</v>
      </c>
      <c r="C330" t="s">
        <v>855</v>
      </c>
      <c r="D330" t="s">
        <v>927</v>
      </c>
      <c r="E330" t="s">
        <v>1271</v>
      </c>
      <c r="F330" s="1109">
        <v>144</v>
      </c>
      <c r="G330" t="s">
        <v>1246</v>
      </c>
    </row>
    <row r="331" spans="1:7" ht="15" x14ac:dyDescent="0.25">
      <c r="A331">
        <v>330</v>
      </c>
      <c r="B331" t="s">
        <v>757</v>
      </c>
      <c r="C331" t="s">
        <v>854</v>
      </c>
      <c r="D331" t="s">
        <v>929</v>
      </c>
      <c r="E331" t="s">
        <v>1272</v>
      </c>
      <c r="F331" s="1109">
        <v>419</v>
      </c>
      <c r="G331" t="s">
        <v>920</v>
      </c>
    </row>
    <row r="332" spans="1:7" ht="15" x14ac:dyDescent="0.25">
      <c r="A332">
        <v>331</v>
      </c>
      <c r="B332" t="s">
        <v>757</v>
      </c>
      <c r="C332" t="s">
        <v>853</v>
      </c>
      <c r="D332" t="s">
        <v>931</v>
      </c>
      <c r="E332" t="s">
        <v>1273</v>
      </c>
      <c r="F332" s="1109">
        <v>344.77</v>
      </c>
      <c r="G332" t="s">
        <v>1246</v>
      </c>
    </row>
    <row r="333" spans="1:7" ht="15" x14ac:dyDescent="0.25">
      <c r="A333">
        <v>332</v>
      </c>
      <c r="B333" t="s">
        <v>757</v>
      </c>
      <c r="C333" t="s">
        <v>856</v>
      </c>
      <c r="D333" t="s">
        <v>933</v>
      </c>
      <c r="E333" t="s">
        <v>1274</v>
      </c>
      <c r="F333" s="1109">
        <v>429</v>
      </c>
      <c r="G333" t="s">
        <v>1246</v>
      </c>
    </row>
    <row r="334" spans="1:7" ht="15" x14ac:dyDescent="0.25">
      <c r="A334">
        <v>333</v>
      </c>
      <c r="B334" t="s">
        <v>757</v>
      </c>
      <c r="C334" t="s">
        <v>855</v>
      </c>
      <c r="D334" t="s">
        <v>935</v>
      </c>
      <c r="E334" t="s">
        <v>1275</v>
      </c>
      <c r="F334" s="1109">
        <v>1009</v>
      </c>
      <c r="G334" t="s">
        <v>920</v>
      </c>
    </row>
    <row r="335" spans="1:7" ht="15" x14ac:dyDescent="0.25">
      <c r="A335">
        <v>334</v>
      </c>
      <c r="B335" t="s">
        <v>757</v>
      </c>
      <c r="C335" t="s">
        <v>854</v>
      </c>
      <c r="D335" t="s">
        <v>937</v>
      </c>
      <c r="E335" t="s">
        <v>1276</v>
      </c>
      <c r="F335" s="1109">
        <v>549</v>
      </c>
      <c r="G335" t="s">
        <v>920</v>
      </c>
    </row>
    <row r="336" spans="1:7" ht="15" x14ac:dyDescent="0.25">
      <c r="A336">
        <v>335</v>
      </c>
      <c r="B336" t="s">
        <v>757</v>
      </c>
      <c r="C336" t="s">
        <v>856</v>
      </c>
      <c r="D336" t="s">
        <v>939</v>
      </c>
      <c r="E336" t="s">
        <v>1277</v>
      </c>
      <c r="F336" s="1109">
        <v>199</v>
      </c>
      <c r="G336" t="s">
        <v>1246</v>
      </c>
    </row>
    <row r="337" spans="1:7" ht="15" x14ac:dyDescent="0.25">
      <c r="A337">
        <v>336</v>
      </c>
      <c r="B337" t="s">
        <v>757</v>
      </c>
      <c r="C337" t="s">
        <v>857</v>
      </c>
      <c r="D337" t="s">
        <v>941</v>
      </c>
      <c r="E337" t="s">
        <v>1278</v>
      </c>
      <c r="F337" s="1109">
        <v>379</v>
      </c>
      <c r="G337" t="s">
        <v>955</v>
      </c>
    </row>
    <row r="338" spans="1:7" ht="15" x14ac:dyDescent="0.25">
      <c r="A338">
        <v>337</v>
      </c>
      <c r="B338" t="s">
        <v>757</v>
      </c>
      <c r="C338" t="s">
        <v>853</v>
      </c>
      <c r="D338" t="s">
        <v>943</v>
      </c>
      <c r="E338" t="s">
        <v>1279</v>
      </c>
      <c r="F338" s="1109">
        <v>119</v>
      </c>
      <c r="G338" t="s">
        <v>1280</v>
      </c>
    </row>
    <row r="339" spans="1:7" ht="15" x14ac:dyDescent="0.25">
      <c r="A339">
        <v>338</v>
      </c>
      <c r="B339" t="s">
        <v>757</v>
      </c>
      <c r="C339" t="s">
        <v>853</v>
      </c>
      <c r="D339" t="s">
        <v>946</v>
      </c>
      <c r="E339" t="s">
        <v>1281</v>
      </c>
      <c r="F339" s="1109">
        <v>89</v>
      </c>
      <c r="G339" t="s">
        <v>923</v>
      </c>
    </row>
    <row r="340" spans="1:7" ht="15" x14ac:dyDescent="0.25">
      <c r="A340">
        <v>339</v>
      </c>
      <c r="B340" t="s">
        <v>757</v>
      </c>
      <c r="C340" t="s">
        <v>855</v>
      </c>
      <c r="D340" t="s">
        <v>918</v>
      </c>
      <c r="E340" t="s">
        <v>1282</v>
      </c>
      <c r="F340" s="1109">
        <v>439</v>
      </c>
      <c r="G340" t="s">
        <v>1246</v>
      </c>
    </row>
    <row r="341" spans="1:7" ht="15" x14ac:dyDescent="0.25">
      <c r="A341">
        <v>340</v>
      </c>
      <c r="B341" t="s">
        <v>757</v>
      </c>
      <c r="C341" t="s">
        <v>855</v>
      </c>
      <c r="D341" t="s">
        <v>921</v>
      </c>
      <c r="E341" t="s">
        <v>1283</v>
      </c>
      <c r="F341" s="1109">
        <v>169</v>
      </c>
      <c r="G341" t="s">
        <v>923</v>
      </c>
    </row>
    <row r="342" spans="1:7" ht="15" x14ac:dyDescent="0.25">
      <c r="A342">
        <v>341</v>
      </c>
      <c r="B342" t="s">
        <v>757</v>
      </c>
      <c r="C342" t="s">
        <v>849</v>
      </c>
      <c r="D342" t="s">
        <v>924</v>
      </c>
      <c r="E342" t="s">
        <v>1284</v>
      </c>
      <c r="F342" s="1109">
        <v>499</v>
      </c>
      <c r="G342" t="s">
        <v>923</v>
      </c>
    </row>
    <row r="343" spans="1:7" ht="15" x14ac:dyDescent="0.25">
      <c r="A343">
        <v>342</v>
      </c>
      <c r="B343" t="s">
        <v>757</v>
      </c>
      <c r="C343" t="s">
        <v>849</v>
      </c>
      <c r="D343" t="s">
        <v>927</v>
      </c>
      <c r="E343" t="s">
        <v>1285</v>
      </c>
      <c r="F343" s="1109">
        <v>511.5</v>
      </c>
      <c r="G343" t="s">
        <v>1246</v>
      </c>
    </row>
    <row r="344" spans="1:7" ht="15" x14ac:dyDescent="0.25">
      <c r="A344">
        <v>343</v>
      </c>
      <c r="B344" t="s">
        <v>757</v>
      </c>
      <c r="C344" t="s">
        <v>854</v>
      </c>
      <c r="D344" t="s">
        <v>929</v>
      </c>
      <c r="E344" t="s">
        <v>1286</v>
      </c>
      <c r="F344" s="1109">
        <v>549</v>
      </c>
      <c r="G344" t="s">
        <v>920</v>
      </c>
    </row>
    <row r="345" spans="1:7" ht="15" x14ac:dyDescent="0.25">
      <c r="A345">
        <v>344</v>
      </c>
      <c r="B345" t="s">
        <v>757</v>
      </c>
      <c r="C345" t="s">
        <v>855</v>
      </c>
      <c r="D345" t="s">
        <v>931</v>
      </c>
      <c r="E345" t="s">
        <v>1287</v>
      </c>
      <c r="F345" s="1109">
        <v>219</v>
      </c>
      <c r="G345" t="s">
        <v>923</v>
      </c>
    </row>
    <row r="346" spans="1:7" ht="15" x14ac:dyDescent="0.25">
      <c r="A346">
        <v>345</v>
      </c>
      <c r="B346" t="s">
        <v>757</v>
      </c>
      <c r="C346" t="s">
        <v>855</v>
      </c>
      <c r="D346" t="s">
        <v>933</v>
      </c>
      <c r="E346" t="s">
        <v>1288</v>
      </c>
      <c r="F346" s="1109">
        <v>799</v>
      </c>
      <c r="G346" t="s">
        <v>920</v>
      </c>
    </row>
    <row r="347" spans="1:7" ht="15" x14ac:dyDescent="0.25">
      <c r="A347">
        <v>346</v>
      </c>
      <c r="B347" t="s">
        <v>757</v>
      </c>
      <c r="C347" t="s">
        <v>854</v>
      </c>
      <c r="D347" t="s">
        <v>935</v>
      </c>
      <c r="E347" t="s">
        <v>1289</v>
      </c>
      <c r="F347" s="1109">
        <v>159</v>
      </c>
      <c r="G347" t="s">
        <v>1290</v>
      </c>
    </row>
    <row r="348" spans="1:7" ht="15" x14ac:dyDescent="0.25">
      <c r="A348">
        <v>347</v>
      </c>
      <c r="B348" t="s">
        <v>852</v>
      </c>
      <c r="C348" t="s">
        <v>857</v>
      </c>
      <c r="D348" t="s">
        <v>937</v>
      </c>
      <c r="E348" t="s">
        <v>1291</v>
      </c>
      <c r="F348" s="1109">
        <v>129</v>
      </c>
      <c r="G348" t="s">
        <v>945</v>
      </c>
    </row>
    <row r="349" spans="1:7" ht="15" x14ac:dyDescent="0.25">
      <c r="A349">
        <v>348</v>
      </c>
      <c r="B349" t="s">
        <v>757</v>
      </c>
      <c r="C349" t="s">
        <v>853</v>
      </c>
      <c r="D349" t="s">
        <v>939</v>
      </c>
      <c r="E349" t="s">
        <v>1292</v>
      </c>
      <c r="F349" s="1109">
        <v>1499</v>
      </c>
      <c r="G349" t="s">
        <v>961</v>
      </c>
    </row>
    <row r="350" spans="1:7" ht="15" x14ac:dyDescent="0.25">
      <c r="A350">
        <v>349</v>
      </c>
      <c r="B350" t="s">
        <v>757</v>
      </c>
      <c r="C350" t="s">
        <v>857</v>
      </c>
      <c r="D350" t="s">
        <v>941</v>
      </c>
      <c r="E350" t="s">
        <v>1293</v>
      </c>
      <c r="F350" s="1109">
        <v>299</v>
      </c>
      <c r="G350" t="s">
        <v>923</v>
      </c>
    </row>
    <row r="351" spans="1:7" ht="15" x14ac:dyDescent="0.25">
      <c r="A351">
        <v>350</v>
      </c>
      <c r="B351" t="s">
        <v>757</v>
      </c>
      <c r="C351" t="s">
        <v>857</v>
      </c>
      <c r="D351" t="s">
        <v>943</v>
      </c>
      <c r="E351" t="s">
        <v>1294</v>
      </c>
      <c r="F351" s="1109">
        <v>189</v>
      </c>
      <c r="G351" t="s">
        <v>923</v>
      </c>
    </row>
    <row r="352" spans="1:7" ht="15" x14ac:dyDescent="0.25">
      <c r="A352">
        <v>351</v>
      </c>
      <c r="B352" t="s">
        <v>757</v>
      </c>
      <c r="C352" t="s">
        <v>853</v>
      </c>
      <c r="D352" t="s">
        <v>946</v>
      </c>
      <c r="E352" t="s">
        <v>1295</v>
      </c>
      <c r="F352" s="1109">
        <v>117</v>
      </c>
      <c r="G352" t="s">
        <v>1290</v>
      </c>
    </row>
    <row r="353" spans="1:7" ht="15" x14ac:dyDescent="0.25">
      <c r="A353">
        <v>352</v>
      </c>
      <c r="B353" t="s">
        <v>757</v>
      </c>
      <c r="C353" t="s">
        <v>854</v>
      </c>
      <c r="D353" t="s">
        <v>918</v>
      </c>
      <c r="E353" t="s">
        <v>1296</v>
      </c>
      <c r="F353" s="1109">
        <v>419</v>
      </c>
      <c r="G353" t="s">
        <v>920</v>
      </c>
    </row>
    <row r="354" spans="1:7" ht="15" x14ac:dyDescent="0.25">
      <c r="A354">
        <v>353</v>
      </c>
      <c r="B354" t="s">
        <v>757</v>
      </c>
      <c r="C354" t="s">
        <v>855</v>
      </c>
      <c r="D354" t="s">
        <v>921</v>
      </c>
      <c r="E354" t="s">
        <v>1297</v>
      </c>
      <c r="F354" s="1109">
        <v>659</v>
      </c>
      <c r="G354" t="s">
        <v>920</v>
      </c>
    </row>
    <row r="355" spans="1:7" ht="15" x14ac:dyDescent="0.25">
      <c r="A355">
        <v>354</v>
      </c>
      <c r="B355" t="s">
        <v>757</v>
      </c>
      <c r="C355" t="s">
        <v>857</v>
      </c>
      <c r="D355" t="s">
        <v>924</v>
      </c>
      <c r="E355" t="s">
        <v>1298</v>
      </c>
      <c r="F355" s="1109">
        <v>659</v>
      </c>
      <c r="G355" t="s">
        <v>920</v>
      </c>
    </row>
    <row r="356" spans="1:7" ht="15" x14ac:dyDescent="0.25">
      <c r="A356">
        <v>355</v>
      </c>
      <c r="B356" t="s">
        <v>757</v>
      </c>
      <c r="C356" t="s">
        <v>856</v>
      </c>
      <c r="D356" t="s">
        <v>927</v>
      </c>
      <c r="E356" t="s">
        <v>1299</v>
      </c>
      <c r="F356" s="1109">
        <v>199</v>
      </c>
      <c r="G356" t="s">
        <v>945</v>
      </c>
    </row>
    <row r="357" spans="1:7" ht="15" x14ac:dyDescent="0.25">
      <c r="A357">
        <v>356</v>
      </c>
      <c r="B357" t="s">
        <v>757</v>
      </c>
      <c r="C357" t="s">
        <v>853</v>
      </c>
      <c r="D357" t="s">
        <v>929</v>
      </c>
      <c r="E357" t="s">
        <v>1300</v>
      </c>
      <c r="F357" s="1109">
        <v>119</v>
      </c>
      <c r="G357" t="s">
        <v>1280</v>
      </c>
    </row>
    <row r="358" spans="1:7" ht="15" x14ac:dyDescent="0.25">
      <c r="A358">
        <v>357</v>
      </c>
      <c r="B358" t="s">
        <v>757</v>
      </c>
      <c r="C358" t="s">
        <v>857</v>
      </c>
      <c r="D358" t="s">
        <v>931</v>
      </c>
      <c r="E358" t="s">
        <v>1301</v>
      </c>
      <c r="F358" s="1109">
        <v>219</v>
      </c>
      <c r="G358" t="s">
        <v>923</v>
      </c>
    </row>
    <row r="359" spans="1:7" ht="15" x14ac:dyDescent="0.25">
      <c r="A359">
        <v>358</v>
      </c>
      <c r="B359" t="s">
        <v>757</v>
      </c>
      <c r="C359" t="s">
        <v>856</v>
      </c>
      <c r="D359" t="s">
        <v>933</v>
      </c>
      <c r="E359" t="s">
        <v>1302</v>
      </c>
      <c r="F359" s="1109">
        <v>99</v>
      </c>
      <c r="G359" t="s">
        <v>1303</v>
      </c>
    </row>
    <row r="360" spans="1:7" ht="15" x14ac:dyDescent="0.25">
      <c r="A360">
        <v>359</v>
      </c>
      <c r="B360" t="s">
        <v>757</v>
      </c>
      <c r="C360" t="s">
        <v>855</v>
      </c>
      <c r="D360" t="s">
        <v>935</v>
      </c>
      <c r="E360" t="s">
        <v>1304</v>
      </c>
      <c r="F360" s="1109">
        <v>439</v>
      </c>
      <c r="G360" t="s">
        <v>920</v>
      </c>
    </row>
    <row r="361" spans="1:7" ht="15" x14ac:dyDescent="0.25">
      <c r="A361">
        <v>360</v>
      </c>
      <c r="B361" t="s">
        <v>756</v>
      </c>
      <c r="C361" t="s">
        <v>856</v>
      </c>
      <c r="D361" t="s">
        <v>937</v>
      </c>
      <c r="E361" t="s">
        <v>1305</v>
      </c>
      <c r="F361" s="1109">
        <v>149</v>
      </c>
      <c r="G361" t="s">
        <v>945</v>
      </c>
    </row>
    <row r="362" spans="1:7" ht="15" x14ac:dyDescent="0.25">
      <c r="A362">
        <v>361</v>
      </c>
      <c r="B362" t="s">
        <v>757</v>
      </c>
      <c r="C362" t="s">
        <v>856</v>
      </c>
      <c r="D362" t="s">
        <v>939</v>
      </c>
      <c r="E362" t="s">
        <v>1306</v>
      </c>
      <c r="F362" s="1109">
        <v>649</v>
      </c>
      <c r="G362" t="s">
        <v>920</v>
      </c>
    </row>
    <row r="363" spans="1:7" ht="15" x14ac:dyDescent="0.25">
      <c r="A363">
        <v>362</v>
      </c>
      <c r="B363" t="s">
        <v>757</v>
      </c>
      <c r="C363" t="s">
        <v>854</v>
      </c>
      <c r="D363" t="s">
        <v>941</v>
      </c>
      <c r="E363" t="s">
        <v>1307</v>
      </c>
      <c r="F363" s="1109">
        <v>349</v>
      </c>
      <c r="G363" t="s">
        <v>923</v>
      </c>
    </row>
    <row r="364" spans="1:7" ht="15" x14ac:dyDescent="0.25">
      <c r="A364">
        <v>363</v>
      </c>
      <c r="B364" t="s">
        <v>757</v>
      </c>
      <c r="C364" t="s">
        <v>856</v>
      </c>
      <c r="D364" t="s">
        <v>943</v>
      </c>
      <c r="E364" t="s">
        <v>1308</v>
      </c>
      <c r="F364" s="1109">
        <v>799</v>
      </c>
      <c r="G364" t="s">
        <v>920</v>
      </c>
    </row>
    <row r="365" spans="1:7" ht="15" x14ac:dyDescent="0.25">
      <c r="A365">
        <v>364</v>
      </c>
      <c r="B365" t="s">
        <v>757</v>
      </c>
      <c r="C365" t="s">
        <v>853</v>
      </c>
      <c r="D365" t="s">
        <v>946</v>
      </c>
      <c r="E365" t="s">
        <v>1309</v>
      </c>
      <c r="F365" s="1109">
        <v>229</v>
      </c>
      <c r="G365" t="s">
        <v>923</v>
      </c>
    </row>
    <row r="366" spans="1:7" ht="15" x14ac:dyDescent="0.25">
      <c r="A366">
        <v>365</v>
      </c>
      <c r="B366" t="s">
        <v>757</v>
      </c>
      <c r="C366" t="s">
        <v>855</v>
      </c>
      <c r="D366" t="s">
        <v>918</v>
      </c>
      <c r="E366" t="s">
        <v>1310</v>
      </c>
      <c r="F366" s="1109">
        <v>549</v>
      </c>
      <c r="G366" t="s">
        <v>920</v>
      </c>
    </row>
    <row r="367" spans="1:7" ht="15" x14ac:dyDescent="0.25">
      <c r="A367">
        <v>366</v>
      </c>
      <c r="B367" t="s">
        <v>757</v>
      </c>
      <c r="C367" t="s">
        <v>849</v>
      </c>
      <c r="D367" t="s">
        <v>921</v>
      </c>
      <c r="E367" t="s">
        <v>1311</v>
      </c>
      <c r="F367" s="1109">
        <v>649</v>
      </c>
      <c r="G367" t="s">
        <v>920</v>
      </c>
    </row>
    <row r="368" spans="1:7" ht="15" x14ac:dyDescent="0.25">
      <c r="A368">
        <v>367</v>
      </c>
      <c r="B368" t="s">
        <v>757</v>
      </c>
      <c r="C368" t="s">
        <v>857</v>
      </c>
      <c r="D368" t="s">
        <v>924</v>
      </c>
      <c r="E368" t="s">
        <v>1312</v>
      </c>
      <c r="F368" s="1109">
        <v>379</v>
      </c>
      <c r="G368" t="s">
        <v>955</v>
      </c>
    </row>
    <row r="369" spans="1:7" ht="15" x14ac:dyDescent="0.25">
      <c r="A369">
        <v>368</v>
      </c>
      <c r="B369" t="s">
        <v>757</v>
      </c>
      <c r="C369" t="s">
        <v>855</v>
      </c>
      <c r="D369" t="s">
        <v>927</v>
      </c>
      <c r="E369" t="s">
        <v>1313</v>
      </c>
      <c r="F369" s="1109">
        <v>549</v>
      </c>
      <c r="G369" t="s">
        <v>920</v>
      </c>
    </row>
    <row r="370" spans="1:7" ht="15" x14ac:dyDescent="0.25">
      <c r="A370">
        <v>369</v>
      </c>
      <c r="B370" t="s">
        <v>757</v>
      </c>
      <c r="C370" t="s">
        <v>854</v>
      </c>
      <c r="D370" t="s">
        <v>929</v>
      </c>
      <c r="E370" t="s">
        <v>1314</v>
      </c>
      <c r="F370" s="1109">
        <v>199</v>
      </c>
      <c r="G370" t="s">
        <v>923</v>
      </c>
    </row>
    <row r="371" spans="1:7" ht="15" x14ac:dyDescent="0.25">
      <c r="A371">
        <v>370</v>
      </c>
      <c r="B371" t="s">
        <v>757</v>
      </c>
      <c r="C371" t="s">
        <v>853</v>
      </c>
      <c r="D371" t="s">
        <v>931</v>
      </c>
      <c r="E371" t="s">
        <v>1315</v>
      </c>
      <c r="F371" s="1109">
        <v>649</v>
      </c>
      <c r="G371" t="s">
        <v>920</v>
      </c>
    </row>
    <row r="372" spans="1:7" ht="15" x14ac:dyDescent="0.25">
      <c r="A372">
        <v>371</v>
      </c>
      <c r="B372" t="s">
        <v>757</v>
      </c>
      <c r="C372" t="s">
        <v>854</v>
      </c>
      <c r="D372" t="s">
        <v>933</v>
      </c>
      <c r="E372" t="s">
        <v>1316</v>
      </c>
      <c r="F372" s="1109">
        <v>117</v>
      </c>
      <c r="G372" t="s">
        <v>1290</v>
      </c>
    </row>
    <row r="373" spans="1:7" ht="15" x14ac:dyDescent="0.25">
      <c r="A373">
        <v>372</v>
      </c>
      <c r="B373" t="s">
        <v>757</v>
      </c>
      <c r="C373" t="s">
        <v>849</v>
      </c>
      <c r="D373" t="s">
        <v>935</v>
      </c>
      <c r="E373" t="s">
        <v>1317</v>
      </c>
      <c r="F373" s="1109">
        <v>1129</v>
      </c>
      <c r="G373" t="s">
        <v>920</v>
      </c>
    </row>
    <row r="374" spans="1:7" ht="15" x14ac:dyDescent="0.25">
      <c r="A374">
        <v>373</v>
      </c>
      <c r="B374" t="s">
        <v>757</v>
      </c>
      <c r="C374" t="s">
        <v>855</v>
      </c>
      <c r="D374" t="s">
        <v>937</v>
      </c>
      <c r="E374" t="s">
        <v>1318</v>
      </c>
      <c r="F374" s="1109">
        <v>1249</v>
      </c>
      <c r="G374" t="s">
        <v>920</v>
      </c>
    </row>
    <row r="375" spans="1:7" ht="15" x14ac:dyDescent="0.25">
      <c r="A375">
        <v>374</v>
      </c>
      <c r="B375" t="s">
        <v>757</v>
      </c>
      <c r="C375" t="s">
        <v>849</v>
      </c>
      <c r="D375" t="s">
        <v>939</v>
      </c>
      <c r="E375" t="s">
        <v>1319</v>
      </c>
      <c r="F375" s="1109">
        <v>999</v>
      </c>
      <c r="G375" t="s">
        <v>920</v>
      </c>
    </row>
    <row r="376" spans="1:7" ht="15" x14ac:dyDescent="0.25">
      <c r="A376">
        <v>375</v>
      </c>
      <c r="B376" t="s">
        <v>757</v>
      </c>
      <c r="C376" t="s">
        <v>855</v>
      </c>
      <c r="D376" t="s">
        <v>941</v>
      </c>
      <c r="E376" t="s">
        <v>960</v>
      </c>
      <c r="F376" s="1109">
        <v>1829</v>
      </c>
      <c r="G376" t="s">
        <v>961</v>
      </c>
    </row>
    <row r="377" spans="1:7" ht="15" x14ac:dyDescent="0.25">
      <c r="A377">
        <v>376</v>
      </c>
      <c r="B377" t="s">
        <v>757</v>
      </c>
      <c r="C377" t="s">
        <v>849</v>
      </c>
      <c r="D377" t="s">
        <v>943</v>
      </c>
      <c r="E377" t="s">
        <v>1320</v>
      </c>
      <c r="F377" s="1109">
        <v>199</v>
      </c>
      <c r="G377" t="s">
        <v>955</v>
      </c>
    </row>
    <row r="378" spans="1:7" ht="15" x14ac:dyDescent="0.25">
      <c r="A378">
        <v>377</v>
      </c>
      <c r="B378" t="s">
        <v>757</v>
      </c>
      <c r="C378" t="s">
        <v>857</v>
      </c>
      <c r="D378" t="s">
        <v>946</v>
      </c>
      <c r="E378" t="s">
        <v>1321</v>
      </c>
      <c r="F378" s="1109">
        <v>649</v>
      </c>
      <c r="G378" t="s">
        <v>920</v>
      </c>
    </row>
    <row r="379" spans="1:7" ht="15" x14ac:dyDescent="0.25">
      <c r="A379">
        <v>378</v>
      </c>
      <c r="B379" t="s">
        <v>851</v>
      </c>
      <c r="C379" t="s">
        <v>855</v>
      </c>
      <c r="D379" t="s">
        <v>918</v>
      </c>
      <c r="E379" t="s">
        <v>1322</v>
      </c>
      <c r="F379" s="1109">
        <v>169</v>
      </c>
      <c r="G379" t="s">
        <v>945</v>
      </c>
    </row>
    <row r="380" spans="1:7" ht="15" x14ac:dyDescent="0.25">
      <c r="A380">
        <v>379</v>
      </c>
      <c r="B380" t="s">
        <v>757</v>
      </c>
      <c r="C380" t="s">
        <v>856</v>
      </c>
      <c r="D380" t="s">
        <v>921</v>
      </c>
      <c r="E380" t="s">
        <v>1323</v>
      </c>
      <c r="F380" s="1109">
        <v>129</v>
      </c>
      <c r="G380" t="s">
        <v>945</v>
      </c>
    </row>
    <row r="381" spans="1:7" ht="15" x14ac:dyDescent="0.25">
      <c r="A381">
        <v>380</v>
      </c>
      <c r="B381" t="s">
        <v>757</v>
      </c>
      <c r="C381" t="s">
        <v>853</v>
      </c>
      <c r="D381" t="s">
        <v>924</v>
      </c>
      <c r="E381" t="s">
        <v>1324</v>
      </c>
      <c r="F381" s="1109">
        <v>179</v>
      </c>
      <c r="G381" t="s">
        <v>923</v>
      </c>
    </row>
    <row r="382" spans="1:7" ht="15" x14ac:dyDescent="0.25">
      <c r="A382">
        <v>381</v>
      </c>
      <c r="B382" t="s">
        <v>757</v>
      </c>
      <c r="C382" t="s">
        <v>855</v>
      </c>
      <c r="D382" t="s">
        <v>927</v>
      </c>
      <c r="E382" t="s">
        <v>977</v>
      </c>
      <c r="F382" s="1109">
        <v>499</v>
      </c>
      <c r="G382" t="s">
        <v>923</v>
      </c>
    </row>
    <row r="383" spans="1:7" ht="15" x14ac:dyDescent="0.25">
      <c r="A383">
        <v>382</v>
      </c>
      <c r="B383" t="s">
        <v>757</v>
      </c>
      <c r="C383" t="s">
        <v>855</v>
      </c>
      <c r="D383" t="s">
        <v>929</v>
      </c>
      <c r="E383" t="s">
        <v>1325</v>
      </c>
      <c r="F383" s="1109">
        <v>199</v>
      </c>
      <c r="G383" t="s">
        <v>923</v>
      </c>
    </row>
    <row r="384" spans="1:7" ht="15" x14ac:dyDescent="0.25">
      <c r="A384">
        <v>383</v>
      </c>
      <c r="B384" t="s">
        <v>757</v>
      </c>
      <c r="C384" t="s">
        <v>855</v>
      </c>
      <c r="D384" t="s">
        <v>931</v>
      </c>
      <c r="E384" t="s">
        <v>1326</v>
      </c>
      <c r="F384" s="1109">
        <v>599</v>
      </c>
      <c r="G384" t="s">
        <v>923</v>
      </c>
    </row>
    <row r="385" spans="1:7" ht="15" x14ac:dyDescent="0.25">
      <c r="A385">
        <v>384</v>
      </c>
      <c r="B385" t="s">
        <v>757</v>
      </c>
      <c r="C385" t="s">
        <v>856</v>
      </c>
      <c r="D385" t="s">
        <v>933</v>
      </c>
      <c r="E385" t="s">
        <v>1327</v>
      </c>
      <c r="F385" s="1109">
        <v>899</v>
      </c>
      <c r="G385" t="s">
        <v>920</v>
      </c>
    </row>
    <row r="386" spans="1:7" ht="15" x14ac:dyDescent="0.25">
      <c r="A386">
        <v>385</v>
      </c>
      <c r="B386" t="s">
        <v>757</v>
      </c>
      <c r="C386" t="s">
        <v>855</v>
      </c>
      <c r="D386" t="s">
        <v>935</v>
      </c>
      <c r="E386" t="s">
        <v>1328</v>
      </c>
      <c r="F386" s="1109">
        <v>649</v>
      </c>
      <c r="G386" t="s">
        <v>1246</v>
      </c>
    </row>
    <row r="387" spans="1:7" ht="15" x14ac:dyDescent="0.25">
      <c r="A387">
        <v>386</v>
      </c>
      <c r="B387" t="s">
        <v>757</v>
      </c>
      <c r="C387" t="s">
        <v>856</v>
      </c>
      <c r="D387" t="s">
        <v>937</v>
      </c>
      <c r="E387" t="s">
        <v>1329</v>
      </c>
      <c r="F387" s="1109">
        <v>199</v>
      </c>
      <c r="G387" t="s">
        <v>955</v>
      </c>
    </row>
    <row r="388" spans="1:7" ht="15" x14ac:dyDescent="0.25">
      <c r="A388">
        <v>387</v>
      </c>
      <c r="B388" t="s">
        <v>757</v>
      </c>
      <c r="C388" t="s">
        <v>854</v>
      </c>
      <c r="D388" t="s">
        <v>939</v>
      </c>
      <c r="E388" t="s">
        <v>1330</v>
      </c>
      <c r="F388" s="1109">
        <v>549</v>
      </c>
      <c r="G388" t="s">
        <v>920</v>
      </c>
    </row>
    <row r="389" spans="1:7" ht="15" x14ac:dyDescent="0.25">
      <c r="A389">
        <v>388</v>
      </c>
      <c r="B389" t="s">
        <v>757</v>
      </c>
      <c r="C389" t="s">
        <v>856</v>
      </c>
      <c r="D389" t="s">
        <v>941</v>
      </c>
      <c r="E389" t="s">
        <v>1331</v>
      </c>
      <c r="F389" s="1109">
        <v>149</v>
      </c>
      <c r="G389" t="s">
        <v>923</v>
      </c>
    </row>
    <row r="390" spans="1:7" ht="15" x14ac:dyDescent="0.25">
      <c r="A390">
        <v>389</v>
      </c>
      <c r="B390" t="s">
        <v>757</v>
      </c>
      <c r="C390" t="s">
        <v>856</v>
      </c>
      <c r="D390" t="s">
        <v>943</v>
      </c>
      <c r="E390" t="s">
        <v>1332</v>
      </c>
      <c r="F390" s="1109">
        <v>449</v>
      </c>
      <c r="G390" t="s">
        <v>1333</v>
      </c>
    </row>
    <row r="391" spans="1:7" ht="15" x14ac:dyDescent="0.25">
      <c r="A391">
        <v>390</v>
      </c>
      <c r="B391" t="s">
        <v>757</v>
      </c>
      <c r="C391" t="s">
        <v>854</v>
      </c>
      <c r="D391" t="s">
        <v>946</v>
      </c>
      <c r="E391" t="s">
        <v>1334</v>
      </c>
      <c r="F391" s="1109">
        <v>209</v>
      </c>
      <c r="G391" t="s">
        <v>955</v>
      </c>
    </row>
    <row r="392" spans="1:7" ht="15" x14ac:dyDescent="0.25">
      <c r="A392">
        <v>391</v>
      </c>
      <c r="B392" t="s">
        <v>757</v>
      </c>
      <c r="C392" t="s">
        <v>856</v>
      </c>
      <c r="D392" t="s">
        <v>918</v>
      </c>
      <c r="E392" t="s">
        <v>1335</v>
      </c>
      <c r="F392" s="1109">
        <v>499</v>
      </c>
      <c r="G392" t="s">
        <v>1246</v>
      </c>
    </row>
    <row r="393" spans="1:7" ht="15" x14ac:dyDescent="0.25">
      <c r="A393">
        <v>392</v>
      </c>
      <c r="B393" t="s">
        <v>757</v>
      </c>
      <c r="C393" t="s">
        <v>856</v>
      </c>
      <c r="D393" t="s">
        <v>921</v>
      </c>
      <c r="E393" t="s">
        <v>1336</v>
      </c>
      <c r="F393" s="1109">
        <v>1119</v>
      </c>
      <c r="G393" t="s">
        <v>920</v>
      </c>
    </row>
    <row r="394" spans="1:7" ht="15" x14ac:dyDescent="0.25">
      <c r="A394">
        <v>393</v>
      </c>
      <c r="B394" t="s">
        <v>757</v>
      </c>
      <c r="C394" t="s">
        <v>854</v>
      </c>
      <c r="D394" t="s">
        <v>924</v>
      </c>
      <c r="E394" t="s">
        <v>1337</v>
      </c>
      <c r="F394" s="1109">
        <v>649</v>
      </c>
      <c r="G394" t="s">
        <v>920</v>
      </c>
    </row>
    <row r="395" spans="1:7" ht="15" x14ac:dyDescent="0.25">
      <c r="A395">
        <v>394</v>
      </c>
      <c r="B395" t="s">
        <v>757</v>
      </c>
      <c r="C395" t="s">
        <v>857</v>
      </c>
      <c r="D395" t="s">
        <v>927</v>
      </c>
      <c r="E395" t="s">
        <v>1338</v>
      </c>
      <c r="F395" s="1109">
        <v>499</v>
      </c>
      <c r="G395" t="s">
        <v>923</v>
      </c>
    </row>
    <row r="396" spans="1:7" ht="15" x14ac:dyDescent="0.25">
      <c r="A396">
        <v>395</v>
      </c>
      <c r="B396" t="s">
        <v>757</v>
      </c>
      <c r="C396" t="s">
        <v>857</v>
      </c>
      <c r="D396" t="s">
        <v>929</v>
      </c>
      <c r="E396" t="s">
        <v>1339</v>
      </c>
      <c r="F396" s="1109">
        <v>669</v>
      </c>
      <c r="G396" t="s">
        <v>920</v>
      </c>
    </row>
    <row r="397" spans="1:7" ht="15" x14ac:dyDescent="0.25">
      <c r="A397">
        <v>396</v>
      </c>
      <c r="B397" t="s">
        <v>757</v>
      </c>
      <c r="C397" t="s">
        <v>857</v>
      </c>
      <c r="D397" t="s">
        <v>931</v>
      </c>
      <c r="E397" t="s">
        <v>1046</v>
      </c>
      <c r="F397" s="1109">
        <v>2249</v>
      </c>
      <c r="G397" t="s">
        <v>961</v>
      </c>
    </row>
    <row r="398" spans="1:7" ht="15" x14ac:dyDescent="0.25">
      <c r="A398">
        <v>397</v>
      </c>
      <c r="B398" t="s">
        <v>757</v>
      </c>
      <c r="C398" t="s">
        <v>853</v>
      </c>
      <c r="D398" t="s">
        <v>933</v>
      </c>
      <c r="E398" t="s">
        <v>1340</v>
      </c>
      <c r="F398" s="1109">
        <v>159</v>
      </c>
      <c r="G398" t="s">
        <v>1290</v>
      </c>
    </row>
    <row r="399" spans="1:7" ht="15" x14ac:dyDescent="0.25">
      <c r="A399">
        <v>398</v>
      </c>
      <c r="B399" t="s">
        <v>757</v>
      </c>
      <c r="C399" t="s">
        <v>853</v>
      </c>
      <c r="D399" t="s">
        <v>935</v>
      </c>
      <c r="E399" t="s">
        <v>1341</v>
      </c>
      <c r="F399" s="1109">
        <v>189</v>
      </c>
      <c r="G399" t="s">
        <v>955</v>
      </c>
    </row>
    <row r="400" spans="1:7" ht="15" x14ac:dyDescent="0.25">
      <c r="A400">
        <v>399</v>
      </c>
      <c r="B400" t="s">
        <v>757</v>
      </c>
      <c r="C400" t="s">
        <v>855</v>
      </c>
      <c r="D400" t="s">
        <v>937</v>
      </c>
      <c r="E400" t="s">
        <v>1342</v>
      </c>
      <c r="F400" s="1109">
        <v>119</v>
      </c>
      <c r="G400" t="s">
        <v>923</v>
      </c>
    </row>
    <row r="401" spans="1:7" ht="15" x14ac:dyDescent="0.25">
      <c r="A401">
        <v>400</v>
      </c>
      <c r="B401" t="s">
        <v>757</v>
      </c>
      <c r="C401" t="s">
        <v>856</v>
      </c>
      <c r="D401" t="s">
        <v>939</v>
      </c>
      <c r="E401" t="s">
        <v>1343</v>
      </c>
      <c r="F401" s="1109">
        <v>119</v>
      </c>
      <c r="G401" t="s">
        <v>1303</v>
      </c>
    </row>
    <row r="402" spans="1:7" ht="15" x14ac:dyDescent="0.25">
      <c r="A402">
        <v>401</v>
      </c>
      <c r="B402" t="s">
        <v>757</v>
      </c>
      <c r="C402" t="s">
        <v>856</v>
      </c>
      <c r="D402" t="s">
        <v>941</v>
      </c>
      <c r="E402" t="s">
        <v>1344</v>
      </c>
      <c r="F402" s="1109">
        <v>439</v>
      </c>
      <c r="G402" t="s">
        <v>920</v>
      </c>
    </row>
    <row r="403" spans="1:7" ht="15" x14ac:dyDescent="0.25">
      <c r="A403">
        <v>402</v>
      </c>
      <c r="B403" t="s">
        <v>757</v>
      </c>
      <c r="C403" t="s">
        <v>853</v>
      </c>
      <c r="D403" t="s">
        <v>943</v>
      </c>
      <c r="E403" t="s">
        <v>1077</v>
      </c>
      <c r="F403" s="1109">
        <v>949</v>
      </c>
      <c r="G403" t="s">
        <v>945</v>
      </c>
    </row>
    <row r="404" spans="1:7" ht="15" x14ac:dyDescent="0.25">
      <c r="A404">
        <v>403</v>
      </c>
      <c r="B404" t="s">
        <v>757</v>
      </c>
      <c r="C404" t="s">
        <v>849</v>
      </c>
      <c r="D404" t="s">
        <v>946</v>
      </c>
      <c r="E404" t="s">
        <v>1345</v>
      </c>
      <c r="F404" s="1109">
        <v>89.99</v>
      </c>
      <c r="G404" t="s">
        <v>1303</v>
      </c>
    </row>
    <row r="405" spans="1:7" ht="15" x14ac:dyDescent="0.25">
      <c r="A405">
        <v>404</v>
      </c>
      <c r="B405" t="s">
        <v>757</v>
      </c>
      <c r="C405" t="s">
        <v>853</v>
      </c>
      <c r="D405" t="s">
        <v>918</v>
      </c>
      <c r="E405" t="s">
        <v>1346</v>
      </c>
      <c r="F405" s="1109">
        <v>999</v>
      </c>
      <c r="G405" t="s">
        <v>920</v>
      </c>
    </row>
    <row r="406" spans="1:7" ht="15" x14ac:dyDescent="0.25">
      <c r="A406">
        <v>405</v>
      </c>
      <c r="B406" t="s">
        <v>757</v>
      </c>
      <c r="C406" t="s">
        <v>857</v>
      </c>
      <c r="D406" t="s">
        <v>921</v>
      </c>
      <c r="E406" t="s">
        <v>1347</v>
      </c>
      <c r="F406" s="1109">
        <v>999</v>
      </c>
      <c r="G406" t="s">
        <v>920</v>
      </c>
    </row>
    <row r="407" spans="1:7" ht="15" x14ac:dyDescent="0.25">
      <c r="A407">
        <v>406</v>
      </c>
      <c r="B407" t="s">
        <v>757</v>
      </c>
      <c r="C407" t="s">
        <v>849</v>
      </c>
      <c r="D407" t="s">
        <v>924</v>
      </c>
      <c r="E407" t="s">
        <v>1096</v>
      </c>
      <c r="F407" s="1109">
        <v>1099</v>
      </c>
      <c r="G407" t="s">
        <v>945</v>
      </c>
    </row>
    <row r="408" spans="1:7" ht="15" x14ac:dyDescent="0.25">
      <c r="A408">
        <v>407</v>
      </c>
      <c r="B408" t="s">
        <v>757</v>
      </c>
      <c r="C408" t="s">
        <v>853</v>
      </c>
      <c r="D408" t="s">
        <v>927</v>
      </c>
      <c r="E408" t="s">
        <v>1097</v>
      </c>
      <c r="F408" s="1109">
        <v>699</v>
      </c>
      <c r="G408" t="s">
        <v>945</v>
      </c>
    </row>
    <row r="409" spans="1:7" ht="15" x14ac:dyDescent="0.25">
      <c r="A409">
        <v>408</v>
      </c>
      <c r="B409" t="s">
        <v>757</v>
      </c>
      <c r="C409" t="s">
        <v>853</v>
      </c>
      <c r="D409" t="s">
        <v>929</v>
      </c>
      <c r="E409" t="s">
        <v>1348</v>
      </c>
      <c r="F409" s="1109">
        <v>349</v>
      </c>
      <c r="G409" t="s">
        <v>1333</v>
      </c>
    </row>
    <row r="410" spans="1:7" ht="15" x14ac:dyDescent="0.25">
      <c r="A410">
        <v>409</v>
      </c>
      <c r="B410" t="s">
        <v>757</v>
      </c>
      <c r="C410" t="s">
        <v>849</v>
      </c>
      <c r="D410" t="s">
        <v>931</v>
      </c>
      <c r="E410" t="s">
        <v>1349</v>
      </c>
      <c r="F410" s="1109">
        <v>259</v>
      </c>
      <c r="G410" t="s">
        <v>1333</v>
      </c>
    </row>
    <row r="411" spans="1:7" ht="15" x14ac:dyDescent="0.25">
      <c r="A411">
        <v>410</v>
      </c>
      <c r="B411" t="s">
        <v>757</v>
      </c>
      <c r="C411" t="s">
        <v>853</v>
      </c>
      <c r="D411" t="s">
        <v>933</v>
      </c>
      <c r="E411" t="s">
        <v>1350</v>
      </c>
      <c r="F411" s="1109">
        <v>1199</v>
      </c>
      <c r="G411" t="s">
        <v>955</v>
      </c>
    </row>
    <row r="412" spans="1:7" ht="15" x14ac:dyDescent="0.25">
      <c r="A412">
        <v>411</v>
      </c>
      <c r="B412" t="s">
        <v>757</v>
      </c>
      <c r="C412" t="s">
        <v>856</v>
      </c>
      <c r="D412" t="s">
        <v>935</v>
      </c>
      <c r="E412" t="s">
        <v>1351</v>
      </c>
      <c r="F412" s="1109">
        <v>1129</v>
      </c>
      <c r="G412" t="s">
        <v>920</v>
      </c>
    </row>
    <row r="413" spans="1:7" ht="15" x14ac:dyDescent="0.25">
      <c r="A413">
        <v>412</v>
      </c>
      <c r="B413" t="s">
        <v>757</v>
      </c>
      <c r="C413" t="s">
        <v>857</v>
      </c>
      <c r="D413" t="s">
        <v>937</v>
      </c>
      <c r="E413" t="s">
        <v>1352</v>
      </c>
      <c r="F413" s="1109">
        <v>899</v>
      </c>
      <c r="G413" t="s">
        <v>920</v>
      </c>
    </row>
    <row r="414" spans="1:7" ht="15" x14ac:dyDescent="0.25">
      <c r="A414">
        <v>413</v>
      </c>
      <c r="B414" t="s">
        <v>757</v>
      </c>
      <c r="C414" t="s">
        <v>854</v>
      </c>
      <c r="D414" t="s">
        <v>939</v>
      </c>
      <c r="E414" t="s">
        <v>1353</v>
      </c>
      <c r="F414" s="1109">
        <v>649</v>
      </c>
      <c r="G414" t="s">
        <v>920</v>
      </c>
    </row>
    <row r="415" spans="1:7" ht="15" x14ac:dyDescent="0.25">
      <c r="A415">
        <v>414</v>
      </c>
      <c r="B415" t="s">
        <v>757</v>
      </c>
      <c r="C415" t="s">
        <v>849</v>
      </c>
      <c r="D415" t="s">
        <v>941</v>
      </c>
      <c r="E415" t="s">
        <v>1354</v>
      </c>
      <c r="F415" s="1109">
        <v>1049</v>
      </c>
      <c r="G415" t="s">
        <v>945</v>
      </c>
    </row>
    <row r="416" spans="1:7" ht="15" x14ac:dyDescent="0.25">
      <c r="A416">
        <v>415</v>
      </c>
      <c r="B416" t="s">
        <v>757</v>
      </c>
      <c r="C416" t="s">
        <v>855</v>
      </c>
      <c r="D416" t="s">
        <v>943</v>
      </c>
      <c r="E416" t="s">
        <v>1128</v>
      </c>
      <c r="F416" s="1109">
        <v>2749</v>
      </c>
      <c r="G416" t="s">
        <v>961</v>
      </c>
    </row>
    <row r="417" spans="1:7" ht="15" x14ac:dyDescent="0.25">
      <c r="A417">
        <v>416</v>
      </c>
      <c r="B417" t="s">
        <v>757</v>
      </c>
      <c r="C417" t="s">
        <v>849</v>
      </c>
      <c r="D417" t="s">
        <v>946</v>
      </c>
      <c r="E417" t="s">
        <v>1355</v>
      </c>
      <c r="F417" s="1109">
        <v>799</v>
      </c>
      <c r="G417" t="s">
        <v>920</v>
      </c>
    </row>
    <row r="418" spans="1:7" ht="15" x14ac:dyDescent="0.25">
      <c r="A418">
        <v>417</v>
      </c>
      <c r="B418" t="s">
        <v>757</v>
      </c>
      <c r="C418" t="s">
        <v>854</v>
      </c>
      <c r="D418" t="s">
        <v>918</v>
      </c>
      <c r="E418" t="s">
        <v>1356</v>
      </c>
      <c r="F418" s="1109">
        <v>117</v>
      </c>
      <c r="G418" t="s">
        <v>1290</v>
      </c>
    </row>
    <row r="419" spans="1:7" ht="15" x14ac:dyDescent="0.25">
      <c r="A419">
        <v>418</v>
      </c>
      <c r="B419" t="s">
        <v>757</v>
      </c>
      <c r="C419" t="s">
        <v>854</v>
      </c>
      <c r="D419" t="s">
        <v>921</v>
      </c>
      <c r="E419" t="s">
        <v>1357</v>
      </c>
      <c r="F419" s="1109">
        <v>199</v>
      </c>
      <c r="G419" t="s">
        <v>1280</v>
      </c>
    </row>
    <row r="420" spans="1:7" ht="15" x14ac:dyDescent="0.25">
      <c r="A420">
        <v>419</v>
      </c>
      <c r="B420" t="s">
        <v>757</v>
      </c>
      <c r="C420" t="s">
        <v>856</v>
      </c>
      <c r="D420" t="s">
        <v>924</v>
      </c>
      <c r="E420" t="s">
        <v>1358</v>
      </c>
      <c r="F420" s="1109">
        <v>199</v>
      </c>
      <c r="G420" t="s">
        <v>1280</v>
      </c>
    </row>
    <row r="421" spans="1:7" ht="15" x14ac:dyDescent="0.25">
      <c r="A421">
        <v>420</v>
      </c>
      <c r="B421" t="s">
        <v>757</v>
      </c>
      <c r="C421" t="s">
        <v>855</v>
      </c>
      <c r="D421" t="s">
        <v>927</v>
      </c>
      <c r="E421" t="s">
        <v>1359</v>
      </c>
      <c r="F421" s="1109">
        <v>899</v>
      </c>
      <c r="G421" t="s">
        <v>920</v>
      </c>
    </row>
    <row r="422" spans="1:7" ht="15" x14ac:dyDescent="0.25">
      <c r="A422">
        <v>421</v>
      </c>
      <c r="B422" t="s">
        <v>757</v>
      </c>
      <c r="C422" t="s">
        <v>856</v>
      </c>
      <c r="D422" t="s">
        <v>929</v>
      </c>
      <c r="E422" t="s">
        <v>1150</v>
      </c>
      <c r="F422" s="1109">
        <v>999</v>
      </c>
      <c r="G422" t="s">
        <v>945</v>
      </c>
    </row>
    <row r="423" spans="1:7" ht="15" x14ac:dyDescent="0.25">
      <c r="A423">
        <v>422</v>
      </c>
      <c r="B423" t="s">
        <v>757</v>
      </c>
      <c r="C423" t="s">
        <v>853</v>
      </c>
      <c r="D423" t="s">
        <v>931</v>
      </c>
      <c r="E423" t="s">
        <v>1360</v>
      </c>
      <c r="F423" s="1109">
        <v>399</v>
      </c>
      <c r="G423" t="s">
        <v>1333</v>
      </c>
    </row>
    <row r="424" spans="1:7" ht="15" x14ac:dyDescent="0.25">
      <c r="A424">
        <v>423</v>
      </c>
      <c r="B424" t="s">
        <v>757</v>
      </c>
      <c r="C424" t="s">
        <v>856</v>
      </c>
      <c r="D424" t="s">
        <v>933</v>
      </c>
      <c r="E424" t="s">
        <v>1361</v>
      </c>
      <c r="F424" s="1109">
        <v>999</v>
      </c>
      <c r="G424" t="s">
        <v>920</v>
      </c>
    </row>
    <row r="425" spans="1:7" ht="15" x14ac:dyDescent="0.25">
      <c r="A425">
        <v>424</v>
      </c>
      <c r="B425" t="s">
        <v>757</v>
      </c>
      <c r="C425" t="s">
        <v>854</v>
      </c>
      <c r="D425" t="s">
        <v>935</v>
      </c>
      <c r="E425" t="s">
        <v>1362</v>
      </c>
      <c r="F425" s="1109">
        <v>219</v>
      </c>
      <c r="G425" t="s">
        <v>955</v>
      </c>
    </row>
    <row r="426" spans="1:7" ht="15" x14ac:dyDescent="0.25">
      <c r="A426">
        <v>425</v>
      </c>
      <c r="B426" t="s">
        <v>757</v>
      </c>
      <c r="C426" t="s">
        <v>849</v>
      </c>
      <c r="D426" t="s">
        <v>937</v>
      </c>
      <c r="E426" t="s">
        <v>1229</v>
      </c>
      <c r="F426" s="1109">
        <v>849</v>
      </c>
      <c r="G426" t="s">
        <v>955</v>
      </c>
    </row>
    <row r="427" spans="1:7" ht="15" x14ac:dyDescent="0.25">
      <c r="A427">
        <v>426</v>
      </c>
      <c r="B427" t="s">
        <v>757</v>
      </c>
      <c r="C427" t="s">
        <v>855</v>
      </c>
      <c r="D427" t="s">
        <v>939</v>
      </c>
      <c r="E427" t="s">
        <v>1363</v>
      </c>
      <c r="F427" s="1109">
        <v>549</v>
      </c>
      <c r="G427" t="s">
        <v>920</v>
      </c>
    </row>
    <row r="428" spans="1:7" ht="15" x14ac:dyDescent="0.25">
      <c r="A428">
        <v>427</v>
      </c>
      <c r="B428" t="s">
        <v>757</v>
      </c>
      <c r="C428" t="s">
        <v>854</v>
      </c>
      <c r="D428" t="s">
        <v>941</v>
      </c>
      <c r="E428" t="s">
        <v>1364</v>
      </c>
      <c r="F428" s="1109">
        <v>159</v>
      </c>
      <c r="G428" t="s">
        <v>1290</v>
      </c>
    </row>
    <row r="429" spans="1:7" ht="15" x14ac:dyDescent="0.25">
      <c r="A429">
        <v>428</v>
      </c>
      <c r="B429" t="s">
        <v>851</v>
      </c>
      <c r="C429" t="s">
        <v>854</v>
      </c>
      <c r="D429" t="s">
        <v>943</v>
      </c>
      <c r="E429" t="s">
        <v>1365</v>
      </c>
      <c r="F429" s="1109">
        <v>449</v>
      </c>
      <c r="G429" t="s">
        <v>945</v>
      </c>
    </row>
    <row r="430" spans="1:7" ht="15" x14ac:dyDescent="0.25">
      <c r="A430">
        <v>429</v>
      </c>
      <c r="B430" t="s">
        <v>851</v>
      </c>
      <c r="C430" t="s">
        <v>853</v>
      </c>
      <c r="D430" t="s">
        <v>946</v>
      </c>
      <c r="E430" t="s">
        <v>1366</v>
      </c>
      <c r="F430" s="1109">
        <v>649</v>
      </c>
      <c r="G430" t="s">
        <v>945</v>
      </c>
    </row>
    <row r="431" spans="1:7" ht="15" x14ac:dyDescent="0.25">
      <c r="A431">
        <v>430</v>
      </c>
      <c r="B431" t="s">
        <v>851</v>
      </c>
      <c r="C431" t="s">
        <v>856</v>
      </c>
      <c r="D431" t="s">
        <v>918</v>
      </c>
      <c r="E431" t="s">
        <v>1367</v>
      </c>
      <c r="F431" s="1109">
        <v>151.99</v>
      </c>
      <c r="G431" t="s">
        <v>1368</v>
      </c>
    </row>
    <row r="432" spans="1:7" ht="15" x14ac:dyDescent="0.25">
      <c r="A432">
        <v>431</v>
      </c>
      <c r="B432" t="s">
        <v>851</v>
      </c>
      <c r="C432" t="s">
        <v>853</v>
      </c>
      <c r="D432" t="s">
        <v>921</v>
      </c>
      <c r="E432" t="s">
        <v>1369</v>
      </c>
      <c r="F432" s="1109">
        <v>499</v>
      </c>
      <c r="G432" t="s">
        <v>945</v>
      </c>
    </row>
    <row r="433" spans="1:7" ht="15" x14ac:dyDescent="0.25">
      <c r="A433">
        <v>432</v>
      </c>
      <c r="B433" t="s">
        <v>851</v>
      </c>
      <c r="C433" t="s">
        <v>853</v>
      </c>
      <c r="D433" t="s">
        <v>924</v>
      </c>
      <c r="E433" t="s">
        <v>1370</v>
      </c>
      <c r="F433" s="1109">
        <v>599</v>
      </c>
      <c r="G433" t="s">
        <v>923</v>
      </c>
    </row>
    <row r="434" spans="1:7" ht="15" x14ac:dyDescent="0.25">
      <c r="A434">
        <v>433</v>
      </c>
      <c r="B434" t="s">
        <v>851</v>
      </c>
      <c r="C434" t="s">
        <v>849</v>
      </c>
      <c r="D434" t="s">
        <v>927</v>
      </c>
      <c r="E434" t="s">
        <v>1371</v>
      </c>
      <c r="F434" s="1109">
        <v>699</v>
      </c>
      <c r="G434" t="s">
        <v>926</v>
      </c>
    </row>
    <row r="435" spans="1:7" ht="15" x14ac:dyDescent="0.25">
      <c r="A435">
        <v>434</v>
      </c>
      <c r="B435" t="s">
        <v>851</v>
      </c>
      <c r="C435" t="s">
        <v>856</v>
      </c>
      <c r="D435" t="s">
        <v>929</v>
      </c>
      <c r="E435" t="s">
        <v>1372</v>
      </c>
      <c r="F435" s="1109">
        <v>699</v>
      </c>
      <c r="G435" t="s">
        <v>923</v>
      </c>
    </row>
    <row r="436" spans="1:7" ht="15" x14ac:dyDescent="0.25">
      <c r="A436">
        <v>435</v>
      </c>
      <c r="B436" t="s">
        <v>851</v>
      </c>
      <c r="C436" t="s">
        <v>849</v>
      </c>
      <c r="D436" t="s">
        <v>931</v>
      </c>
      <c r="E436" t="s">
        <v>1373</v>
      </c>
      <c r="F436" s="1109">
        <v>649</v>
      </c>
      <c r="G436" t="s">
        <v>926</v>
      </c>
    </row>
    <row r="437" spans="1:7" ht="15" x14ac:dyDescent="0.25">
      <c r="A437">
        <v>436</v>
      </c>
      <c r="B437" t="s">
        <v>851</v>
      </c>
      <c r="C437" t="s">
        <v>854</v>
      </c>
      <c r="D437" t="s">
        <v>933</v>
      </c>
      <c r="E437" t="s">
        <v>1374</v>
      </c>
      <c r="F437" s="1109">
        <v>549</v>
      </c>
      <c r="G437" t="s">
        <v>926</v>
      </c>
    </row>
    <row r="438" spans="1:7" ht="15" x14ac:dyDescent="0.25">
      <c r="A438">
        <v>437</v>
      </c>
      <c r="B438" t="s">
        <v>851</v>
      </c>
      <c r="C438" t="s">
        <v>849</v>
      </c>
      <c r="D438" t="s">
        <v>935</v>
      </c>
      <c r="E438" t="s">
        <v>1375</v>
      </c>
      <c r="F438" s="1109">
        <v>129</v>
      </c>
      <c r="G438" t="s">
        <v>955</v>
      </c>
    </row>
    <row r="439" spans="1:7" ht="15" x14ac:dyDescent="0.25">
      <c r="A439">
        <v>438</v>
      </c>
      <c r="B439" t="s">
        <v>851</v>
      </c>
      <c r="C439" t="s">
        <v>854</v>
      </c>
      <c r="D439" t="s">
        <v>937</v>
      </c>
      <c r="E439" t="s">
        <v>1376</v>
      </c>
      <c r="F439" s="1109">
        <v>699</v>
      </c>
      <c r="G439" t="s">
        <v>926</v>
      </c>
    </row>
    <row r="440" spans="1:7" ht="15" x14ac:dyDescent="0.25">
      <c r="A440">
        <v>439</v>
      </c>
      <c r="B440" t="s">
        <v>851</v>
      </c>
      <c r="C440" t="s">
        <v>849</v>
      </c>
      <c r="D440" t="s">
        <v>939</v>
      </c>
      <c r="E440" t="s">
        <v>1377</v>
      </c>
      <c r="F440" s="1109">
        <v>499</v>
      </c>
      <c r="G440" t="s">
        <v>923</v>
      </c>
    </row>
    <row r="441" spans="1:7" ht="15" x14ac:dyDescent="0.25">
      <c r="A441">
        <v>440</v>
      </c>
      <c r="B441" t="s">
        <v>851</v>
      </c>
      <c r="C441" t="s">
        <v>855</v>
      </c>
      <c r="D441" t="s">
        <v>941</v>
      </c>
      <c r="E441" t="s">
        <v>1378</v>
      </c>
      <c r="F441" s="1109">
        <v>369</v>
      </c>
      <c r="G441" t="s">
        <v>926</v>
      </c>
    </row>
    <row r="442" spans="1:7" ht="15" x14ac:dyDescent="0.25">
      <c r="A442">
        <v>441</v>
      </c>
      <c r="B442" t="s">
        <v>851</v>
      </c>
      <c r="C442" t="s">
        <v>856</v>
      </c>
      <c r="D442" t="s">
        <v>943</v>
      </c>
      <c r="E442" t="s">
        <v>1379</v>
      </c>
      <c r="F442" s="1109">
        <v>1229</v>
      </c>
      <c r="G442" t="s">
        <v>920</v>
      </c>
    </row>
    <row r="443" spans="1:7" ht="15" x14ac:dyDescent="0.25">
      <c r="A443">
        <v>442</v>
      </c>
      <c r="B443" t="s">
        <v>851</v>
      </c>
      <c r="C443" t="s">
        <v>857</v>
      </c>
      <c r="D443" t="s">
        <v>946</v>
      </c>
      <c r="E443" t="s">
        <v>1380</v>
      </c>
      <c r="F443" s="1109">
        <v>899</v>
      </c>
      <c r="G443" t="s">
        <v>926</v>
      </c>
    </row>
    <row r="444" spans="1:7" ht="15" x14ac:dyDescent="0.25">
      <c r="A444">
        <v>443</v>
      </c>
      <c r="B444" t="s">
        <v>851</v>
      </c>
      <c r="C444" t="s">
        <v>853</v>
      </c>
      <c r="D444" t="s">
        <v>918</v>
      </c>
      <c r="E444" t="s">
        <v>1381</v>
      </c>
      <c r="F444" s="1109">
        <v>448.99</v>
      </c>
      <c r="G444" t="s">
        <v>926</v>
      </c>
    </row>
    <row r="445" spans="1:7" ht="15" x14ac:dyDescent="0.25">
      <c r="A445">
        <v>444</v>
      </c>
      <c r="B445" t="s">
        <v>851</v>
      </c>
      <c r="C445" t="s">
        <v>855</v>
      </c>
      <c r="D445" t="s">
        <v>921</v>
      </c>
      <c r="E445" t="s">
        <v>1382</v>
      </c>
      <c r="F445" s="1109">
        <v>599</v>
      </c>
      <c r="G445" t="s">
        <v>923</v>
      </c>
    </row>
    <row r="446" spans="1:7" ht="15" x14ac:dyDescent="0.25">
      <c r="A446">
        <v>445</v>
      </c>
      <c r="B446" t="s">
        <v>851</v>
      </c>
      <c r="C446" t="s">
        <v>853</v>
      </c>
      <c r="D446" t="s">
        <v>924</v>
      </c>
      <c r="E446" t="s">
        <v>1383</v>
      </c>
      <c r="F446" s="1109">
        <v>399</v>
      </c>
      <c r="G446" t="s">
        <v>926</v>
      </c>
    </row>
    <row r="447" spans="1:7" ht="15" x14ac:dyDescent="0.25">
      <c r="A447">
        <v>446</v>
      </c>
      <c r="B447" t="s">
        <v>851</v>
      </c>
      <c r="C447" t="s">
        <v>855</v>
      </c>
      <c r="D447" t="s">
        <v>927</v>
      </c>
      <c r="E447" t="s">
        <v>1384</v>
      </c>
      <c r="F447" s="1109">
        <v>2168.75</v>
      </c>
      <c r="G447" t="s">
        <v>920</v>
      </c>
    </row>
    <row r="448" spans="1:7" ht="15" x14ac:dyDescent="0.25">
      <c r="A448">
        <v>447</v>
      </c>
      <c r="B448" t="s">
        <v>851</v>
      </c>
      <c r="C448" t="s">
        <v>849</v>
      </c>
      <c r="D448" t="s">
        <v>929</v>
      </c>
      <c r="E448" t="s">
        <v>1385</v>
      </c>
      <c r="F448" s="1109">
        <v>1299</v>
      </c>
      <c r="G448" t="s">
        <v>926</v>
      </c>
    </row>
    <row r="449" spans="1:7" ht="15" x14ac:dyDescent="0.25">
      <c r="A449">
        <v>448</v>
      </c>
      <c r="B449" t="s">
        <v>851</v>
      </c>
      <c r="C449" t="s">
        <v>849</v>
      </c>
      <c r="D449" t="s">
        <v>931</v>
      </c>
      <c r="E449" t="s">
        <v>1386</v>
      </c>
      <c r="F449" s="1109">
        <v>779</v>
      </c>
      <c r="G449" t="s">
        <v>920</v>
      </c>
    </row>
    <row r="450" spans="1:7" ht="15" x14ac:dyDescent="0.25">
      <c r="A450">
        <v>449</v>
      </c>
      <c r="B450" t="s">
        <v>851</v>
      </c>
      <c r="C450" t="s">
        <v>857</v>
      </c>
      <c r="D450" t="s">
        <v>933</v>
      </c>
      <c r="E450" t="s">
        <v>1387</v>
      </c>
      <c r="F450" s="1109">
        <v>1649</v>
      </c>
      <c r="G450" t="s">
        <v>920</v>
      </c>
    </row>
    <row r="451" spans="1:7" ht="15" x14ac:dyDescent="0.25">
      <c r="A451">
        <v>450</v>
      </c>
      <c r="B451" t="s">
        <v>851</v>
      </c>
      <c r="C451" t="s">
        <v>856</v>
      </c>
      <c r="D451" t="s">
        <v>935</v>
      </c>
      <c r="E451" t="s">
        <v>1388</v>
      </c>
      <c r="F451" s="1109">
        <v>999</v>
      </c>
      <c r="G451" t="s">
        <v>923</v>
      </c>
    </row>
    <row r="452" spans="1:7" ht="15" x14ac:dyDescent="0.25">
      <c r="A452">
        <v>451</v>
      </c>
      <c r="B452" t="s">
        <v>851</v>
      </c>
      <c r="C452" t="s">
        <v>853</v>
      </c>
      <c r="D452" t="s">
        <v>937</v>
      </c>
      <c r="E452" t="s">
        <v>1389</v>
      </c>
      <c r="F452" s="1109">
        <v>1098.99</v>
      </c>
      <c r="G452" t="s">
        <v>926</v>
      </c>
    </row>
    <row r="453" spans="1:7" ht="15" x14ac:dyDescent="0.25">
      <c r="A453">
        <v>452</v>
      </c>
      <c r="B453" t="s">
        <v>851</v>
      </c>
      <c r="C453" t="s">
        <v>857</v>
      </c>
      <c r="D453" t="s">
        <v>939</v>
      </c>
      <c r="E453" t="s">
        <v>1390</v>
      </c>
      <c r="F453" s="1109">
        <v>669</v>
      </c>
      <c r="G453" t="s">
        <v>926</v>
      </c>
    </row>
    <row r="454" spans="1:7" ht="15" x14ac:dyDescent="0.25">
      <c r="A454">
        <v>453</v>
      </c>
      <c r="B454" t="s">
        <v>851</v>
      </c>
      <c r="C454" t="s">
        <v>857</v>
      </c>
      <c r="D454" t="s">
        <v>941</v>
      </c>
      <c r="E454" t="s">
        <v>1391</v>
      </c>
      <c r="F454" s="1109">
        <v>1199</v>
      </c>
      <c r="G454" t="s">
        <v>926</v>
      </c>
    </row>
    <row r="455" spans="1:7" ht="15" x14ac:dyDescent="0.25">
      <c r="A455">
        <v>454</v>
      </c>
      <c r="B455" t="s">
        <v>851</v>
      </c>
      <c r="C455" t="s">
        <v>853</v>
      </c>
      <c r="D455" t="s">
        <v>943</v>
      </c>
      <c r="E455" t="s">
        <v>1392</v>
      </c>
      <c r="F455" s="1109">
        <v>1199</v>
      </c>
      <c r="G455" t="s">
        <v>926</v>
      </c>
    </row>
    <row r="456" spans="1:7" ht="15" x14ac:dyDescent="0.25">
      <c r="A456">
        <v>455</v>
      </c>
      <c r="B456" t="s">
        <v>851</v>
      </c>
      <c r="C456" t="s">
        <v>857</v>
      </c>
      <c r="D456" t="s">
        <v>946</v>
      </c>
      <c r="E456" t="s">
        <v>1393</v>
      </c>
      <c r="F456" s="1109">
        <v>499</v>
      </c>
      <c r="G456" t="s">
        <v>926</v>
      </c>
    </row>
    <row r="457" spans="1:7" ht="15" x14ac:dyDescent="0.25">
      <c r="A457">
        <v>456</v>
      </c>
      <c r="B457" t="s">
        <v>851</v>
      </c>
      <c r="C457" t="s">
        <v>849</v>
      </c>
      <c r="D457" t="s">
        <v>918</v>
      </c>
      <c r="E457" t="s">
        <v>1394</v>
      </c>
      <c r="F457" s="1109">
        <v>999</v>
      </c>
      <c r="G457" t="s">
        <v>926</v>
      </c>
    </row>
    <row r="458" spans="1:7" ht="15" x14ac:dyDescent="0.25">
      <c r="A458">
        <v>457</v>
      </c>
      <c r="B458" t="s">
        <v>851</v>
      </c>
      <c r="C458" t="s">
        <v>857</v>
      </c>
      <c r="D458" t="s">
        <v>921</v>
      </c>
      <c r="E458" t="s">
        <v>1395</v>
      </c>
      <c r="F458" s="1109">
        <v>2459</v>
      </c>
      <c r="G458" t="s">
        <v>920</v>
      </c>
    </row>
    <row r="459" spans="1:7" ht="15" x14ac:dyDescent="0.25">
      <c r="A459">
        <v>458</v>
      </c>
      <c r="B459" t="s">
        <v>851</v>
      </c>
      <c r="C459" t="s">
        <v>853</v>
      </c>
      <c r="D459" t="s">
        <v>924</v>
      </c>
      <c r="E459" t="s">
        <v>1396</v>
      </c>
      <c r="F459" s="1109">
        <v>1419</v>
      </c>
      <c r="G459" t="s">
        <v>920</v>
      </c>
    </row>
    <row r="460" spans="1:7" ht="15" x14ac:dyDescent="0.25">
      <c r="A460">
        <v>459</v>
      </c>
      <c r="B460" t="s">
        <v>851</v>
      </c>
      <c r="C460" t="s">
        <v>856</v>
      </c>
      <c r="D460" t="s">
        <v>927</v>
      </c>
      <c r="E460" t="s">
        <v>1397</v>
      </c>
      <c r="F460" s="1109">
        <v>699</v>
      </c>
      <c r="G460" t="s">
        <v>926</v>
      </c>
    </row>
    <row r="461" spans="1:7" ht="15" x14ac:dyDescent="0.25">
      <c r="A461">
        <v>460</v>
      </c>
      <c r="B461" t="s">
        <v>851</v>
      </c>
      <c r="C461" t="s">
        <v>854</v>
      </c>
      <c r="D461" t="s">
        <v>929</v>
      </c>
      <c r="E461" t="s">
        <v>1398</v>
      </c>
      <c r="F461" s="1109">
        <v>999</v>
      </c>
      <c r="G461" t="s">
        <v>926</v>
      </c>
    </row>
    <row r="462" spans="1:7" ht="15" x14ac:dyDescent="0.25">
      <c r="A462">
        <v>461</v>
      </c>
      <c r="B462" t="s">
        <v>851</v>
      </c>
      <c r="C462" t="s">
        <v>849</v>
      </c>
      <c r="D462" t="s">
        <v>931</v>
      </c>
      <c r="E462" t="s">
        <v>1399</v>
      </c>
      <c r="F462" s="1109">
        <v>1299</v>
      </c>
      <c r="G462" t="s">
        <v>926</v>
      </c>
    </row>
    <row r="463" spans="1:7" ht="15" x14ac:dyDescent="0.25">
      <c r="A463">
        <v>462</v>
      </c>
      <c r="B463" t="s">
        <v>851</v>
      </c>
      <c r="C463" t="s">
        <v>855</v>
      </c>
      <c r="D463" t="s">
        <v>933</v>
      </c>
      <c r="E463" t="s">
        <v>1400</v>
      </c>
      <c r="F463" s="1109">
        <v>549</v>
      </c>
      <c r="G463" t="s">
        <v>920</v>
      </c>
    </row>
    <row r="464" spans="1:7" ht="15" x14ac:dyDescent="0.25">
      <c r="A464">
        <v>463</v>
      </c>
      <c r="B464" t="s">
        <v>851</v>
      </c>
      <c r="C464" t="s">
        <v>853</v>
      </c>
      <c r="D464" t="s">
        <v>935</v>
      </c>
      <c r="E464" t="s">
        <v>1401</v>
      </c>
      <c r="F464" s="1109">
        <v>1499</v>
      </c>
      <c r="G464" t="s">
        <v>926</v>
      </c>
    </row>
    <row r="465" spans="1:7" ht="15" x14ac:dyDescent="0.25">
      <c r="A465">
        <v>464</v>
      </c>
      <c r="B465" t="s">
        <v>851</v>
      </c>
      <c r="C465" t="s">
        <v>855</v>
      </c>
      <c r="D465" t="s">
        <v>937</v>
      </c>
      <c r="E465" t="s">
        <v>1402</v>
      </c>
      <c r="F465" s="1109">
        <v>999</v>
      </c>
      <c r="G465" t="s">
        <v>926</v>
      </c>
    </row>
    <row r="466" spans="1:7" ht="15" x14ac:dyDescent="0.25">
      <c r="A466">
        <v>465</v>
      </c>
      <c r="B466" t="s">
        <v>851</v>
      </c>
      <c r="C466" t="s">
        <v>855</v>
      </c>
      <c r="D466" t="s">
        <v>939</v>
      </c>
      <c r="E466" t="s">
        <v>1403</v>
      </c>
      <c r="F466" s="1109">
        <v>945</v>
      </c>
      <c r="G466" t="s">
        <v>926</v>
      </c>
    </row>
    <row r="467" spans="1:7" ht="15" x14ac:dyDescent="0.25">
      <c r="A467">
        <v>466</v>
      </c>
      <c r="B467" t="s">
        <v>851</v>
      </c>
      <c r="C467" t="s">
        <v>849</v>
      </c>
      <c r="D467" t="s">
        <v>941</v>
      </c>
      <c r="E467" t="s">
        <v>1404</v>
      </c>
      <c r="F467" s="1109">
        <v>1999</v>
      </c>
      <c r="G467" t="s">
        <v>926</v>
      </c>
    </row>
    <row r="468" spans="1:7" ht="15" x14ac:dyDescent="0.25">
      <c r="A468">
        <v>467</v>
      </c>
      <c r="B468" t="s">
        <v>851</v>
      </c>
      <c r="C468" t="s">
        <v>854</v>
      </c>
      <c r="D468" t="s">
        <v>943</v>
      </c>
      <c r="E468" t="s">
        <v>1405</v>
      </c>
      <c r="F468" s="1109">
        <v>999</v>
      </c>
      <c r="G468" t="s">
        <v>973</v>
      </c>
    </row>
    <row r="469" spans="1:7" ht="15" x14ac:dyDescent="0.25">
      <c r="A469">
        <v>468</v>
      </c>
      <c r="B469" t="s">
        <v>851</v>
      </c>
      <c r="C469" t="s">
        <v>853</v>
      </c>
      <c r="D469" t="s">
        <v>946</v>
      </c>
      <c r="E469" t="s">
        <v>1406</v>
      </c>
      <c r="F469" s="1109">
        <v>1199</v>
      </c>
      <c r="G469" t="s">
        <v>1022</v>
      </c>
    </row>
    <row r="470" spans="1:7" ht="15" x14ac:dyDescent="0.25">
      <c r="A470">
        <v>469</v>
      </c>
      <c r="B470" t="s">
        <v>851</v>
      </c>
      <c r="C470" t="s">
        <v>856</v>
      </c>
      <c r="D470" t="s">
        <v>918</v>
      </c>
      <c r="E470" t="s">
        <v>1407</v>
      </c>
      <c r="F470" s="1109">
        <v>899</v>
      </c>
      <c r="G470" t="s">
        <v>945</v>
      </c>
    </row>
    <row r="471" spans="1:7" ht="15" x14ac:dyDescent="0.25">
      <c r="A471">
        <v>470</v>
      </c>
      <c r="B471" t="s">
        <v>851</v>
      </c>
      <c r="C471" t="s">
        <v>854</v>
      </c>
      <c r="D471" t="s">
        <v>921</v>
      </c>
      <c r="E471" t="s">
        <v>1408</v>
      </c>
      <c r="F471" s="1109">
        <v>759</v>
      </c>
      <c r="G471" t="s">
        <v>926</v>
      </c>
    </row>
    <row r="472" spans="1:7" ht="15" x14ac:dyDescent="0.25">
      <c r="A472">
        <v>471</v>
      </c>
      <c r="B472" t="s">
        <v>851</v>
      </c>
      <c r="C472" t="s">
        <v>853</v>
      </c>
      <c r="D472" t="s">
        <v>924</v>
      </c>
      <c r="E472" t="s">
        <v>1384</v>
      </c>
      <c r="F472" s="1109">
        <v>2053</v>
      </c>
      <c r="G472" t="s">
        <v>920</v>
      </c>
    </row>
    <row r="473" spans="1:7" ht="15" x14ac:dyDescent="0.25">
      <c r="A473">
        <v>472</v>
      </c>
      <c r="B473" t="s">
        <v>851</v>
      </c>
      <c r="C473" t="s">
        <v>854</v>
      </c>
      <c r="D473" t="s">
        <v>927</v>
      </c>
      <c r="E473" t="s">
        <v>1409</v>
      </c>
      <c r="F473" s="1109">
        <v>699</v>
      </c>
      <c r="G473" t="s">
        <v>945</v>
      </c>
    </row>
    <row r="474" spans="1:7" ht="15" x14ac:dyDescent="0.25">
      <c r="A474">
        <v>473</v>
      </c>
      <c r="B474" t="s">
        <v>851</v>
      </c>
      <c r="C474" t="s">
        <v>855</v>
      </c>
      <c r="D474" t="s">
        <v>929</v>
      </c>
      <c r="E474" t="s">
        <v>1410</v>
      </c>
      <c r="F474" s="1109">
        <v>1449</v>
      </c>
      <c r="G474" t="s">
        <v>923</v>
      </c>
    </row>
    <row r="475" spans="1:7" ht="15" x14ac:dyDescent="0.25">
      <c r="A475">
        <v>474</v>
      </c>
      <c r="B475" t="s">
        <v>851</v>
      </c>
      <c r="C475" t="s">
        <v>856</v>
      </c>
      <c r="D475" t="s">
        <v>931</v>
      </c>
      <c r="E475" t="s">
        <v>1411</v>
      </c>
      <c r="F475" s="1109">
        <v>999</v>
      </c>
      <c r="G475" t="s">
        <v>926</v>
      </c>
    </row>
    <row r="476" spans="1:7" ht="15" x14ac:dyDescent="0.25">
      <c r="A476">
        <v>475</v>
      </c>
      <c r="B476" t="s">
        <v>851</v>
      </c>
      <c r="C476" t="s">
        <v>853</v>
      </c>
      <c r="D476" t="s">
        <v>933</v>
      </c>
      <c r="E476" t="s">
        <v>1412</v>
      </c>
      <c r="F476" s="1109">
        <v>349</v>
      </c>
      <c r="G476" t="s">
        <v>923</v>
      </c>
    </row>
    <row r="477" spans="1:7" ht="15" x14ac:dyDescent="0.25">
      <c r="A477">
        <v>476</v>
      </c>
      <c r="B477" t="s">
        <v>851</v>
      </c>
      <c r="C477" t="s">
        <v>849</v>
      </c>
      <c r="D477" t="s">
        <v>935</v>
      </c>
      <c r="E477" t="s">
        <v>1413</v>
      </c>
      <c r="F477" s="1109">
        <v>549</v>
      </c>
      <c r="G477" t="s">
        <v>945</v>
      </c>
    </row>
    <row r="478" spans="1:7" ht="15" x14ac:dyDescent="0.25">
      <c r="A478">
        <v>477</v>
      </c>
      <c r="B478" t="s">
        <v>851</v>
      </c>
      <c r="C478" t="s">
        <v>856</v>
      </c>
      <c r="D478" t="s">
        <v>937</v>
      </c>
      <c r="E478" t="s">
        <v>1414</v>
      </c>
      <c r="F478" s="1109">
        <v>469</v>
      </c>
      <c r="G478" t="s">
        <v>1022</v>
      </c>
    </row>
    <row r="479" spans="1:7" ht="15" x14ac:dyDescent="0.25">
      <c r="A479">
        <v>478</v>
      </c>
      <c r="B479" t="s">
        <v>851</v>
      </c>
      <c r="C479" t="s">
        <v>856</v>
      </c>
      <c r="D479" t="s">
        <v>939</v>
      </c>
      <c r="E479" t="s">
        <v>1415</v>
      </c>
      <c r="F479" s="1109">
        <v>899</v>
      </c>
      <c r="G479" t="s">
        <v>926</v>
      </c>
    </row>
    <row r="480" spans="1:7" ht="15" x14ac:dyDescent="0.25">
      <c r="A480">
        <v>479</v>
      </c>
      <c r="B480" t="s">
        <v>851</v>
      </c>
      <c r="C480" t="s">
        <v>853</v>
      </c>
      <c r="D480" t="s">
        <v>941</v>
      </c>
      <c r="E480" t="s">
        <v>1416</v>
      </c>
      <c r="F480" s="1109">
        <v>1029</v>
      </c>
      <c r="G480" t="s">
        <v>920</v>
      </c>
    </row>
    <row r="481" spans="1:7" ht="15" x14ac:dyDescent="0.25">
      <c r="A481">
        <v>480</v>
      </c>
      <c r="B481" t="s">
        <v>851</v>
      </c>
      <c r="C481" t="s">
        <v>857</v>
      </c>
      <c r="D481" t="s">
        <v>943</v>
      </c>
      <c r="E481" t="s">
        <v>1417</v>
      </c>
      <c r="F481" s="1109">
        <v>549</v>
      </c>
      <c r="G481" t="s">
        <v>1022</v>
      </c>
    </row>
    <row r="482" spans="1:7" ht="15" x14ac:dyDescent="0.25">
      <c r="A482">
        <v>481</v>
      </c>
      <c r="B482" t="s">
        <v>851</v>
      </c>
      <c r="C482" t="s">
        <v>849</v>
      </c>
      <c r="D482" t="s">
        <v>946</v>
      </c>
      <c r="E482" t="s">
        <v>1418</v>
      </c>
      <c r="F482" s="1109">
        <v>649</v>
      </c>
      <c r="G482" t="s">
        <v>926</v>
      </c>
    </row>
    <row r="483" spans="1:7" ht="15" x14ac:dyDescent="0.25">
      <c r="A483">
        <v>482</v>
      </c>
      <c r="B483" t="s">
        <v>851</v>
      </c>
      <c r="C483" t="s">
        <v>856</v>
      </c>
      <c r="D483" t="s">
        <v>918</v>
      </c>
      <c r="E483" t="s">
        <v>1419</v>
      </c>
      <c r="F483" s="1109">
        <v>649</v>
      </c>
      <c r="G483" t="s">
        <v>955</v>
      </c>
    </row>
    <row r="484" spans="1:7" ht="15" x14ac:dyDescent="0.25">
      <c r="A484">
        <v>483</v>
      </c>
      <c r="B484" t="s">
        <v>851</v>
      </c>
      <c r="C484" t="s">
        <v>849</v>
      </c>
      <c r="D484" t="s">
        <v>921</v>
      </c>
      <c r="E484" t="s">
        <v>1420</v>
      </c>
      <c r="F484" s="1109">
        <v>499</v>
      </c>
      <c r="G484" t="s">
        <v>926</v>
      </c>
    </row>
    <row r="485" spans="1:7" ht="15" x14ac:dyDescent="0.25">
      <c r="A485">
        <v>484</v>
      </c>
      <c r="B485" t="s">
        <v>851</v>
      </c>
      <c r="C485" t="s">
        <v>853</v>
      </c>
      <c r="D485" t="s">
        <v>924</v>
      </c>
      <c r="E485" t="s">
        <v>1421</v>
      </c>
      <c r="F485" s="1109">
        <v>698</v>
      </c>
      <c r="G485" t="s">
        <v>945</v>
      </c>
    </row>
    <row r="486" spans="1:7" ht="15" x14ac:dyDescent="0.25">
      <c r="A486">
        <v>485</v>
      </c>
      <c r="B486" t="s">
        <v>851</v>
      </c>
      <c r="C486" t="s">
        <v>856</v>
      </c>
      <c r="D486" t="s">
        <v>927</v>
      </c>
      <c r="E486" t="s">
        <v>1422</v>
      </c>
      <c r="F486" s="1109">
        <v>1149</v>
      </c>
      <c r="G486" t="s">
        <v>973</v>
      </c>
    </row>
    <row r="487" spans="1:7" ht="15" x14ac:dyDescent="0.25">
      <c r="A487">
        <v>486</v>
      </c>
      <c r="B487" t="s">
        <v>851</v>
      </c>
      <c r="C487" t="s">
        <v>853</v>
      </c>
      <c r="D487" t="s">
        <v>929</v>
      </c>
      <c r="E487" t="s">
        <v>1423</v>
      </c>
      <c r="F487" s="1109">
        <v>491</v>
      </c>
      <c r="G487" t="s">
        <v>945</v>
      </c>
    </row>
    <row r="488" spans="1:7" ht="15" x14ac:dyDescent="0.25">
      <c r="A488">
        <v>487</v>
      </c>
      <c r="B488" t="s">
        <v>851</v>
      </c>
      <c r="C488" t="s">
        <v>855</v>
      </c>
      <c r="D488" t="s">
        <v>931</v>
      </c>
      <c r="E488" t="s">
        <v>1424</v>
      </c>
      <c r="F488" s="1109">
        <v>1999</v>
      </c>
      <c r="G488" t="s">
        <v>973</v>
      </c>
    </row>
    <row r="489" spans="1:7" ht="15" x14ac:dyDescent="0.25">
      <c r="A489">
        <v>488</v>
      </c>
      <c r="B489" t="s">
        <v>851</v>
      </c>
      <c r="C489" t="s">
        <v>856</v>
      </c>
      <c r="D489" t="s">
        <v>933</v>
      </c>
      <c r="E489" t="s">
        <v>1425</v>
      </c>
      <c r="F489" s="1109">
        <v>599</v>
      </c>
      <c r="G489" t="s">
        <v>1022</v>
      </c>
    </row>
    <row r="490" spans="1:7" ht="15" x14ac:dyDescent="0.25">
      <c r="A490">
        <v>489</v>
      </c>
      <c r="B490" t="s">
        <v>851</v>
      </c>
      <c r="C490" t="s">
        <v>853</v>
      </c>
      <c r="D490" t="s">
        <v>935</v>
      </c>
      <c r="E490" t="s">
        <v>1426</v>
      </c>
      <c r="F490" s="1109">
        <v>1899</v>
      </c>
      <c r="G490" t="s">
        <v>973</v>
      </c>
    </row>
    <row r="491" spans="1:7" ht="15" x14ac:dyDescent="0.25">
      <c r="A491">
        <v>490</v>
      </c>
      <c r="B491" t="s">
        <v>851</v>
      </c>
      <c r="C491" t="s">
        <v>855</v>
      </c>
      <c r="D491" t="s">
        <v>937</v>
      </c>
      <c r="E491" t="s">
        <v>1427</v>
      </c>
      <c r="F491" s="1109">
        <v>379</v>
      </c>
      <c r="G491" t="s">
        <v>1022</v>
      </c>
    </row>
    <row r="492" spans="1:7" ht="15" x14ac:dyDescent="0.25">
      <c r="A492">
        <v>491</v>
      </c>
      <c r="B492" t="s">
        <v>851</v>
      </c>
      <c r="C492" t="s">
        <v>856</v>
      </c>
      <c r="D492" t="s">
        <v>939</v>
      </c>
      <c r="E492" t="s">
        <v>1428</v>
      </c>
      <c r="F492" s="1109">
        <v>999</v>
      </c>
      <c r="G492" t="s">
        <v>923</v>
      </c>
    </row>
    <row r="493" spans="1:7" ht="15" x14ac:dyDescent="0.25">
      <c r="A493">
        <v>492</v>
      </c>
      <c r="B493" t="s">
        <v>851</v>
      </c>
      <c r="C493" t="s">
        <v>856</v>
      </c>
      <c r="D493" t="s">
        <v>941</v>
      </c>
      <c r="E493" t="s">
        <v>1429</v>
      </c>
      <c r="F493" s="1109">
        <v>2199</v>
      </c>
      <c r="G493" t="s">
        <v>973</v>
      </c>
    </row>
    <row r="494" spans="1:7" ht="15" x14ac:dyDescent="0.25">
      <c r="A494">
        <v>493</v>
      </c>
      <c r="B494" t="s">
        <v>851</v>
      </c>
      <c r="C494" t="s">
        <v>854</v>
      </c>
      <c r="D494" t="s">
        <v>943</v>
      </c>
      <c r="E494" t="s">
        <v>1430</v>
      </c>
      <c r="F494" s="1109">
        <v>849</v>
      </c>
      <c r="G494" t="s">
        <v>1022</v>
      </c>
    </row>
    <row r="495" spans="1:7" ht="15" x14ac:dyDescent="0.25">
      <c r="A495">
        <v>494</v>
      </c>
      <c r="B495" t="s">
        <v>851</v>
      </c>
      <c r="C495" t="s">
        <v>853</v>
      </c>
      <c r="D495" t="s">
        <v>946</v>
      </c>
      <c r="E495" t="s">
        <v>1431</v>
      </c>
      <c r="F495" s="1109">
        <v>1999</v>
      </c>
      <c r="G495" t="s">
        <v>923</v>
      </c>
    </row>
    <row r="496" spans="1:7" ht="15" x14ac:dyDescent="0.25">
      <c r="A496">
        <v>495</v>
      </c>
      <c r="B496" t="s">
        <v>851</v>
      </c>
      <c r="C496" t="s">
        <v>854</v>
      </c>
      <c r="D496" t="s">
        <v>918</v>
      </c>
      <c r="E496" t="s">
        <v>1432</v>
      </c>
      <c r="F496" s="1109">
        <v>919</v>
      </c>
      <c r="G496" t="s">
        <v>926</v>
      </c>
    </row>
    <row r="497" spans="1:7" ht="15" x14ac:dyDescent="0.25">
      <c r="A497">
        <v>496</v>
      </c>
      <c r="B497" t="s">
        <v>851</v>
      </c>
      <c r="C497" t="s">
        <v>855</v>
      </c>
      <c r="D497" t="s">
        <v>921</v>
      </c>
      <c r="E497" t="s">
        <v>1433</v>
      </c>
      <c r="F497" s="1109">
        <v>1249</v>
      </c>
      <c r="G497" t="s">
        <v>955</v>
      </c>
    </row>
    <row r="498" spans="1:7" ht="15" x14ac:dyDescent="0.25">
      <c r="A498">
        <v>497</v>
      </c>
      <c r="B498" t="s">
        <v>851</v>
      </c>
      <c r="C498" t="s">
        <v>849</v>
      </c>
      <c r="D498" t="s">
        <v>924</v>
      </c>
      <c r="E498" t="s">
        <v>1434</v>
      </c>
      <c r="F498" s="1109">
        <v>3409</v>
      </c>
      <c r="G498" t="s">
        <v>920</v>
      </c>
    </row>
    <row r="499" spans="1:7" ht="15" x14ac:dyDescent="0.25">
      <c r="A499">
        <v>498</v>
      </c>
      <c r="B499" t="s">
        <v>851</v>
      </c>
      <c r="C499" t="s">
        <v>856</v>
      </c>
      <c r="D499" t="s">
        <v>927</v>
      </c>
      <c r="E499" t="s">
        <v>1435</v>
      </c>
      <c r="F499" s="1109">
        <v>889</v>
      </c>
      <c r="G499" t="s">
        <v>926</v>
      </c>
    </row>
    <row r="500" spans="1:7" ht="15" x14ac:dyDescent="0.25">
      <c r="A500">
        <v>499</v>
      </c>
      <c r="B500" t="s">
        <v>851</v>
      </c>
      <c r="C500" t="s">
        <v>856</v>
      </c>
      <c r="D500" t="s">
        <v>929</v>
      </c>
      <c r="E500" t="s">
        <v>1436</v>
      </c>
      <c r="F500" s="1109">
        <v>1299</v>
      </c>
      <c r="G500" t="s">
        <v>926</v>
      </c>
    </row>
    <row r="501" spans="1:7" ht="15" x14ac:dyDescent="0.25">
      <c r="A501">
        <v>500</v>
      </c>
      <c r="B501" t="s">
        <v>851</v>
      </c>
      <c r="C501" t="s">
        <v>853</v>
      </c>
      <c r="D501" t="s">
        <v>931</v>
      </c>
      <c r="E501" t="s">
        <v>1437</v>
      </c>
      <c r="F501" s="1109">
        <v>1699</v>
      </c>
      <c r="G501" t="s">
        <v>1022</v>
      </c>
    </row>
    <row r="502" spans="1:7" ht="15" x14ac:dyDescent="0.25">
      <c r="A502">
        <v>501</v>
      </c>
      <c r="B502" t="s">
        <v>851</v>
      </c>
      <c r="C502" t="s">
        <v>856</v>
      </c>
      <c r="D502" t="s">
        <v>933</v>
      </c>
      <c r="E502" t="s">
        <v>1438</v>
      </c>
      <c r="F502" s="1109">
        <v>1699</v>
      </c>
      <c r="G502" t="s">
        <v>923</v>
      </c>
    </row>
    <row r="503" spans="1:7" ht="15" x14ac:dyDescent="0.25">
      <c r="A503">
        <v>502</v>
      </c>
      <c r="B503" t="s">
        <v>851</v>
      </c>
      <c r="C503" t="s">
        <v>849</v>
      </c>
      <c r="D503" t="s">
        <v>935</v>
      </c>
      <c r="E503" t="s">
        <v>1439</v>
      </c>
      <c r="F503" s="1109">
        <v>679</v>
      </c>
      <c r="G503" t="s">
        <v>926</v>
      </c>
    </row>
    <row r="504" spans="1:7" ht="15" x14ac:dyDescent="0.25">
      <c r="A504">
        <v>503</v>
      </c>
      <c r="B504" t="s">
        <v>851</v>
      </c>
      <c r="C504" t="s">
        <v>855</v>
      </c>
      <c r="D504" t="s">
        <v>937</v>
      </c>
      <c r="E504" t="s">
        <v>1440</v>
      </c>
      <c r="F504" s="1109">
        <v>3999</v>
      </c>
      <c r="G504" t="s">
        <v>973</v>
      </c>
    </row>
    <row r="505" spans="1:7" ht="15" x14ac:dyDescent="0.25">
      <c r="A505">
        <v>504</v>
      </c>
      <c r="B505" t="s">
        <v>851</v>
      </c>
      <c r="C505" t="s">
        <v>855</v>
      </c>
      <c r="D505" t="s">
        <v>939</v>
      </c>
      <c r="E505" t="s">
        <v>1441</v>
      </c>
      <c r="F505" s="1109">
        <v>1399</v>
      </c>
      <c r="G505" t="s">
        <v>973</v>
      </c>
    </row>
    <row r="506" spans="1:7" ht="15" x14ac:dyDescent="0.25">
      <c r="A506">
        <v>505</v>
      </c>
      <c r="B506" t="s">
        <v>851</v>
      </c>
      <c r="C506" t="s">
        <v>856</v>
      </c>
      <c r="D506" t="s">
        <v>941</v>
      </c>
      <c r="E506" t="s">
        <v>1442</v>
      </c>
      <c r="F506" s="1109">
        <v>729</v>
      </c>
      <c r="G506" t="s">
        <v>926</v>
      </c>
    </row>
    <row r="507" spans="1:7" ht="15" x14ac:dyDescent="0.25">
      <c r="A507">
        <v>506</v>
      </c>
      <c r="B507" t="s">
        <v>851</v>
      </c>
      <c r="C507" t="s">
        <v>857</v>
      </c>
      <c r="D507" t="s">
        <v>943</v>
      </c>
      <c r="E507" t="s">
        <v>1443</v>
      </c>
      <c r="F507" s="1109">
        <v>2929</v>
      </c>
      <c r="G507" t="s">
        <v>920</v>
      </c>
    </row>
    <row r="508" spans="1:7" ht="15" x14ac:dyDescent="0.25">
      <c r="A508">
        <v>507</v>
      </c>
      <c r="B508" t="s">
        <v>851</v>
      </c>
      <c r="C508" t="s">
        <v>849</v>
      </c>
      <c r="D508" t="s">
        <v>946</v>
      </c>
      <c r="E508" t="s">
        <v>1444</v>
      </c>
      <c r="F508" s="1109">
        <v>1599</v>
      </c>
      <c r="G508" t="s">
        <v>973</v>
      </c>
    </row>
    <row r="509" spans="1:7" ht="15" x14ac:dyDescent="0.25">
      <c r="A509">
        <v>508</v>
      </c>
      <c r="B509" t="s">
        <v>851</v>
      </c>
      <c r="C509" t="s">
        <v>854</v>
      </c>
      <c r="D509" t="s">
        <v>918</v>
      </c>
      <c r="E509" t="s">
        <v>1445</v>
      </c>
      <c r="F509" s="1109">
        <v>1399</v>
      </c>
      <c r="G509" t="s">
        <v>973</v>
      </c>
    </row>
    <row r="510" spans="1:7" ht="15" x14ac:dyDescent="0.25">
      <c r="A510">
        <v>509</v>
      </c>
      <c r="B510" t="s">
        <v>851</v>
      </c>
      <c r="C510" t="s">
        <v>856</v>
      </c>
      <c r="D510" t="s">
        <v>921</v>
      </c>
      <c r="E510" t="s">
        <v>1446</v>
      </c>
      <c r="F510" s="1109">
        <v>1399</v>
      </c>
      <c r="G510" t="s">
        <v>973</v>
      </c>
    </row>
    <row r="511" spans="1:7" ht="15" x14ac:dyDescent="0.25">
      <c r="A511">
        <v>510</v>
      </c>
      <c r="B511" t="s">
        <v>851</v>
      </c>
      <c r="C511" t="s">
        <v>857</v>
      </c>
      <c r="D511" t="s">
        <v>924</v>
      </c>
      <c r="E511" t="s">
        <v>1447</v>
      </c>
      <c r="F511" s="1109">
        <v>1849</v>
      </c>
      <c r="G511" t="s">
        <v>973</v>
      </c>
    </row>
    <row r="512" spans="1:7" ht="15" x14ac:dyDescent="0.25">
      <c r="A512">
        <v>511</v>
      </c>
      <c r="B512" t="s">
        <v>851</v>
      </c>
      <c r="C512" t="s">
        <v>853</v>
      </c>
      <c r="D512" t="s">
        <v>927</v>
      </c>
      <c r="E512" t="s">
        <v>1448</v>
      </c>
      <c r="F512" s="1109">
        <v>1099</v>
      </c>
      <c r="G512" t="s">
        <v>973</v>
      </c>
    </row>
    <row r="513" spans="1:7" ht="15" x14ac:dyDescent="0.25">
      <c r="A513">
        <v>512</v>
      </c>
      <c r="B513" t="s">
        <v>851</v>
      </c>
      <c r="C513" t="s">
        <v>855</v>
      </c>
      <c r="D513" t="s">
        <v>929</v>
      </c>
      <c r="E513" t="s">
        <v>1449</v>
      </c>
      <c r="F513" s="1109">
        <v>999</v>
      </c>
      <c r="G513" t="s">
        <v>973</v>
      </c>
    </row>
    <row r="514" spans="1:7" ht="15" x14ac:dyDescent="0.25">
      <c r="A514">
        <v>513</v>
      </c>
      <c r="B514" t="s">
        <v>851</v>
      </c>
      <c r="C514" t="s">
        <v>854</v>
      </c>
      <c r="D514" t="s">
        <v>931</v>
      </c>
      <c r="E514" t="s">
        <v>1450</v>
      </c>
      <c r="F514" s="1109">
        <v>999</v>
      </c>
      <c r="G514" t="s">
        <v>973</v>
      </c>
    </row>
    <row r="515" spans="1:7" ht="15" x14ac:dyDescent="0.25">
      <c r="A515">
        <v>514</v>
      </c>
      <c r="B515" t="s">
        <v>851</v>
      </c>
      <c r="C515" t="s">
        <v>849</v>
      </c>
      <c r="D515" t="s">
        <v>933</v>
      </c>
      <c r="E515" t="s">
        <v>1451</v>
      </c>
      <c r="F515" s="1109">
        <v>1449</v>
      </c>
      <c r="G515" t="s">
        <v>973</v>
      </c>
    </row>
    <row r="516" spans="1:7" ht="15" x14ac:dyDescent="0.25">
      <c r="A516">
        <v>515</v>
      </c>
      <c r="B516" t="s">
        <v>851</v>
      </c>
      <c r="C516" t="s">
        <v>857</v>
      </c>
      <c r="D516" t="s">
        <v>935</v>
      </c>
      <c r="E516" t="s">
        <v>1452</v>
      </c>
      <c r="F516" s="1109">
        <v>1699</v>
      </c>
      <c r="G516" t="s">
        <v>973</v>
      </c>
    </row>
    <row r="517" spans="1:7" ht="15" x14ac:dyDescent="0.25">
      <c r="A517">
        <v>516</v>
      </c>
      <c r="B517" t="s">
        <v>851</v>
      </c>
      <c r="C517" t="s">
        <v>853</v>
      </c>
      <c r="D517" t="s">
        <v>937</v>
      </c>
      <c r="E517" t="s">
        <v>1453</v>
      </c>
      <c r="F517" s="1109">
        <v>1699</v>
      </c>
      <c r="G517" t="s">
        <v>973</v>
      </c>
    </row>
    <row r="518" spans="1:7" ht="15" x14ac:dyDescent="0.25">
      <c r="A518">
        <v>517</v>
      </c>
      <c r="B518" t="s">
        <v>851</v>
      </c>
      <c r="C518" t="s">
        <v>856</v>
      </c>
      <c r="D518" t="s">
        <v>939</v>
      </c>
      <c r="E518" t="s">
        <v>1454</v>
      </c>
      <c r="F518" s="1109">
        <v>1899</v>
      </c>
      <c r="G518" t="s">
        <v>1022</v>
      </c>
    </row>
    <row r="519" spans="1:7" ht="15" x14ac:dyDescent="0.25">
      <c r="A519">
        <v>518</v>
      </c>
      <c r="B519" t="s">
        <v>851</v>
      </c>
      <c r="C519" t="s">
        <v>853</v>
      </c>
      <c r="D519" t="s">
        <v>941</v>
      </c>
      <c r="E519" t="s">
        <v>1455</v>
      </c>
      <c r="F519" s="1109">
        <v>1799</v>
      </c>
      <c r="G519" t="s">
        <v>1022</v>
      </c>
    </row>
    <row r="520" spans="1:7" ht="15" x14ac:dyDescent="0.25">
      <c r="A520">
        <v>519</v>
      </c>
      <c r="B520" t="s">
        <v>851</v>
      </c>
      <c r="C520" t="s">
        <v>856</v>
      </c>
      <c r="D520" t="s">
        <v>943</v>
      </c>
      <c r="E520" t="s">
        <v>1456</v>
      </c>
      <c r="F520" s="1109">
        <v>1799</v>
      </c>
      <c r="G520" t="s">
        <v>1022</v>
      </c>
    </row>
    <row r="521" spans="1:7" ht="15" x14ac:dyDescent="0.25">
      <c r="A521">
        <v>520</v>
      </c>
      <c r="B521" t="s">
        <v>851</v>
      </c>
      <c r="C521" t="s">
        <v>849</v>
      </c>
      <c r="D521" t="s">
        <v>946</v>
      </c>
      <c r="E521" t="s">
        <v>1457</v>
      </c>
      <c r="F521" s="1109">
        <v>2199</v>
      </c>
      <c r="G521" t="s">
        <v>1022</v>
      </c>
    </row>
    <row r="522" spans="1:7" ht="15" x14ac:dyDescent="0.25">
      <c r="A522">
        <v>521</v>
      </c>
      <c r="B522" t="s">
        <v>851</v>
      </c>
      <c r="C522" t="s">
        <v>855</v>
      </c>
      <c r="D522" t="s">
        <v>918</v>
      </c>
      <c r="E522" t="s">
        <v>1458</v>
      </c>
      <c r="F522" s="1109">
        <v>1499</v>
      </c>
      <c r="G522" t="s">
        <v>1022</v>
      </c>
    </row>
    <row r="523" spans="1:7" ht="15" x14ac:dyDescent="0.25">
      <c r="A523">
        <v>522</v>
      </c>
      <c r="B523" t="s">
        <v>851</v>
      </c>
      <c r="C523" t="s">
        <v>853</v>
      </c>
      <c r="D523" t="s">
        <v>921</v>
      </c>
      <c r="E523" t="s">
        <v>1459</v>
      </c>
      <c r="F523" s="1109">
        <v>1299</v>
      </c>
      <c r="G523" t="s">
        <v>1022</v>
      </c>
    </row>
    <row r="524" spans="1:7" ht="15" x14ac:dyDescent="0.25">
      <c r="A524">
        <v>523</v>
      </c>
      <c r="B524" t="s">
        <v>851</v>
      </c>
      <c r="C524" t="s">
        <v>854</v>
      </c>
      <c r="D524" t="s">
        <v>924</v>
      </c>
      <c r="E524" t="s">
        <v>1460</v>
      </c>
      <c r="F524" s="1109">
        <v>1699</v>
      </c>
      <c r="G524" t="s">
        <v>1022</v>
      </c>
    </row>
    <row r="525" spans="1:7" ht="15" x14ac:dyDescent="0.25">
      <c r="A525">
        <v>524</v>
      </c>
      <c r="B525" t="s">
        <v>851</v>
      </c>
      <c r="C525" t="s">
        <v>855</v>
      </c>
      <c r="D525" t="s">
        <v>927</v>
      </c>
      <c r="E525" t="s">
        <v>1461</v>
      </c>
      <c r="F525" s="1109">
        <v>1049</v>
      </c>
      <c r="G525" t="s">
        <v>1022</v>
      </c>
    </row>
    <row r="526" spans="1:7" ht="15" x14ac:dyDescent="0.25">
      <c r="A526">
        <v>525</v>
      </c>
      <c r="B526" t="s">
        <v>851</v>
      </c>
      <c r="C526" t="s">
        <v>855</v>
      </c>
      <c r="D526" t="s">
        <v>929</v>
      </c>
      <c r="E526" t="s">
        <v>1462</v>
      </c>
      <c r="F526" s="1109">
        <v>949</v>
      </c>
      <c r="G526" t="s">
        <v>1022</v>
      </c>
    </row>
    <row r="527" spans="1:7" ht="15" x14ac:dyDescent="0.25">
      <c r="A527">
        <v>526</v>
      </c>
      <c r="B527" t="s">
        <v>851</v>
      </c>
      <c r="C527" t="s">
        <v>849</v>
      </c>
      <c r="D527" t="s">
        <v>931</v>
      </c>
      <c r="E527" t="s">
        <v>1463</v>
      </c>
      <c r="F527" s="1109">
        <v>1099</v>
      </c>
      <c r="G527" t="s">
        <v>1022</v>
      </c>
    </row>
    <row r="528" spans="1:7" ht="15" x14ac:dyDescent="0.25">
      <c r="A528">
        <v>527</v>
      </c>
      <c r="B528" t="s">
        <v>851</v>
      </c>
      <c r="C528" t="s">
        <v>849</v>
      </c>
      <c r="D528" t="s">
        <v>933</v>
      </c>
      <c r="E528" t="s">
        <v>1464</v>
      </c>
      <c r="F528" s="1109">
        <v>749</v>
      </c>
      <c r="G528" t="s">
        <v>1022</v>
      </c>
    </row>
    <row r="529" spans="1:7" ht="15" x14ac:dyDescent="0.25">
      <c r="A529">
        <v>528</v>
      </c>
      <c r="B529" t="s">
        <v>851</v>
      </c>
      <c r="C529" t="s">
        <v>854</v>
      </c>
      <c r="D529" t="s">
        <v>935</v>
      </c>
      <c r="E529" t="s">
        <v>1465</v>
      </c>
      <c r="F529" s="1109">
        <v>749</v>
      </c>
      <c r="G529" t="s">
        <v>1022</v>
      </c>
    </row>
    <row r="530" spans="1:7" ht="15" x14ac:dyDescent="0.25">
      <c r="A530">
        <v>529</v>
      </c>
      <c r="B530" t="s">
        <v>851</v>
      </c>
      <c r="C530" t="s">
        <v>849</v>
      </c>
      <c r="D530" t="s">
        <v>937</v>
      </c>
      <c r="E530" t="s">
        <v>1466</v>
      </c>
      <c r="F530" s="1109">
        <v>599</v>
      </c>
      <c r="G530" t="s">
        <v>1022</v>
      </c>
    </row>
    <row r="531" spans="1:7" ht="15" x14ac:dyDescent="0.25">
      <c r="A531">
        <v>530</v>
      </c>
      <c r="B531" t="s">
        <v>851</v>
      </c>
      <c r="C531" t="s">
        <v>853</v>
      </c>
      <c r="D531" t="s">
        <v>939</v>
      </c>
      <c r="E531" t="s">
        <v>1467</v>
      </c>
      <c r="F531" s="1109">
        <v>599</v>
      </c>
      <c r="G531" t="s">
        <v>1022</v>
      </c>
    </row>
    <row r="532" spans="1:7" ht="15" x14ac:dyDescent="0.25">
      <c r="A532">
        <v>531</v>
      </c>
      <c r="B532" t="s">
        <v>851</v>
      </c>
      <c r="C532" t="s">
        <v>849</v>
      </c>
      <c r="D532" t="s">
        <v>941</v>
      </c>
      <c r="E532" t="s">
        <v>1468</v>
      </c>
      <c r="F532" s="1109">
        <v>1599</v>
      </c>
      <c r="G532" t="s">
        <v>923</v>
      </c>
    </row>
    <row r="533" spans="1:7" ht="15" x14ac:dyDescent="0.25">
      <c r="A533">
        <v>532</v>
      </c>
      <c r="B533" t="s">
        <v>851</v>
      </c>
      <c r="C533" t="s">
        <v>853</v>
      </c>
      <c r="D533" t="s">
        <v>943</v>
      </c>
      <c r="E533" t="s">
        <v>1469</v>
      </c>
      <c r="F533" s="1109">
        <v>1999</v>
      </c>
      <c r="G533" t="s">
        <v>926</v>
      </c>
    </row>
    <row r="534" spans="1:7" ht="15" x14ac:dyDescent="0.25">
      <c r="A534">
        <v>533</v>
      </c>
      <c r="B534" t="s">
        <v>851</v>
      </c>
      <c r="C534" t="s">
        <v>856</v>
      </c>
      <c r="D534" t="s">
        <v>946</v>
      </c>
      <c r="E534" t="s">
        <v>1470</v>
      </c>
      <c r="F534" s="1109">
        <v>999</v>
      </c>
      <c r="G534" t="s">
        <v>926</v>
      </c>
    </row>
    <row r="535" spans="1:7" ht="15" x14ac:dyDescent="0.25">
      <c r="A535">
        <v>534</v>
      </c>
      <c r="B535" t="s">
        <v>851</v>
      </c>
      <c r="C535" t="s">
        <v>856</v>
      </c>
      <c r="D535" t="s">
        <v>918</v>
      </c>
      <c r="E535" t="s">
        <v>1471</v>
      </c>
      <c r="F535" s="1109">
        <v>1799</v>
      </c>
      <c r="G535" t="s">
        <v>955</v>
      </c>
    </row>
    <row r="536" spans="1:7" ht="15" x14ac:dyDescent="0.25">
      <c r="A536">
        <v>535</v>
      </c>
      <c r="B536" t="s">
        <v>851</v>
      </c>
      <c r="C536" t="s">
        <v>854</v>
      </c>
      <c r="D536" t="s">
        <v>921</v>
      </c>
      <c r="E536" t="s">
        <v>1472</v>
      </c>
      <c r="F536" s="1109">
        <v>1149</v>
      </c>
      <c r="G536" t="s">
        <v>955</v>
      </c>
    </row>
    <row r="537" spans="1:7" ht="15" x14ac:dyDescent="0.25">
      <c r="A537">
        <v>536</v>
      </c>
      <c r="B537" t="s">
        <v>851</v>
      </c>
      <c r="C537" t="s">
        <v>857</v>
      </c>
      <c r="D537" t="s">
        <v>924</v>
      </c>
      <c r="E537" t="s">
        <v>1473</v>
      </c>
      <c r="F537" s="1109">
        <v>1399</v>
      </c>
      <c r="G537" t="s">
        <v>955</v>
      </c>
    </row>
    <row r="538" spans="1:7" ht="15" x14ac:dyDescent="0.25">
      <c r="A538">
        <v>537</v>
      </c>
      <c r="B538" t="s">
        <v>851</v>
      </c>
      <c r="C538" t="s">
        <v>857</v>
      </c>
      <c r="D538" t="s">
        <v>927</v>
      </c>
      <c r="E538" t="s">
        <v>1474</v>
      </c>
      <c r="F538" s="1109">
        <v>1499</v>
      </c>
      <c r="G538" t="s">
        <v>955</v>
      </c>
    </row>
    <row r="539" spans="1:7" ht="15" x14ac:dyDescent="0.25">
      <c r="A539">
        <v>538</v>
      </c>
      <c r="B539" t="s">
        <v>851</v>
      </c>
      <c r="C539" t="s">
        <v>849</v>
      </c>
      <c r="D539" t="s">
        <v>929</v>
      </c>
      <c r="E539" t="s">
        <v>1475</v>
      </c>
      <c r="F539" s="1109">
        <v>1789</v>
      </c>
      <c r="G539" t="s">
        <v>955</v>
      </c>
    </row>
    <row r="540" spans="1:7" ht="15" x14ac:dyDescent="0.25">
      <c r="A540">
        <v>539</v>
      </c>
      <c r="B540" t="s">
        <v>851</v>
      </c>
      <c r="C540" t="s">
        <v>854</v>
      </c>
      <c r="D540" t="s">
        <v>931</v>
      </c>
      <c r="E540" t="s">
        <v>1476</v>
      </c>
      <c r="F540" s="1109">
        <v>1499</v>
      </c>
      <c r="G540" t="s">
        <v>955</v>
      </c>
    </row>
    <row r="541" spans="1:7" ht="15" x14ac:dyDescent="0.25">
      <c r="A541">
        <v>540</v>
      </c>
      <c r="B541" t="s">
        <v>851</v>
      </c>
      <c r="C541" t="s">
        <v>855</v>
      </c>
      <c r="D541" t="s">
        <v>933</v>
      </c>
      <c r="E541" t="s">
        <v>1477</v>
      </c>
      <c r="F541" s="1109">
        <v>2869</v>
      </c>
      <c r="G541" t="s">
        <v>920</v>
      </c>
    </row>
    <row r="542" spans="1:7" ht="15" x14ac:dyDescent="0.25">
      <c r="A542">
        <v>541</v>
      </c>
      <c r="B542" t="s">
        <v>851</v>
      </c>
      <c r="C542" t="s">
        <v>853</v>
      </c>
      <c r="D542" t="s">
        <v>935</v>
      </c>
      <c r="E542" t="s">
        <v>1478</v>
      </c>
      <c r="F542" s="1109">
        <v>2749</v>
      </c>
      <c r="G542" t="s">
        <v>920</v>
      </c>
    </row>
    <row r="543" spans="1:7" ht="15" x14ac:dyDescent="0.25">
      <c r="A543">
        <v>542</v>
      </c>
      <c r="B543" t="s">
        <v>754</v>
      </c>
      <c r="C543" t="s">
        <v>857</v>
      </c>
      <c r="D543" t="s">
        <v>937</v>
      </c>
      <c r="E543" t="s">
        <v>1479</v>
      </c>
      <c r="F543" s="1109">
        <v>299</v>
      </c>
      <c r="G543" t="s">
        <v>1246</v>
      </c>
    </row>
    <row r="544" spans="1:7" ht="15" x14ac:dyDescent="0.25">
      <c r="A544">
        <v>543</v>
      </c>
      <c r="B544" t="s">
        <v>754</v>
      </c>
      <c r="C544" t="s">
        <v>857</v>
      </c>
      <c r="D544" t="s">
        <v>939</v>
      </c>
      <c r="E544" t="s">
        <v>1480</v>
      </c>
      <c r="F544" s="1109">
        <v>429</v>
      </c>
      <c r="G544" t="s">
        <v>1246</v>
      </c>
    </row>
    <row r="545" spans="1:7" ht="15" x14ac:dyDescent="0.25">
      <c r="A545">
        <v>544</v>
      </c>
      <c r="B545" t="s">
        <v>754</v>
      </c>
      <c r="C545" t="s">
        <v>856</v>
      </c>
      <c r="D545" t="s">
        <v>941</v>
      </c>
      <c r="E545" t="s">
        <v>1481</v>
      </c>
      <c r="F545" s="1109">
        <v>339</v>
      </c>
      <c r="G545" t="s">
        <v>1482</v>
      </c>
    </row>
    <row r="546" spans="1:7" ht="15" x14ac:dyDescent="0.25">
      <c r="A546">
        <v>545</v>
      </c>
      <c r="B546" t="s">
        <v>754</v>
      </c>
      <c r="C546" t="s">
        <v>855</v>
      </c>
      <c r="D546" t="s">
        <v>943</v>
      </c>
      <c r="E546" t="s">
        <v>1483</v>
      </c>
      <c r="F546" s="1109">
        <v>544</v>
      </c>
      <c r="G546" t="s">
        <v>1246</v>
      </c>
    </row>
    <row r="547" spans="1:7" ht="15" x14ac:dyDescent="0.25">
      <c r="A547">
        <v>546</v>
      </c>
      <c r="B547" t="s">
        <v>754</v>
      </c>
      <c r="C547" t="s">
        <v>857</v>
      </c>
      <c r="D547" t="s">
        <v>946</v>
      </c>
      <c r="E547" t="s">
        <v>1484</v>
      </c>
      <c r="F547" s="1109">
        <v>219</v>
      </c>
      <c r="G547" t="s">
        <v>1482</v>
      </c>
    </row>
    <row r="548" spans="1:7" ht="15" x14ac:dyDescent="0.25">
      <c r="A548">
        <v>547</v>
      </c>
      <c r="B548" t="s">
        <v>754</v>
      </c>
      <c r="C548" t="s">
        <v>849</v>
      </c>
      <c r="D548" t="s">
        <v>918</v>
      </c>
      <c r="E548" t="s">
        <v>1485</v>
      </c>
      <c r="F548" s="1109">
        <v>449</v>
      </c>
      <c r="G548" t="s">
        <v>1482</v>
      </c>
    </row>
    <row r="549" spans="1:7" ht="15" x14ac:dyDescent="0.25">
      <c r="A549">
        <v>548</v>
      </c>
      <c r="B549" t="s">
        <v>754</v>
      </c>
      <c r="C549" t="s">
        <v>854</v>
      </c>
      <c r="D549" t="s">
        <v>921</v>
      </c>
      <c r="E549" t="s">
        <v>1486</v>
      </c>
      <c r="F549" s="1109">
        <v>319</v>
      </c>
      <c r="G549" t="s">
        <v>1482</v>
      </c>
    </row>
    <row r="550" spans="1:7" ht="15" x14ac:dyDescent="0.25">
      <c r="A550">
        <v>549</v>
      </c>
      <c r="B550" t="s">
        <v>754</v>
      </c>
      <c r="C550" t="s">
        <v>849</v>
      </c>
      <c r="D550" t="s">
        <v>924</v>
      </c>
      <c r="E550" t="s">
        <v>1487</v>
      </c>
      <c r="F550" s="1109">
        <v>369</v>
      </c>
      <c r="G550" t="s">
        <v>1488</v>
      </c>
    </row>
    <row r="551" spans="1:7" ht="15" x14ac:dyDescent="0.25">
      <c r="A551">
        <v>550</v>
      </c>
      <c r="B551" t="s">
        <v>754</v>
      </c>
      <c r="C551" t="s">
        <v>857</v>
      </c>
      <c r="D551" t="s">
        <v>927</v>
      </c>
      <c r="E551" t="s">
        <v>1489</v>
      </c>
      <c r="F551" s="1109">
        <v>549</v>
      </c>
      <c r="G551" t="s">
        <v>1246</v>
      </c>
    </row>
    <row r="552" spans="1:7" ht="15" x14ac:dyDescent="0.25">
      <c r="A552">
        <v>551</v>
      </c>
      <c r="B552" t="s">
        <v>754</v>
      </c>
      <c r="C552" t="s">
        <v>854</v>
      </c>
      <c r="D552" t="s">
        <v>929</v>
      </c>
      <c r="E552" t="s">
        <v>1490</v>
      </c>
      <c r="F552" s="1109">
        <v>649</v>
      </c>
      <c r="G552" t="s">
        <v>1246</v>
      </c>
    </row>
    <row r="553" spans="1:7" ht="15" x14ac:dyDescent="0.25">
      <c r="A553">
        <v>552</v>
      </c>
      <c r="B553" t="s">
        <v>754</v>
      </c>
      <c r="C553" t="s">
        <v>855</v>
      </c>
      <c r="D553" t="s">
        <v>931</v>
      </c>
      <c r="E553" t="s">
        <v>1491</v>
      </c>
      <c r="F553" s="1109">
        <v>499</v>
      </c>
      <c r="G553" t="s">
        <v>1482</v>
      </c>
    </row>
    <row r="554" spans="1:7" ht="15" x14ac:dyDescent="0.25">
      <c r="A554">
        <v>553</v>
      </c>
      <c r="B554" t="s">
        <v>754</v>
      </c>
      <c r="C554" t="s">
        <v>849</v>
      </c>
      <c r="D554" t="s">
        <v>933</v>
      </c>
      <c r="E554" t="s">
        <v>1492</v>
      </c>
      <c r="F554" s="1109">
        <v>239</v>
      </c>
      <c r="G554" t="s">
        <v>1246</v>
      </c>
    </row>
    <row r="555" spans="1:7" ht="15" x14ac:dyDescent="0.25">
      <c r="A555">
        <v>554</v>
      </c>
      <c r="B555" t="s">
        <v>754</v>
      </c>
      <c r="C555" t="s">
        <v>856</v>
      </c>
      <c r="D555" t="s">
        <v>935</v>
      </c>
      <c r="E555" t="s">
        <v>1493</v>
      </c>
      <c r="F555" s="1109">
        <v>722</v>
      </c>
      <c r="G555" t="s">
        <v>1246</v>
      </c>
    </row>
    <row r="556" spans="1:7" ht="15" x14ac:dyDescent="0.25">
      <c r="A556">
        <v>555</v>
      </c>
      <c r="B556" t="s">
        <v>754</v>
      </c>
      <c r="C556" t="s">
        <v>855</v>
      </c>
      <c r="D556" t="s">
        <v>937</v>
      </c>
      <c r="E556" t="s">
        <v>1494</v>
      </c>
      <c r="F556" s="1109">
        <v>219</v>
      </c>
      <c r="G556" t="s">
        <v>1246</v>
      </c>
    </row>
    <row r="557" spans="1:7" ht="15" x14ac:dyDescent="0.25">
      <c r="A557">
        <v>556</v>
      </c>
      <c r="B557" t="s">
        <v>754</v>
      </c>
      <c r="C557" t="s">
        <v>855</v>
      </c>
      <c r="D557" t="s">
        <v>939</v>
      </c>
      <c r="E557" t="s">
        <v>1495</v>
      </c>
      <c r="F557" s="1109">
        <v>169</v>
      </c>
      <c r="G557" t="s">
        <v>1496</v>
      </c>
    </row>
    <row r="558" spans="1:7" ht="15" x14ac:dyDescent="0.25">
      <c r="A558">
        <v>557</v>
      </c>
      <c r="B558" t="s">
        <v>754</v>
      </c>
      <c r="C558" t="s">
        <v>854</v>
      </c>
      <c r="D558" t="s">
        <v>941</v>
      </c>
      <c r="E558" t="s">
        <v>1497</v>
      </c>
      <c r="F558" s="1109">
        <v>545</v>
      </c>
      <c r="G558" t="s">
        <v>1496</v>
      </c>
    </row>
    <row r="559" spans="1:7" ht="15" x14ac:dyDescent="0.25">
      <c r="A559">
        <v>558</v>
      </c>
      <c r="B559" t="s">
        <v>754</v>
      </c>
      <c r="C559" t="s">
        <v>856</v>
      </c>
      <c r="D559" t="s">
        <v>943</v>
      </c>
      <c r="E559" t="s">
        <v>1498</v>
      </c>
      <c r="F559" s="1109">
        <v>299</v>
      </c>
      <c r="G559" t="s">
        <v>950</v>
      </c>
    </row>
    <row r="560" spans="1:7" ht="15" x14ac:dyDescent="0.25">
      <c r="A560">
        <v>559</v>
      </c>
      <c r="B560" t="s">
        <v>754</v>
      </c>
      <c r="C560" t="s">
        <v>856</v>
      </c>
      <c r="D560" t="s">
        <v>946</v>
      </c>
      <c r="E560" t="s">
        <v>1499</v>
      </c>
      <c r="F560" s="1109">
        <v>649</v>
      </c>
      <c r="G560" t="s">
        <v>1246</v>
      </c>
    </row>
    <row r="561" spans="1:7" ht="15" x14ac:dyDescent="0.25">
      <c r="A561">
        <v>560</v>
      </c>
      <c r="B561" t="s">
        <v>754</v>
      </c>
      <c r="C561" t="s">
        <v>849</v>
      </c>
      <c r="D561" t="s">
        <v>918</v>
      </c>
      <c r="E561" t="s">
        <v>1500</v>
      </c>
      <c r="F561" s="1109">
        <v>1777</v>
      </c>
      <c r="G561" t="s">
        <v>1246</v>
      </c>
    </row>
    <row r="562" spans="1:7" ht="15" x14ac:dyDescent="0.25">
      <c r="A562">
        <v>561</v>
      </c>
      <c r="B562" t="s">
        <v>754</v>
      </c>
      <c r="C562" t="s">
        <v>857</v>
      </c>
      <c r="D562" t="s">
        <v>921</v>
      </c>
      <c r="E562" t="s">
        <v>1501</v>
      </c>
      <c r="F562" s="1109">
        <v>219</v>
      </c>
      <c r="G562" t="s">
        <v>1246</v>
      </c>
    </row>
    <row r="563" spans="1:7" ht="15" x14ac:dyDescent="0.25">
      <c r="A563">
        <v>562</v>
      </c>
      <c r="B563" t="s">
        <v>754</v>
      </c>
      <c r="C563" t="s">
        <v>856</v>
      </c>
      <c r="D563" t="s">
        <v>924</v>
      </c>
      <c r="E563" t="s">
        <v>1502</v>
      </c>
      <c r="F563" s="1109">
        <v>499</v>
      </c>
      <c r="G563" t="s">
        <v>1496</v>
      </c>
    </row>
    <row r="564" spans="1:7" ht="15" x14ac:dyDescent="0.25">
      <c r="A564">
        <v>563</v>
      </c>
      <c r="B564" t="s">
        <v>754</v>
      </c>
      <c r="C564" t="s">
        <v>849</v>
      </c>
      <c r="D564" t="s">
        <v>927</v>
      </c>
      <c r="E564" t="s">
        <v>1503</v>
      </c>
      <c r="F564" s="1109">
        <v>379</v>
      </c>
      <c r="G564" t="s">
        <v>1246</v>
      </c>
    </row>
    <row r="565" spans="1:7" ht="15" x14ac:dyDescent="0.25">
      <c r="A565">
        <v>564</v>
      </c>
      <c r="B565" t="s">
        <v>754</v>
      </c>
      <c r="C565" t="s">
        <v>856</v>
      </c>
      <c r="D565" t="s">
        <v>929</v>
      </c>
      <c r="E565" t="s">
        <v>1504</v>
      </c>
      <c r="F565" s="1109">
        <v>240</v>
      </c>
      <c r="G565" t="s">
        <v>1496</v>
      </c>
    </row>
    <row r="566" spans="1:7" ht="15" x14ac:dyDescent="0.25">
      <c r="A566">
        <v>565</v>
      </c>
      <c r="B566" t="s">
        <v>754</v>
      </c>
      <c r="C566" t="s">
        <v>854</v>
      </c>
      <c r="D566" t="s">
        <v>931</v>
      </c>
      <c r="E566" t="s">
        <v>1505</v>
      </c>
      <c r="F566" s="1109">
        <v>379</v>
      </c>
      <c r="G566" t="s">
        <v>1246</v>
      </c>
    </row>
    <row r="567" spans="1:7" ht="15" x14ac:dyDescent="0.25">
      <c r="A567">
        <v>566</v>
      </c>
      <c r="B567" t="s">
        <v>754</v>
      </c>
      <c r="C567" t="s">
        <v>857</v>
      </c>
      <c r="D567" t="s">
        <v>933</v>
      </c>
      <c r="E567" t="s">
        <v>1506</v>
      </c>
      <c r="F567" s="1109">
        <v>229</v>
      </c>
      <c r="G567" t="s">
        <v>1482</v>
      </c>
    </row>
    <row r="568" spans="1:7" ht="15" x14ac:dyDescent="0.25">
      <c r="A568">
        <v>567</v>
      </c>
      <c r="B568" t="s">
        <v>754</v>
      </c>
      <c r="C568" t="s">
        <v>857</v>
      </c>
      <c r="D568" t="s">
        <v>935</v>
      </c>
      <c r="E568" t="s">
        <v>1507</v>
      </c>
      <c r="F568" s="1109">
        <v>469</v>
      </c>
      <c r="G568" t="s">
        <v>1482</v>
      </c>
    </row>
    <row r="569" spans="1:7" ht="15" x14ac:dyDescent="0.25">
      <c r="A569">
        <v>568</v>
      </c>
      <c r="B569" t="s">
        <v>754</v>
      </c>
      <c r="C569" t="s">
        <v>857</v>
      </c>
      <c r="D569" t="s">
        <v>937</v>
      </c>
      <c r="E569" t="s">
        <v>1508</v>
      </c>
      <c r="F569" s="1109">
        <v>589</v>
      </c>
      <c r="G569" t="s">
        <v>1246</v>
      </c>
    </row>
    <row r="570" spans="1:7" ht="15" x14ac:dyDescent="0.25">
      <c r="A570">
        <v>569</v>
      </c>
      <c r="B570" t="s">
        <v>754</v>
      </c>
      <c r="C570" t="s">
        <v>853</v>
      </c>
      <c r="D570" t="s">
        <v>939</v>
      </c>
      <c r="E570" t="s">
        <v>1509</v>
      </c>
      <c r="F570" s="1109">
        <v>449</v>
      </c>
      <c r="G570" t="s">
        <v>1246</v>
      </c>
    </row>
    <row r="571" spans="1:7" ht="15" x14ac:dyDescent="0.25">
      <c r="A571">
        <v>570</v>
      </c>
      <c r="B571" t="s">
        <v>754</v>
      </c>
      <c r="C571" t="s">
        <v>855</v>
      </c>
      <c r="D571" t="s">
        <v>941</v>
      </c>
      <c r="E571" t="s">
        <v>1510</v>
      </c>
      <c r="F571" s="1109">
        <v>279</v>
      </c>
      <c r="G571" t="s">
        <v>1496</v>
      </c>
    </row>
    <row r="572" spans="1:7" ht="15" x14ac:dyDescent="0.25">
      <c r="A572">
        <v>571</v>
      </c>
      <c r="B572" t="s">
        <v>754</v>
      </c>
      <c r="C572" t="s">
        <v>857</v>
      </c>
      <c r="D572" t="s">
        <v>943</v>
      </c>
      <c r="E572" t="s">
        <v>1511</v>
      </c>
      <c r="F572" s="1109">
        <v>409</v>
      </c>
      <c r="G572" t="s">
        <v>1482</v>
      </c>
    </row>
    <row r="573" spans="1:7" ht="15" x14ac:dyDescent="0.25">
      <c r="A573">
        <v>572</v>
      </c>
      <c r="B573" t="s">
        <v>754</v>
      </c>
      <c r="C573" t="s">
        <v>853</v>
      </c>
      <c r="D573" t="s">
        <v>946</v>
      </c>
      <c r="E573" t="s">
        <v>1512</v>
      </c>
      <c r="F573" s="1109">
        <v>499</v>
      </c>
      <c r="G573" t="s">
        <v>1246</v>
      </c>
    </row>
    <row r="574" spans="1:7" ht="15" x14ac:dyDescent="0.25">
      <c r="A574">
        <v>573</v>
      </c>
      <c r="B574" t="s">
        <v>754</v>
      </c>
      <c r="C574" t="s">
        <v>849</v>
      </c>
      <c r="D574" t="s">
        <v>918</v>
      </c>
      <c r="E574" t="s">
        <v>1513</v>
      </c>
      <c r="F574" s="1109">
        <v>299</v>
      </c>
      <c r="G574" t="s">
        <v>1246</v>
      </c>
    </row>
    <row r="575" spans="1:7" ht="15" x14ac:dyDescent="0.25">
      <c r="A575">
        <v>574</v>
      </c>
      <c r="B575" t="s">
        <v>754</v>
      </c>
      <c r="C575" t="s">
        <v>857</v>
      </c>
      <c r="D575" t="s">
        <v>921</v>
      </c>
      <c r="E575" t="s">
        <v>1514</v>
      </c>
      <c r="F575" s="1109">
        <v>179</v>
      </c>
      <c r="G575" t="s">
        <v>1246</v>
      </c>
    </row>
    <row r="576" spans="1:7" ht="15" x14ac:dyDescent="0.25">
      <c r="A576">
        <v>575</v>
      </c>
      <c r="B576" t="s">
        <v>754</v>
      </c>
      <c r="C576" t="s">
        <v>855</v>
      </c>
      <c r="D576" t="s">
        <v>924</v>
      </c>
      <c r="E576" t="s">
        <v>1515</v>
      </c>
      <c r="F576" s="1109">
        <v>649</v>
      </c>
      <c r="G576" t="s">
        <v>1482</v>
      </c>
    </row>
    <row r="577" spans="1:7" ht="15" x14ac:dyDescent="0.25">
      <c r="A577">
        <v>576</v>
      </c>
      <c r="B577" t="s">
        <v>754</v>
      </c>
      <c r="C577" t="s">
        <v>854</v>
      </c>
      <c r="D577" t="s">
        <v>927</v>
      </c>
      <c r="E577" t="s">
        <v>1516</v>
      </c>
      <c r="F577" s="1109">
        <v>199</v>
      </c>
      <c r="G577" t="s">
        <v>1517</v>
      </c>
    </row>
    <row r="578" spans="1:7" ht="15" x14ac:dyDescent="0.25">
      <c r="A578">
        <v>577</v>
      </c>
      <c r="B578" t="s">
        <v>754</v>
      </c>
      <c r="C578" t="s">
        <v>849</v>
      </c>
      <c r="D578" t="s">
        <v>929</v>
      </c>
      <c r="E578" t="s">
        <v>1518</v>
      </c>
      <c r="F578" s="1109">
        <v>629</v>
      </c>
      <c r="G578" t="s">
        <v>1246</v>
      </c>
    </row>
    <row r="579" spans="1:7" ht="15" x14ac:dyDescent="0.25">
      <c r="A579">
        <v>578</v>
      </c>
      <c r="B579" t="s">
        <v>754</v>
      </c>
      <c r="C579" t="s">
        <v>857</v>
      </c>
      <c r="D579" t="s">
        <v>931</v>
      </c>
      <c r="E579" t="s">
        <v>1519</v>
      </c>
      <c r="F579" s="1109">
        <v>1079</v>
      </c>
      <c r="G579" t="s">
        <v>1482</v>
      </c>
    </row>
    <row r="580" spans="1:7" ht="15" x14ac:dyDescent="0.25">
      <c r="A580">
        <v>579</v>
      </c>
      <c r="B580" t="s">
        <v>754</v>
      </c>
      <c r="C580" t="s">
        <v>857</v>
      </c>
      <c r="D580" t="s">
        <v>933</v>
      </c>
      <c r="E580" t="s">
        <v>1520</v>
      </c>
      <c r="F580" s="1109">
        <v>449</v>
      </c>
      <c r="G580" t="s">
        <v>1246</v>
      </c>
    </row>
    <row r="581" spans="1:7" ht="15" x14ac:dyDescent="0.25">
      <c r="A581">
        <v>580</v>
      </c>
      <c r="B581" t="s">
        <v>754</v>
      </c>
      <c r="C581" t="s">
        <v>849</v>
      </c>
      <c r="D581" t="s">
        <v>935</v>
      </c>
      <c r="E581" t="s">
        <v>1521</v>
      </c>
      <c r="F581" s="1109">
        <v>419</v>
      </c>
      <c r="G581" t="s">
        <v>1496</v>
      </c>
    </row>
    <row r="582" spans="1:7" ht="15" x14ac:dyDescent="0.25">
      <c r="A582">
        <v>581</v>
      </c>
      <c r="B582" t="s">
        <v>754</v>
      </c>
      <c r="C582" t="s">
        <v>853</v>
      </c>
      <c r="D582" t="s">
        <v>937</v>
      </c>
      <c r="E582" t="s">
        <v>1522</v>
      </c>
      <c r="F582" s="1109">
        <v>419</v>
      </c>
      <c r="G582" t="s">
        <v>1523</v>
      </c>
    </row>
    <row r="583" spans="1:7" ht="15" x14ac:dyDescent="0.25">
      <c r="A583">
        <v>582</v>
      </c>
      <c r="B583" t="s">
        <v>754</v>
      </c>
      <c r="C583" t="s">
        <v>853</v>
      </c>
      <c r="D583" t="s">
        <v>939</v>
      </c>
      <c r="E583" t="s">
        <v>1524</v>
      </c>
      <c r="F583" s="1109">
        <v>279</v>
      </c>
      <c r="G583" t="s">
        <v>1246</v>
      </c>
    </row>
    <row r="584" spans="1:7" ht="15" x14ac:dyDescent="0.25">
      <c r="A584">
        <v>583</v>
      </c>
      <c r="B584" t="s">
        <v>754</v>
      </c>
      <c r="C584" t="s">
        <v>853</v>
      </c>
      <c r="D584" t="s">
        <v>941</v>
      </c>
      <c r="E584" t="s">
        <v>1525</v>
      </c>
      <c r="F584" s="1109">
        <v>249</v>
      </c>
      <c r="G584" t="s">
        <v>1482</v>
      </c>
    </row>
    <row r="585" spans="1:7" ht="15" x14ac:dyDescent="0.25">
      <c r="A585">
        <v>584</v>
      </c>
      <c r="B585" t="s">
        <v>754</v>
      </c>
      <c r="C585" t="s">
        <v>857</v>
      </c>
      <c r="D585" t="s">
        <v>943</v>
      </c>
      <c r="E585" t="s">
        <v>1526</v>
      </c>
      <c r="F585" s="1109">
        <v>229</v>
      </c>
      <c r="G585" t="s">
        <v>1246</v>
      </c>
    </row>
    <row r="586" spans="1:7" ht="15" x14ac:dyDescent="0.25">
      <c r="A586">
        <v>585</v>
      </c>
      <c r="B586" t="s">
        <v>754</v>
      </c>
      <c r="C586" t="s">
        <v>853</v>
      </c>
      <c r="D586" t="s">
        <v>946</v>
      </c>
      <c r="E586" t="s">
        <v>1527</v>
      </c>
      <c r="F586" s="1109">
        <v>329</v>
      </c>
      <c r="G586" t="s">
        <v>1517</v>
      </c>
    </row>
    <row r="587" spans="1:7" ht="15" x14ac:dyDescent="0.25">
      <c r="A587">
        <v>586</v>
      </c>
      <c r="B587" t="s">
        <v>754</v>
      </c>
      <c r="C587" t="s">
        <v>849</v>
      </c>
      <c r="D587" t="s">
        <v>918</v>
      </c>
      <c r="E587" t="s">
        <v>1528</v>
      </c>
      <c r="F587" s="1109">
        <v>399</v>
      </c>
      <c r="G587" t="s">
        <v>1496</v>
      </c>
    </row>
    <row r="588" spans="1:7" ht="15" x14ac:dyDescent="0.25">
      <c r="A588">
        <v>587</v>
      </c>
      <c r="B588" t="s">
        <v>754</v>
      </c>
      <c r="C588" t="s">
        <v>854</v>
      </c>
      <c r="D588" t="s">
        <v>921</v>
      </c>
      <c r="E588" t="s">
        <v>1529</v>
      </c>
      <c r="F588" s="1109">
        <v>1499</v>
      </c>
      <c r="G588" t="s">
        <v>1246</v>
      </c>
    </row>
    <row r="589" spans="1:7" ht="15" x14ac:dyDescent="0.25">
      <c r="A589">
        <v>588</v>
      </c>
      <c r="B589" t="s">
        <v>754</v>
      </c>
      <c r="C589" t="s">
        <v>857</v>
      </c>
      <c r="D589" t="s">
        <v>924</v>
      </c>
      <c r="E589" t="s">
        <v>1530</v>
      </c>
      <c r="F589" s="1109">
        <v>149</v>
      </c>
      <c r="G589" t="s">
        <v>1517</v>
      </c>
    </row>
    <row r="590" spans="1:7" ht="15" x14ac:dyDescent="0.25">
      <c r="A590">
        <v>589</v>
      </c>
      <c r="B590" t="s">
        <v>754</v>
      </c>
      <c r="C590" t="s">
        <v>853</v>
      </c>
      <c r="D590" t="s">
        <v>927</v>
      </c>
      <c r="E590" t="s">
        <v>1531</v>
      </c>
      <c r="F590" s="1109">
        <v>959</v>
      </c>
      <c r="G590" t="s">
        <v>1496</v>
      </c>
    </row>
    <row r="591" spans="1:7" ht="15" x14ac:dyDescent="0.25">
      <c r="A591">
        <v>590</v>
      </c>
      <c r="B591" t="s">
        <v>754</v>
      </c>
      <c r="C591" t="s">
        <v>853</v>
      </c>
      <c r="D591" t="s">
        <v>929</v>
      </c>
      <c r="E591" t="s">
        <v>1532</v>
      </c>
      <c r="F591" s="1109">
        <v>215</v>
      </c>
      <c r="G591" t="s">
        <v>1496</v>
      </c>
    </row>
    <row r="592" spans="1:7" ht="15" x14ac:dyDescent="0.25">
      <c r="A592">
        <v>591</v>
      </c>
      <c r="B592" t="s">
        <v>754</v>
      </c>
      <c r="C592" t="s">
        <v>856</v>
      </c>
      <c r="D592" t="s">
        <v>931</v>
      </c>
      <c r="E592" t="s">
        <v>1533</v>
      </c>
      <c r="F592" s="1109">
        <v>179</v>
      </c>
      <c r="G592" t="s">
        <v>1246</v>
      </c>
    </row>
    <row r="593" spans="1:7" ht="15" x14ac:dyDescent="0.25">
      <c r="A593">
        <v>592</v>
      </c>
      <c r="B593" t="s">
        <v>754</v>
      </c>
      <c r="C593" t="s">
        <v>854</v>
      </c>
      <c r="D593" t="s">
        <v>933</v>
      </c>
      <c r="E593" t="s">
        <v>1534</v>
      </c>
      <c r="F593" s="1109">
        <v>179</v>
      </c>
      <c r="G593" t="s">
        <v>1517</v>
      </c>
    </row>
    <row r="594" spans="1:7" ht="15" x14ac:dyDescent="0.25">
      <c r="A594">
        <v>593</v>
      </c>
      <c r="B594" t="s">
        <v>754</v>
      </c>
      <c r="C594" t="s">
        <v>857</v>
      </c>
      <c r="D594" t="s">
        <v>935</v>
      </c>
      <c r="E594" t="s">
        <v>1535</v>
      </c>
      <c r="F594" s="1109">
        <v>1299</v>
      </c>
      <c r="G594" t="s">
        <v>1246</v>
      </c>
    </row>
    <row r="595" spans="1:7" ht="15" x14ac:dyDescent="0.25">
      <c r="A595">
        <v>594</v>
      </c>
      <c r="B595" t="s">
        <v>754</v>
      </c>
      <c r="C595" t="s">
        <v>855</v>
      </c>
      <c r="D595" t="s">
        <v>937</v>
      </c>
      <c r="E595" t="s">
        <v>1536</v>
      </c>
      <c r="F595" s="1109">
        <v>179</v>
      </c>
      <c r="G595" t="s">
        <v>1517</v>
      </c>
    </row>
    <row r="596" spans="1:7" ht="15" x14ac:dyDescent="0.25">
      <c r="A596">
        <v>595</v>
      </c>
      <c r="B596" t="s">
        <v>754</v>
      </c>
      <c r="C596" t="s">
        <v>855</v>
      </c>
      <c r="D596" t="s">
        <v>939</v>
      </c>
      <c r="E596" t="s">
        <v>1537</v>
      </c>
      <c r="F596" s="1109">
        <v>249</v>
      </c>
      <c r="G596" t="s">
        <v>1246</v>
      </c>
    </row>
    <row r="597" spans="1:7" ht="15" x14ac:dyDescent="0.25">
      <c r="A597">
        <v>596</v>
      </c>
      <c r="B597" t="s">
        <v>754</v>
      </c>
      <c r="C597" t="s">
        <v>857</v>
      </c>
      <c r="D597" t="s">
        <v>941</v>
      </c>
      <c r="E597" t="s">
        <v>1538</v>
      </c>
      <c r="F597" s="1109">
        <v>649</v>
      </c>
      <c r="G597" t="s">
        <v>1482</v>
      </c>
    </row>
    <row r="598" spans="1:7" ht="15" x14ac:dyDescent="0.25">
      <c r="A598">
        <v>597</v>
      </c>
      <c r="B598" t="s">
        <v>754</v>
      </c>
      <c r="C598" t="s">
        <v>854</v>
      </c>
      <c r="D598" t="s">
        <v>943</v>
      </c>
      <c r="E598" t="s">
        <v>1539</v>
      </c>
      <c r="F598" s="1109">
        <v>529</v>
      </c>
      <c r="G598" t="s">
        <v>1496</v>
      </c>
    </row>
    <row r="599" spans="1:7" ht="15" x14ac:dyDescent="0.25">
      <c r="A599">
        <v>598</v>
      </c>
      <c r="B599" t="s">
        <v>754</v>
      </c>
      <c r="C599" t="s">
        <v>854</v>
      </c>
      <c r="D599" t="s">
        <v>946</v>
      </c>
      <c r="E599" t="s">
        <v>1540</v>
      </c>
      <c r="F599" s="1109">
        <v>611</v>
      </c>
      <c r="G599" t="s">
        <v>1246</v>
      </c>
    </row>
    <row r="600" spans="1:7" ht="15" x14ac:dyDescent="0.25">
      <c r="A600">
        <v>599</v>
      </c>
      <c r="B600" t="s">
        <v>754</v>
      </c>
      <c r="C600" t="s">
        <v>853</v>
      </c>
      <c r="D600" t="s">
        <v>918</v>
      </c>
      <c r="E600" t="s">
        <v>1541</v>
      </c>
      <c r="F600" s="1109">
        <v>699</v>
      </c>
      <c r="G600" t="s">
        <v>1482</v>
      </c>
    </row>
    <row r="601" spans="1:7" ht="15" x14ac:dyDescent="0.25">
      <c r="A601">
        <v>600</v>
      </c>
      <c r="B601" t="s">
        <v>754</v>
      </c>
      <c r="C601" t="s">
        <v>853</v>
      </c>
      <c r="D601" t="s">
        <v>921</v>
      </c>
      <c r="E601" t="s">
        <v>1542</v>
      </c>
      <c r="F601" s="1109">
        <v>179</v>
      </c>
      <c r="G601" t="s">
        <v>1543</v>
      </c>
    </row>
    <row r="602" spans="1:7" ht="15" x14ac:dyDescent="0.25">
      <c r="A602">
        <v>601</v>
      </c>
      <c r="B602" t="s">
        <v>754</v>
      </c>
      <c r="C602" t="s">
        <v>854</v>
      </c>
      <c r="D602" t="s">
        <v>924</v>
      </c>
      <c r="E602" t="s">
        <v>1544</v>
      </c>
      <c r="F602" s="1109">
        <v>477</v>
      </c>
      <c r="G602" t="s">
        <v>1523</v>
      </c>
    </row>
    <row r="603" spans="1:7" ht="15" x14ac:dyDescent="0.25">
      <c r="A603">
        <v>602</v>
      </c>
      <c r="B603" t="s">
        <v>754</v>
      </c>
      <c r="C603" t="s">
        <v>853</v>
      </c>
      <c r="D603" t="s">
        <v>927</v>
      </c>
      <c r="E603" t="s">
        <v>1545</v>
      </c>
      <c r="F603" s="1109">
        <v>499</v>
      </c>
      <c r="G603" t="s">
        <v>1246</v>
      </c>
    </row>
    <row r="604" spans="1:7" ht="15" x14ac:dyDescent="0.25">
      <c r="A604">
        <v>603</v>
      </c>
      <c r="B604" t="s">
        <v>754</v>
      </c>
      <c r="C604" t="s">
        <v>855</v>
      </c>
      <c r="D604" t="s">
        <v>929</v>
      </c>
      <c r="E604" t="s">
        <v>1546</v>
      </c>
      <c r="F604" s="1109">
        <v>649</v>
      </c>
      <c r="G604" t="s">
        <v>1246</v>
      </c>
    </row>
    <row r="605" spans="1:7" ht="15" x14ac:dyDescent="0.25">
      <c r="A605">
        <v>604</v>
      </c>
      <c r="B605" t="s">
        <v>754</v>
      </c>
      <c r="C605" t="s">
        <v>856</v>
      </c>
      <c r="D605" t="s">
        <v>931</v>
      </c>
      <c r="E605" t="s">
        <v>1547</v>
      </c>
      <c r="F605" s="1109">
        <v>299</v>
      </c>
      <c r="G605" t="s">
        <v>1517</v>
      </c>
    </row>
    <row r="606" spans="1:7" ht="15" x14ac:dyDescent="0.25">
      <c r="A606">
        <v>605</v>
      </c>
      <c r="B606" t="s">
        <v>754</v>
      </c>
      <c r="C606" t="s">
        <v>849</v>
      </c>
      <c r="D606" t="s">
        <v>933</v>
      </c>
      <c r="E606" t="s">
        <v>1548</v>
      </c>
      <c r="F606" s="1109">
        <v>399</v>
      </c>
      <c r="G606" t="s">
        <v>1523</v>
      </c>
    </row>
    <row r="607" spans="1:7" ht="15" x14ac:dyDescent="0.25">
      <c r="A607">
        <v>606</v>
      </c>
      <c r="B607" t="s">
        <v>754</v>
      </c>
      <c r="C607" t="s">
        <v>853</v>
      </c>
      <c r="D607" t="s">
        <v>935</v>
      </c>
      <c r="E607" t="s">
        <v>1549</v>
      </c>
      <c r="F607" s="1109">
        <v>899</v>
      </c>
      <c r="G607" t="s">
        <v>1246</v>
      </c>
    </row>
    <row r="608" spans="1:7" ht="15" x14ac:dyDescent="0.25">
      <c r="A608">
        <v>607</v>
      </c>
      <c r="B608" t="s">
        <v>754</v>
      </c>
      <c r="C608" t="s">
        <v>853</v>
      </c>
      <c r="D608" t="s">
        <v>937</v>
      </c>
      <c r="E608" t="s">
        <v>1550</v>
      </c>
      <c r="F608" s="1109">
        <v>829</v>
      </c>
      <c r="G608" t="s">
        <v>1523</v>
      </c>
    </row>
    <row r="609" spans="1:7" ht="15" x14ac:dyDescent="0.25">
      <c r="A609">
        <v>608</v>
      </c>
      <c r="B609" t="s">
        <v>754</v>
      </c>
      <c r="C609" t="s">
        <v>853</v>
      </c>
      <c r="D609" t="s">
        <v>939</v>
      </c>
      <c r="E609" t="s">
        <v>1551</v>
      </c>
      <c r="F609" s="1109">
        <v>1299</v>
      </c>
      <c r="G609" t="s">
        <v>1246</v>
      </c>
    </row>
    <row r="610" spans="1:7" ht="15" x14ac:dyDescent="0.25">
      <c r="A610">
        <v>609</v>
      </c>
      <c r="B610" t="s">
        <v>754</v>
      </c>
      <c r="C610" t="s">
        <v>853</v>
      </c>
      <c r="D610" t="s">
        <v>941</v>
      </c>
      <c r="E610" t="s">
        <v>1552</v>
      </c>
      <c r="F610" s="1109">
        <v>399</v>
      </c>
      <c r="G610" t="s">
        <v>1517</v>
      </c>
    </row>
    <row r="611" spans="1:7" ht="15" x14ac:dyDescent="0.25">
      <c r="A611">
        <v>610</v>
      </c>
      <c r="B611" t="s">
        <v>754</v>
      </c>
      <c r="C611" t="s">
        <v>849</v>
      </c>
      <c r="D611" t="s">
        <v>943</v>
      </c>
      <c r="E611" t="s">
        <v>1553</v>
      </c>
      <c r="F611" s="1109">
        <v>499</v>
      </c>
      <c r="G611" t="s">
        <v>1482</v>
      </c>
    </row>
    <row r="612" spans="1:7" ht="15" x14ac:dyDescent="0.25">
      <c r="A612">
        <v>611</v>
      </c>
      <c r="B612" t="s">
        <v>754</v>
      </c>
      <c r="C612" t="s">
        <v>853</v>
      </c>
      <c r="D612" t="s">
        <v>946</v>
      </c>
      <c r="E612" t="s">
        <v>1554</v>
      </c>
      <c r="F612" s="1109">
        <v>489</v>
      </c>
      <c r="G612" t="s">
        <v>1488</v>
      </c>
    </row>
    <row r="613" spans="1:7" ht="15" x14ac:dyDescent="0.25">
      <c r="A613">
        <v>612</v>
      </c>
      <c r="B613" t="s">
        <v>754</v>
      </c>
      <c r="C613" t="s">
        <v>857</v>
      </c>
      <c r="D613" t="s">
        <v>918</v>
      </c>
      <c r="E613" t="s">
        <v>1555</v>
      </c>
      <c r="F613" s="1109">
        <v>179</v>
      </c>
      <c r="G613" t="s">
        <v>1246</v>
      </c>
    </row>
    <row r="614" spans="1:7" ht="15" x14ac:dyDescent="0.25">
      <c r="A614">
        <v>613</v>
      </c>
      <c r="B614" t="s">
        <v>754</v>
      </c>
      <c r="C614" t="s">
        <v>854</v>
      </c>
      <c r="D614" t="s">
        <v>921</v>
      </c>
      <c r="E614" t="s">
        <v>1556</v>
      </c>
      <c r="F614" s="1109">
        <v>1799</v>
      </c>
      <c r="G614" t="s">
        <v>1246</v>
      </c>
    </row>
    <row r="615" spans="1:7" ht="15" x14ac:dyDescent="0.25">
      <c r="A615">
        <v>614</v>
      </c>
      <c r="B615" t="s">
        <v>754</v>
      </c>
      <c r="C615" t="s">
        <v>856</v>
      </c>
      <c r="D615" t="s">
        <v>924</v>
      </c>
      <c r="E615" t="s">
        <v>1557</v>
      </c>
      <c r="F615" s="1109">
        <v>1599</v>
      </c>
      <c r="G615" t="s">
        <v>1246</v>
      </c>
    </row>
    <row r="616" spans="1:7" ht="15" x14ac:dyDescent="0.25">
      <c r="A616">
        <v>615</v>
      </c>
      <c r="B616" t="s">
        <v>754</v>
      </c>
      <c r="C616" t="s">
        <v>849</v>
      </c>
      <c r="D616" t="s">
        <v>927</v>
      </c>
      <c r="E616" t="s">
        <v>1558</v>
      </c>
      <c r="F616" s="1109">
        <v>179</v>
      </c>
      <c r="G616" t="s">
        <v>1543</v>
      </c>
    </row>
    <row r="617" spans="1:7" ht="15" x14ac:dyDescent="0.25">
      <c r="A617">
        <v>616</v>
      </c>
      <c r="B617" t="s">
        <v>754</v>
      </c>
      <c r="C617" t="s">
        <v>857</v>
      </c>
      <c r="D617" t="s">
        <v>929</v>
      </c>
      <c r="E617" t="s">
        <v>1559</v>
      </c>
      <c r="F617" s="1109">
        <v>789</v>
      </c>
      <c r="G617" t="s">
        <v>1482</v>
      </c>
    </row>
    <row r="618" spans="1:7" ht="15" x14ac:dyDescent="0.25">
      <c r="A618">
        <v>617</v>
      </c>
      <c r="B618" t="s">
        <v>754</v>
      </c>
      <c r="C618" t="s">
        <v>855</v>
      </c>
      <c r="D618" t="s">
        <v>931</v>
      </c>
      <c r="E618" t="s">
        <v>1560</v>
      </c>
      <c r="F618" s="1109">
        <v>379</v>
      </c>
      <c r="G618" t="s">
        <v>1523</v>
      </c>
    </row>
    <row r="619" spans="1:7" ht="15" x14ac:dyDescent="0.25">
      <c r="A619">
        <v>618</v>
      </c>
      <c r="B619" t="s">
        <v>754</v>
      </c>
      <c r="C619" t="s">
        <v>855</v>
      </c>
      <c r="D619" t="s">
        <v>933</v>
      </c>
      <c r="E619" t="s">
        <v>1561</v>
      </c>
      <c r="F619" s="1109">
        <v>689</v>
      </c>
      <c r="G619" t="s">
        <v>1482</v>
      </c>
    </row>
    <row r="620" spans="1:7" ht="15" x14ac:dyDescent="0.25">
      <c r="A620">
        <v>619</v>
      </c>
      <c r="B620" t="s">
        <v>754</v>
      </c>
      <c r="C620" t="s">
        <v>854</v>
      </c>
      <c r="D620" t="s">
        <v>935</v>
      </c>
      <c r="E620" t="s">
        <v>1562</v>
      </c>
      <c r="F620" s="1109">
        <v>1169</v>
      </c>
      <c r="G620" t="s">
        <v>1496</v>
      </c>
    </row>
    <row r="621" spans="1:7" ht="15" x14ac:dyDescent="0.25">
      <c r="A621">
        <v>620</v>
      </c>
      <c r="B621" t="s">
        <v>754</v>
      </c>
      <c r="C621" t="s">
        <v>857</v>
      </c>
      <c r="D621" t="s">
        <v>937</v>
      </c>
      <c r="E621" t="s">
        <v>1563</v>
      </c>
      <c r="F621" s="1109">
        <v>399</v>
      </c>
      <c r="G621" t="s">
        <v>1482</v>
      </c>
    </row>
    <row r="622" spans="1:7" ht="15" x14ac:dyDescent="0.25">
      <c r="A622">
        <v>621</v>
      </c>
      <c r="B622" t="s">
        <v>754</v>
      </c>
      <c r="C622" t="s">
        <v>857</v>
      </c>
      <c r="D622" t="s">
        <v>939</v>
      </c>
      <c r="E622" t="s">
        <v>1564</v>
      </c>
      <c r="F622" s="1109">
        <v>169</v>
      </c>
      <c r="G622" t="s">
        <v>1517</v>
      </c>
    </row>
    <row r="623" spans="1:7" ht="15" x14ac:dyDescent="0.25">
      <c r="A623">
        <v>622</v>
      </c>
      <c r="B623" t="s">
        <v>754</v>
      </c>
      <c r="C623" t="s">
        <v>855</v>
      </c>
      <c r="D623" t="s">
        <v>941</v>
      </c>
      <c r="E623" t="s">
        <v>1565</v>
      </c>
      <c r="F623" s="1109">
        <v>599</v>
      </c>
      <c r="G623" t="s">
        <v>1246</v>
      </c>
    </row>
    <row r="624" spans="1:7" ht="15" x14ac:dyDescent="0.25">
      <c r="A624">
        <v>623</v>
      </c>
      <c r="B624" t="s">
        <v>754</v>
      </c>
      <c r="C624" t="s">
        <v>849</v>
      </c>
      <c r="D624" t="s">
        <v>943</v>
      </c>
      <c r="E624" t="s">
        <v>1566</v>
      </c>
      <c r="F624" s="1109">
        <v>1199</v>
      </c>
      <c r="G624" t="s">
        <v>1246</v>
      </c>
    </row>
    <row r="625" spans="1:7" ht="15" x14ac:dyDescent="0.25">
      <c r="A625">
        <v>624</v>
      </c>
      <c r="B625" t="s">
        <v>754</v>
      </c>
      <c r="C625" t="s">
        <v>849</v>
      </c>
      <c r="D625" t="s">
        <v>946</v>
      </c>
      <c r="E625" t="s">
        <v>1567</v>
      </c>
      <c r="F625" s="1109">
        <v>359</v>
      </c>
      <c r="G625" t="s">
        <v>1496</v>
      </c>
    </row>
    <row r="626" spans="1:7" ht="15" x14ac:dyDescent="0.25">
      <c r="A626">
        <v>625</v>
      </c>
      <c r="B626" t="s">
        <v>754</v>
      </c>
      <c r="C626" t="s">
        <v>849</v>
      </c>
      <c r="D626" t="s">
        <v>918</v>
      </c>
      <c r="E626" t="s">
        <v>1568</v>
      </c>
      <c r="F626" s="1109">
        <v>759</v>
      </c>
      <c r="G626" t="s">
        <v>1523</v>
      </c>
    </row>
    <row r="627" spans="1:7" ht="15" x14ac:dyDescent="0.25">
      <c r="A627">
        <v>626</v>
      </c>
      <c r="B627" t="s">
        <v>754</v>
      </c>
      <c r="C627" t="s">
        <v>857</v>
      </c>
      <c r="D627" t="s">
        <v>921</v>
      </c>
      <c r="E627" t="s">
        <v>1569</v>
      </c>
      <c r="F627" s="1109">
        <v>549</v>
      </c>
      <c r="G627" t="s">
        <v>1246</v>
      </c>
    </row>
    <row r="628" spans="1:7" ht="15" x14ac:dyDescent="0.25">
      <c r="A628">
        <v>627</v>
      </c>
      <c r="B628" t="s">
        <v>754</v>
      </c>
      <c r="C628" t="s">
        <v>857</v>
      </c>
      <c r="D628" t="s">
        <v>924</v>
      </c>
      <c r="E628" t="s">
        <v>1570</v>
      </c>
      <c r="F628" s="1109">
        <v>2995</v>
      </c>
      <c r="G628" t="s">
        <v>1496</v>
      </c>
    </row>
    <row r="629" spans="1:7" ht="15" x14ac:dyDescent="0.25">
      <c r="A629">
        <v>628</v>
      </c>
      <c r="B629" t="s">
        <v>754</v>
      </c>
      <c r="C629" t="s">
        <v>854</v>
      </c>
      <c r="D629" t="s">
        <v>927</v>
      </c>
      <c r="E629" t="s">
        <v>1571</v>
      </c>
      <c r="F629" s="1109">
        <v>324</v>
      </c>
      <c r="G629" t="s">
        <v>1523</v>
      </c>
    </row>
    <row r="630" spans="1:7" ht="15" x14ac:dyDescent="0.25">
      <c r="A630">
        <v>629</v>
      </c>
      <c r="B630" t="s">
        <v>754</v>
      </c>
      <c r="C630" t="s">
        <v>853</v>
      </c>
      <c r="D630" t="s">
        <v>929</v>
      </c>
      <c r="E630" t="s">
        <v>1572</v>
      </c>
      <c r="F630" s="1109">
        <v>799</v>
      </c>
      <c r="G630" t="s">
        <v>1523</v>
      </c>
    </row>
    <row r="631" spans="1:7" ht="15" x14ac:dyDescent="0.25">
      <c r="A631">
        <v>630</v>
      </c>
      <c r="B631" t="s">
        <v>754</v>
      </c>
      <c r="C631" t="s">
        <v>853</v>
      </c>
      <c r="D631" t="s">
        <v>931</v>
      </c>
      <c r="E631" t="s">
        <v>1573</v>
      </c>
      <c r="F631" s="1109">
        <v>759</v>
      </c>
      <c r="G631" t="s">
        <v>1482</v>
      </c>
    </row>
    <row r="632" spans="1:7" ht="15" x14ac:dyDescent="0.25">
      <c r="A632">
        <v>631</v>
      </c>
      <c r="B632" t="s">
        <v>754</v>
      </c>
      <c r="C632" t="s">
        <v>853</v>
      </c>
      <c r="D632" t="s">
        <v>933</v>
      </c>
      <c r="E632" t="s">
        <v>1574</v>
      </c>
      <c r="F632" s="1109">
        <v>577</v>
      </c>
      <c r="G632" t="s">
        <v>1523</v>
      </c>
    </row>
    <row r="633" spans="1:7" ht="15" x14ac:dyDescent="0.25">
      <c r="A633">
        <v>632</v>
      </c>
      <c r="B633" t="s">
        <v>754</v>
      </c>
      <c r="C633" t="s">
        <v>853</v>
      </c>
      <c r="D633" t="s">
        <v>935</v>
      </c>
      <c r="E633" t="s">
        <v>1575</v>
      </c>
      <c r="F633" s="1109">
        <v>1099</v>
      </c>
      <c r="G633" t="s">
        <v>1246</v>
      </c>
    </row>
    <row r="634" spans="1:7" ht="15" x14ac:dyDescent="0.25">
      <c r="A634">
        <v>633</v>
      </c>
      <c r="B634" t="s">
        <v>754</v>
      </c>
      <c r="C634" t="s">
        <v>854</v>
      </c>
      <c r="D634" t="s">
        <v>937</v>
      </c>
      <c r="E634" t="s">
        <v>1576</v>
      </c>
      <c r="F634" s="1109">
        <v>269</v>
      </c>
      <c r="G634" t="s">
        <v>1523</v>
      </c>
    </row>
    <row r="635" spans="1:7" ht="15" x14ac:dyDescent="0.25">
      <c r="A635">
        <v>634</v>
      </c>
      <c r="B635" t="s">
        <v>754</v>
      </c>
      <c r="C635" t="s">
        <v>856</v>
      </c>
      <c r="D635" t="s">
        <v>939</v>
      </c>
      <c r="E635" t="s">
        <v>1577</v>
      </c>
      <c r="F635" s="1109">
        <v>239</v>
      </c>
      <c r="G635" t="s">
        <v>1517</v>
      </c>
    </row>
    <row r="636" spans="1:7" ht="15" x14ac:dyDescent="0.25">
      <c r="A636">
        <v>635</v>
      </c>
      <c r="B636" t="s">
        <v>754</v>
      </c>
      <c r="C636" t="s">
        <v>854</v>
      </c>
      <c r="D636" t="s">
        <v>941</v>
      </c>
      <c r="E636" t="s">
        <v>1578</v>
      </c>
      <c r="F636" s="1109">
        <v>1479</v>
      </c>
      <c r="G636" t="s">
        <v>1496</v>
      </c>
    </row>
    <row r="637" spans="1:7" ht="15" x14ac:dyDescent="0.25">
      <c r="A637">
        <v>636</v>
      </c>
      <c r="B637" t="s">
        <v>754</v>
      </c>
      <c r="C637" t="s">
        <v>853</v>
      </c>
      <c r="D637" t="s">
        <v>943</v>
      </c>
      <c r="E637" t="s">
        <v>1579</v>
      </c>
      <c r="F637" s="1109">
        <v>236</v>
      </c>
      <c r="G637" t="s">
        <v>1517</v>
      </c>
    </row>
    <row r="638" spans="1:7" ht="15" x14ac:dyDescent="0.25">
      <c r="A638">
        <v>637</v>
      </c>
      <c r="B638" t="s">
        <v>754</v>
      </c>
      <c r="C638" t="s">
        <v>849</v>
      </c>
      <c r="D638" t="s">
        <v>946</v>
      </c>
      <c r="E638" t="s">
        <v>1580</v>
      </c>
      <c r="F638" s="1109">
        <v>149</v>
      </c>
      <c r="G638" t="s">
        <v>1543</v>
      </c>
    </row>
    <row r="639" spans="1:7" ht="15" x14ac:dyDescent="0.25">
      <c r="A639">
        <v>638</v>
      </c>
      <c r="B639" t="s">
        <v>754</v>
      </c>
      <c r="C639" t="s">
        <v>856</v>
      </c>
      <c r="D639" t="s">
        <v>918</v>
      </c>
      <c r="E639" t="s">
        <v>1581</v>
      </c>
      <c r="F639" s="1109">
        <v>799</v>
      </c>
      <c r="G639" t="s">
        <v>1246</v>
      </c>
    </row>
    <row r="640" spans="1:7" ht="15" x14ac:dyDescent="0.25">
      <c r="A640">
        <v>639</v>
      </c>
      <c r="B640" t="s">
        <v>754</v>
      </c>
      <c r="C640" t="s">
        <v>856</v>
      </c>
      <c r="D640" t="s">
        <v>921</v>
      </c>
      <c r="E640" t="s">
        <v>1582</v>
      </c>
      <c r="F640" s="1109">
        <v>649</v>
      </c>
      <c r="G640" t="s">
        <v>1246</v>
      </c>
    </row>
    <row r="641" spans="1:7" ht="15" x14ac:dyDescent="0.25">
      <c r="A641">
        <v>640</v>
      </c>
      <c r="B641" t="s">
        <v>754</v>
      </c>
      <c r="C641" t="s">
        <v>855</v>
      </c>
      <c r="D641" t="s">
        <v>924</v>
      </c>
      <c r="E641" t="s">
        <v>1583</v>
      </c>
      <c r="F641" s="1109">
        <v>1299</v>
      </c>
      <c r="G641" t="s">
        <v>1523</v>
      </c>
    </row>
    <row r="642" spans="1:7" ht="15" x14ac:dyDescent="0.25">
      <c r="A642">
        <v>641</v>
      </c>
      <c r="B642" t="s">
        <v>754</v>
      </c>
      <c r="C642" t="s">
        <v>855</v>
      </c>
      <c r="D642" t="s">
        <v>927</v>
      </c>
      <c r="E642" t="s">
        <v>1584</v>
      </c>
      <c r="F642" s="1109">
        <v>199</v>
      </c>
      <c r="G642" t="s">
        <v>1543</v>
      </c>
    </row>
    <row r="643" spans="1:7" ht="15" x14ac:dyDescent="0.25">
      <c r="A643">
        <v>642</v>
      </c>
      <c r="B643" t="s">
        <v>754</v>
      </c>
      <c r="C643" t="s">
        <v>849</v>
      </c>
      <c r="D643" t="s">
        <v>929</v>
      </c>
      <c r="E643" t="s">
        <v>1585</v>
      </c>
      <c r="F643" s="1109">
        <v>851</v>
      </c>
      <c r="G643" t="s">
        <v>1523</v>
      </c>
    </row>
    <row r="644" spans="1:7" ht="15" x14ac:dyDescent="0.25">
      <c r="A644">
        <v>643</v>
      </c>
      <c r="B644" t="s">
        <v>754</v>
      </c>
      <c r="C644" t="s">
        <v>856</v>
      </c>
      <c r="D644" t="s">
        <v>931</v>
      </c>
      <c r="E644" t="s">
        <v>1586</v>
      </c>
      <c r="F644" s="1109">
        <v>429</v>
      </c>
      <c r="G644" t="s">
        <v>1482</v>
      </c>
    </row>
    <row r="645" spans="1:7" ht="15" x14ac:dyDescent="0.25">
      <c r="A645">
        <v>644</v>
      </c>
      <c r="B645" t="s">
        <v>754</v>
      </c>
      <c r="C645" t="s">
        <v>855</v>
      </c>
      <c r="D645" t="s">
        <v>933</v>
      </c>
      <c r="E645" t="s">
        <v>1587</v>
      </c>
      <c r="F645" s="1109">
        <v>299</v>
      </c>
      <c r="G645" t="s">
        <v>1482</v>
      </c>
    </row>
    <row r="646" spans="1:7" ht="15" x14ac:dyDescent="0.25">
      <c r="A646">
        <v>645</v>
      </c>
      <c r="B646" t="s">
        <v>754</v>
      </c>
      <c r="C646" t="s">
        <v>857</v>
      </c>
      <c r="D646" t="s">
        <v>935</v>
      </c>
      <c r="E646" t="s">
        <v>1588</v>
      </c>
      <c r="F646" s="1109">
        <v>249</v>
      </c>
      <c r="G646" t="s">
        <v>1543</v>
      </c>
    </row>
    <row r="647" spans="1:7" ht="15" x14ac:dyDescent="0.25">
      <c r="A647">
        <v>646</v>
      </c>
      <c r="B647" t="s">
        <v>754</v>
      </c>
      <c r="C647" t="s">
        <v>849</v>
      </c>
      <c r="D647" t="s">
        <v>937</v>
      </c>
      <c r="E647" t="s">
        <v>1589</v>
      </c>
      <c r="F647" s="1109">
        <v>189</v>
      </c>
      <c r="G647" t="s">
        <v>1517</v>
      </c>
    </row>
    <row r="648" spans="1:7" ht="15" x14ac:dyDescent="0.25">
      <c r="A648">
        <v>647</v>
      </c>
      <c r="B648" t="s">
        <v>754</v>
      </c>
      <c r="C648" t="s">
        <v>856</v>
      </c>
      <c r="D648" t="s">
        <v>939</v>
      </c>
      <c r="E648" t="s">
        <v>1590</v>
      </c>
      <c r="F648" s="1109">
        <v>749</v>
      </c>
      <c r="G648" t="s">
        <v>1496</v>
      </c>
    </row>
    <row r="649" spans="1:7" ht="15" x14ac:dyDescent="0.25">
      <c r="A649">
        <v>648</v>
      </c>
      <c r="B649" t="s">
        <v>754</v>
      </c>
      <c r="C649" t="s">
        <v>856</v>
      </c>
      <c r="D649" t="s">
        <v>941</v>
      </c>
      <c r="E649" t="s">
        <v>1591</v>
      </c>
      <c r="F649" s="1109">
        <v>799</v>
      </c>
      <c r="G649" t="s">
        <v>1523</v>
      </c>
    </row>
    <row r="650" spans="1:7" ht="15" x14ac:dyDescent="0.25">
      <c r="A650">
        <v>649</v>
      </c>
      <c r="B650" t="s">
        <v>754</v>
      </c>
      <c r="C650" t="s">
        <v>849</v>
      </c>
      <c r="D650" t="s">
        <v>943</v>
      </c>
      <c r="E650" t="s">
        <v>1592</v>
      </c>
      <c r="F650" s="1109">
        <v>1999</v>
      </c>
      <c r="G650" t="s">
        <v>1246</v>
      </c>
    </row>
    <row r="651" spans="1:7" ht="15" x14ac:dyDescent="0.25">
      <c r="A651">
        <v>650</v>
      </c>
      <c r="B651" t="s">
        <v>754</v>
      </c>
      <c r="C651" t="s">
        <v>854</v>
      </c>
      <c r="D651" t="s">
        <v>946</v>
      </c>
      <c r="E651" t="s">
        <v>1593</v>
      </c>
      <c r="F651" s="1109">
        <v>999</v>
      </c>
      <c r="G651" t="s">
        <v>1488</v>
      </c>
    </row>
    <row r="652" spans="1:7" ht="15" x14ac:dyDescent="0.25">
      <c r="A652">
        <v>651</v>
      </c>
      <c r="B652" t="s">
        <v>754</v>
      </c>
      <c r="C652" t="s">
        <v>849</v>
      </c>
      <c r="D652" t="s">
        <v>918</v>
      </c>
      <c r="E652" t="s">
        <v>1594</v>
      </c>
      <c r="F652" s="1109">
        <v>144</v>
      </c>
      <c r="G652" t="s">
        <v>1543</v>
      </c>
    </row>
    <row r="653" spans="1:7" ht="15" x14ac:dyDescent="0.25">
      <c r="A653">
        <v>652</v>
      </c>
      <c r="B653" t="s">
        <v>754</v>
      </c>
      <c r="C653" t="s">
        <v>853</v>
      </c>
      <c r="D653" t="s">
        <v>921</v>
      </c>
      <c r="E653" t="s">
        <v>1595</v>
      </c>
      <c r="F653" s="1109">
        <v>999</v>
      </c>
      <c r="G653" t="s">
        <v>1246</v>
      </c>
    </row>
    <row r="654" spans="1:7" ht="15" x14ac:dyDescent="0.25">
      <c r="A654">
        <v>653</v>
      </c>
      <c r="B654" t="s">
        <v>754</v>
      </c>
      <c r="C654" t="s">
        <v>857</v>
      </c>
      <c r="D654" t="s">
        <v>924</v>
      </c>
      <c r="E654" t="s">
        <v>1596</v>
      </c>
      <c r="F654" s="1109">
        <v>589</v>
      </c>
      <c r="G654" t="s">
        <v>1517</v>
      </c>
    </row>
    <row r="655" spans="1:7" ht="15" x14ac:dyDescent="0.25">
      <c r="A655">
        <v>654</v>
      </c>
      <c r="B655" t="s">
        <v>754</v>
      </c>
      <c r="C655" t="s">
        <v>853</v>
      </c>
      <c r="D655" t="s">
        <v>927</v>
      </c>
      <c r="E655" t="s">
        <v>1597</v>
      </c>
      <c r="F655" s="1109">
        <v>169</v>
      </c>
      <c r="G655" t="s">
        <v>1496</v>
      </c>
    </row>
    <row r="656" spans="1:7" ht="15" x14ac:dyDescent="0.25">
      <c r="A656">
        <v>655</v>
      </c>
      <c r="B656" t="s">
        <v>754</v>
      </c>
      <c r="C656" t="s">
        <v>855</v>
      </c>
      <c r="D656" t="s">
        <v>929</v>
      </c>
      <c r="E656" t="s">
        <v>1598</v>
      </c>
      <c r="F656" s="1109">
        <v>749</v>
      </c>
      <c r="G656" t="s">
        <v>1523</v>
      </c>
    </row>
    <row r="657" spans="1:7" ht="15" x14ac:dyDescent="0.25">
      <c r="A657">
        <v>656</v>
      </c>
      <c r="B657" t="s">
        <v>754</v>
      </c>
      <c r="C657" t="s">
        <v>855</v>
      </c>
      <c r="D657" t="s">
        <v>931</v>
      </c>
      <c r="E657" t="s">
        <v>1599</v>
      </c>
      <c r="F657" s="1109">
        <v>1499</v>
      </c>
      <c r="G657" t="s">
        <v>1246</v>
      </c>
    </row>
    <row r="658" spans="1:7" ht="15" x14ac:dyDescent="0.25">
      <c r="A658">
        <v>657</v>
      </c>
      <c r="B658" t="s">
        <v>754</v>
      </c>
      <c r="C658" t="s">
        <v>856</v>
      </c>
      <c r="D658" t="s">
        <v>933</v>
      </c>
      <c r="E658" t="s">
        <v>1600</v>
      </c>
      <c r="F658" s="1109">
        <v>279</v>
      </c>
      <c r="G658" t="s">
        <v>1488</v>
      </c>
    </row>
    <row r="659" spans="1:7" ht="15" x14ac:dyDescent="0.25">
      <c r="A659">
        <v>658</v>
      </c>
      <c r="B659" t="s">
        <v>754</v>
      </c>
      <c r="C659" t="s">
        <v>854</v>
      </c>
      <c r="D659" t="s">
        <v>935</v>
      </c>
      <c r="E659" t="s">
        <v>1601</v>
      </c>
      <c r="F659" s="1109">
        <v>999</v>
      </c>
      <c r="G659" t="s">
        <v>1488</v>
      </c>
    </row>
    <row r="660" spans="1:7" ht="15" x14ac:dyDescent="0.25">
      <c r="A660">
        <v>659</v>
      </c>
      <c r="B660" t="s">
        <v>754</v>
      </c>
      <c r="C660" t="s">
        <v>853</v>
      </c>
      <c r="D660" t="s">
        <v>937</v>
      </c>
      <c r="E660" t="s">
        <v>1602</v>
      </c>
      <c r="F660" s="1109">
        <v>299</v>
      </c>
      <c r="G660" t="s">
        <v>1246</v>
      </c>
    </row>
    <row r="661" spans="1:7" ht="15" x14ac:dyDescent="0.25">
      <c r="A661">
        <v>660</v>
      </c>
      <c r="B661" t="s">
        <v>754</v>
      </c>
      <c r="C661" t="s">
        <v>849</v>
      </c>
      <c r="D661" t="s">
        <v>939</v>
      </c>
      <c r="E661" t="s">
        <v>1603</v>
      </c>
      <c r="F661" s="1109">
        <v>229</v>
      </c>
      <c r="G661" t="s">
        <v>1517</v>
      </c>
    </row>
    <row r="662" spans="1:7" ht="15" x14ac:dyDescent="0.25">
      <c r="A662">
        <v>661</v>
      </c>
      <c r="B662" t="s">
        <v>754</v>
      </c>
      <c r="C662" t="s">
        <v>849</v>
      </c>
      <c r="D662" t="s">
        <v>941</v>
      </c>
      <c r="E662" t="s">
        <v>1604</v>
      </c>
      <c r="F662" s="1109">
        <v>769</v>
      </c>
      <c r="G662" t="s">
        <v>1482</v>
      </c>
    </row>
    <row r="663" spans="1:7" ht="15" x14ac:dyDescent="0.25">
      <c r="A663">
        <v>662</v>
      </c>
      <c r="B663" t="s">
        <v>754</v>
      </c>
      <c r="C663" t="s">
        <v>857</v>
      </c>
      <c r="D663" t="s">
        <v>943</v>
      </c>
      <c r="E663" t="s">
        <v>1605</v>
      </c>
      <c r="F663" s="1109">
        <v>2199</v>
      </c>
      <c r="G663" t="s">
        <v>1523</v>
      </c>
    </row>
    <row r="664" spans="1:7" ht="15" x14ac:dyDescent="0.25">
      <c r="A664">
        <v>663</v>
      </c>
      <c r="B664" t="s">
        <v>754</v>
      </c>
      <c r="C664" t="s">
        <v>856</v>
      </c>
      <c r="D664" t="s">
        <v>946</v>
      </c>
      <c r="E664" t="s">
        <v>1606</v>
      </c>
      <c r="F664" s="1109">
        <v>2299</v>
      </c>
      <c r="G664" t="s">
        <v>1246</v>
      </c>
    </row>
    <row r="665" spans="1:7" ht="15" x14ac:dyDescent="0.25">
      <c r="A665">
        <v>664</v>
      </c>
      <c r="B665" t="s">
        <v>754</v>
      </c>
      <c r="C665" t="s">
        <v>856</v>
      </c>
      <c r="D665" t="s">
        <v>918</v>
      </c>
      <c r="E665" t="s">
        <v>1607</v>
      </c>
      <c r="F665" s="1109">
        <v>2099</v>
      </c>
      <c r="G665" t="s">
        <v>1246</v>
      </c>
    </row>
    <row r="666" spans="1:7" ht="15" x14ac:dyDescent="0.25">
      <c r="A666">
        <v>665</v>
      </c>
      <c r="B666" t="s">
        <v>754</v>
      </c>
      <c r="C666" t="s">
        <v>856</v>
      </c>
      <c r="D666" t="s">
        <v>921</v>
      </c>
      <c r="E666" t="s">
        <v>1608</v>
      </c>
      <c r="F666" s="1109">
        <v>749</v>
      </c>
      <c r="G666" t="s">
        <v>1246</v>
      </c>
    </row>
    <row r="667" spans="1:7" ht="15" x14ac:dyDescent="0.25">
      <c r="A667">
        <v>666</v>
      </c>
      <c r="B667" t="s">
        <v>754</v>
      </c>
      <c r="C667" t="s">
        <v>849</v>
      </c>
      <c r="D667" t="s">
        <v>924</v>
      </c>
      <c r="E667" t="s">
        <v>1609</v>
      </c>
      <c r="F667" s="1109">
        <v>719</v>
      </c>
      <c r="G667" t="s">
        <v>1246</v>
      </c>
    </row>
    <row r="668" spans="1:7" ht="15" x14ac:dyDescent="0.25">
      <c r="A668">
        <v>667</v>
      </c>
      <c r="B668" t="s">
        <v>754</v>
      </c>
      <c r="C668" t="s">
        <v>855</v>
      </c>
      <c r="D668" t="s">
        <v>927</v>
      </c>
      <c r="E668" t="s">
        <v>1610</v>
      </c>
      <c r="F668" s="1109">
        <v>1199</v>
      </c>
      <c r="G668" t="s">
        <v>1488</v>
      </c>
    </row>
    <row r="669" spans="1:7" ht="15" x14ac:dyDescent="0.25">
      <c r="A669">
        <v>668</v>
      </c>
      <c r="B669" t="s">
        <v>754</v>
      </c>
      <c r="C669" t="s">
        <v>856</v>
      </c>
      <c r="D669" t="s">
        <v>929</v>
      </c>
      <c r="E669" t="s">
        <v>1611</v>
      </c>
      <c r="F669" s="1109">
        <v>2999</v>
      </c>
      <c r="G669" t="s">
        <v>1496</v>
      </c>
    </row>
    <row r="670" spans="1:7" ht="15" x14ac:dyDescent="0.25">
      <c r="A670">
        <v>669</v>
      </c>
      <c r="B670" t="s">
        <v>754</v>
      </c>
      <c r="C670" t="s">
        <v>849</v>
      </c>
      <c r="D670" t="s">
        <v>931</v>
      </c>
      <c r="E670" t="s">
        <v>1612</v>
      </c>
      <c r="F670" s="1109">
        <v>178.95</v>
      </c>
      <c r="G670" t="s">
        <v>1543</v>
      </c>
    </row>
    <row r="671" spans="1:7" ht="15" x14ac:dyDescent="0.25">
      <c r="A671">
        <v>670</v>
      </c>
      <c r="B671" t="s">
        <v>754</v>
      </c>
      <c r="C671" t="s">
        <v>854</v>
      </c>
      <c r="D671" t="s">
        <v>933</v>
      </c>
      <c r="E671" t="s">
        <v>1613</v>
      </c>
      <c r="F671" s="1109">
        <v>1589</v>
      </c>
      <c r="G671" t="s">
        <v>1523</v>
      </c>
    </row>
    <row r="672" spans="1:7" ht="15" x14ac:dyDescent="0.25">
      <c r="A672">
        <v>671</v>
      </c>
      <c r="B672" t="s">
        <v>754</v>
      </c>
      <c r="C672" t="s">
        <v>855</v>
      </c>
      <c r="D672" t="s">
        <v>935</v>
      </c>
      <c r="E672" t="s">
        <v>1614</v>
      </c>
      <c r="F672" s="1109">
        <v>749</v>
      </c>
      <c r="G672" t="s">
        <v>1246</v>
      </c>
    </row>
    <row r="673" spans="1:7" ht="15" x14ac:dyDescent="0.25">
      <c r="A673">
        <v>672</v>
      </c>
      <c r="B673" t="s">
        <v>754</v>
      </c>
      <c r="C673" t="s">
        <v>849</v>
      </c>
      <c r="D673" t="s">
        <v>937</v>
      </c>
      <c r="E673" t="s">
        <v>1615</v>
      </c>
      <c r="F673" s="1109">
        <v>1449</v>
      </c>
      <c r="G673" t="s">
        <v>1488</v>
      </c>
    </row>
    <row r="674" spans="1:7" ht="15" x14ac:dyDescent="0.25">
      <c r="A674">
        <v>673</v>
      </c>
      <c r="B674" t="s">
        <v>754</v>
      </c>
      <c r="C674" t="s">
        <v>854</v>
      </c>
      <c r="D674" t="s">
        <v>939</v>
      </c>
      <c r="E674" t="s">
        <v>1616</v>
      </c>
      <c r="F674" s="1109">
        <v>939</v>
      </c>
      <c r="G674" t="s">
        <v>1496</v>
      </c>
    </row>
    <row r="675" spans="1:7" ht="15" x14ac:dyDescent="0.25">
      <c r="A675">
        <v>674</v>
      </c>
      <c r="B675" t="s">
        <v>754</v>
      </c>
      <c r="C675" t="s">
        <v>849</v>
      </c>
      <c r="D675" t="s">
        <v>941</v>
      </c>
      <c r="E675" t="s">
        <v>1617</v>
      </c>
      <c r="F675" s="1109">
        <v>147.99</v>
      </c>
      <c r="G675" t="s">
        <v>1543</v>
      </c>
    </row>
    <row r="676" spans="1:7" ht="15" x14ac:dyDescent="0.25">
      <c r="A676">
        <v>675</v>
      </c>
      <c r="B676" t="s">
        <v>754</v>
      </c>
      <c r="C676" t="s">
        <v>855</v>
      </c>
      <c r="D676" t="s">
        <v>943</v>
      </c>
      <c r="E676" t="s">
        <v>1618</v>
      </c>
      <c r="F676" s="1109">
        <v>319</v>
      </c>
      <c r="G676" t="s">
        <v>1543</v>
      </c>
    </row>
    <row r="677" spans="1:7" ht="15" x14ac:dyDescent="0.25">
      <c r="A677">
        <v>676</v>
      </c>
      <c r="B677" t="s">
        <v>754</v>
      </c>
      <c r="C677" t="s">
        <v>849</v>
      </c>
      <c r="D677" t="s">
        <v>946</v>
      </c>
      <c r="E677" t="s">
        <v>1619</v>
      </c>
      <c r="F677" s="1109">
        <v>229</v>
      </c>
      <c r="G677" t="s">
        <v>1517</v>
      </c>
    </row>
    <row r="678" spans="1:7" ht="15" x14ac:dyDescent="0.25">
      <c r="A678">
        <v>677</v>
      </c>
      <c r="B678" t="s">
        <v>754</v>
      </c>
      <c r="C678" t="s">
        <v>853</v>
      </c>
      <c r="D678" t="s">
        <v>918</v>
      </c>
      <c r="E678" t="s">
        <v>1620</v>
      </c>
      <c r="F678" s="1109">
        <v>189</v>
      </c>
      <c r="G678" t="s">
        <v>1517</v>
      </c>
    </row>
    <row r="679" spans="1:7" ht="15" x14ac:dyDescent="0.25">
      <c r="A679">
        <v>678</v>
      </c>
      <c r="B679" t="s">
        <v>754</v>
      </c>
      <c r="C679" t="s">
        <v>849</v>
      </c>
      <c r="D679" t="s">
        <v>921</v>
      </c>
      <c r="E679" t="s">
        <v>1621</v>
      </c>
      <c r="F679" s="1109">
        <v>1019</v>
      </c>
      <c r="G679" t="s">
        <v>1523</v>
      </c>
    </row>
    <row r="680" spans="1:7" ht="15" x14ac:dyDescent="0.25">
      <c r="A680">
        <v>679</v>
      </c>
      <c r="B680" t="s">
        <v>754</v>
      </c>
      <c r="C680" t="s">
        <v>849</v>
      </c>
      <c r="D680" t="s">
        <v>924</v>
      </c>
      <c r="E680" t="s">
        <v>1622</v>
      </c>
      <c r="F680" s="1109">
        <v>179</v>
      </c>
      <c r="G680" t="s">
        <v>1517</v>
      </c>
    </row>
    <row r="681" spans="1:7" ht="15" x14ac:dyDescent="0.25">
      <c r="A681">
        <v>680</v>
      </c>
      <c r="B681" t="s">
        <v>754</v>
      </c>
      <c r="C681" t="s">
        <v>857</v>
      </c>
      <c r="D681" t="s">
        <v>927</v>
      </c>
      <c r="E681" t="s">
        <v>1623</v>
      </c>
      <c r="F681" s="1109">
        <v>144</v>
      </c>
      <c r="G681" t="s">
        <v>1517</v>
      </c>
    </row>
    <row r="682" spans="1:7" ht="15" x14ac:dyDescent="0.25">
      <c r="A682">
        <v>681</v>
      </c>
      <c r="B682" t="s">
        <v>754</v>
      </c>
      <c r="C682" t="s">
        <v>856</v>
      </c>
      <c r="D682" t="s">
        <v>929</v>
      </c>
      <c r="E682" t="s">
        <v>1624</v>
      </c>
      <c r="F682" s="1109">
        <v>629</v>
      </c>
      <c r="G682" t="s">
        <v>1488</v>
      </c>
    </row>
    <row r="683" spans="1:7" ht="15" x14ac:dyDescent="0.25">
      <c r="A683">
        <v>682</v>
      </c>
      <c r="B683" t="s">
        <v>754</v>
      </c>
      <c r="C683" t="s">
        <v>857</v>
      </c>
      <c r="D683" t="s">
        <v>931</v>
      </c>
      <c r="E683" t="s">
        <v>1625</v>
      </c>
      <c r="F683" s="1109">
        <v>749</v>
      </c>
      <c r="G683" t="s">
        <v>1496</v>
      </c>
    </row>
    <row r="684" spans="1:7" ht="15" x14ac:dyDescent="0.25">
      <c r="A684">
        <v>683</v>
      </c>
      <c r="B684" t="s">
        <v>754</v>
      </c>
      <c r="C684" t="s">
        <v>849</v>
      </c>
      <c r="D684" t="s">
        <v>933</v>
      </c>
      <c r="E684" t="s">
        <v>1626</v>
      </c>
      <c r="F684" s="1109">
        <v>499</v>
      </c>
      <c r="G684" t="s">
        <v>1627</v>
      </c>
    </row>
    <row r="685" spans="1:7" ht="15" x14ac:dyDescent="0.25">
      <c r="A685">
        <v>684</v>
      </c>
      <c r="B685" t="s">
        <v>754</v>
      </c>
      <c r="C685" t="s">
        <v>853</v>
      </c>
      <c r="D685" t="s">
        <v>935</v>
      </c>
      <c r="E685" t="s">
        <v>1628</v>
      </c>
      <c r="F685" s="1109">
        <v>249</v>
      </c>
      <c r="G685" t="s">
        <v>1517</v>
      </c>
    </row>
    <row r="686" spans="1:7" ht="15" x14ac:dyDescent="0.25">
      <c r="A686">
        <v>685</v>
      </c>
      <c r="B686" t="s">
        <v>754</v>
      </c>
      <c r="C686" t="s">
        <v>856</v>
      </c>
      <c r="D686" t="s">
        <v>937</v>
      </c>
      <c r="E686" t="s">
        <v>1629</v>
      </c>
      <c r="F686" s="1109">
        <v>1099</v>
      </c>
      <c r="G686" t="s">
        <v>1482</v>
      </c>
    </row>
    <row r="687" spans="1:7" ht="15" x14ac:dyDescent="0.25">
      <c r="A687">
        <v>686</v>
      </c>
      <c r="B687" t="s">
        <v>754</v>
      </c>
      <c r="C687" t="s">
        <v>856</v>
      </c>
      <c r="D687" t="s">
        <v>939</v>
      </c>
      <c r="E687" t="s">
        <v>1630</v>
      </c>
      <c r="F687" s="1109">
        <v>2999</v>
      </c>
      <c r="G687" t="s">
        <v>1246</v>
      </c>
    </row>
    <row r="688" spans="1:7" ht="15" x14ac:dyDescent="0.25">
      <c r="A688">
        <v>687</v>
      </c>
      <c r="B688" t="s">
        <v>754</v>
      </c>
      <c r="C688" t="s">
        <v>849</v>
      </c>
      <c r="D688" t="s">
        <v>941</v>
      </c>
      <c r="E688" t="s">
        <v>1631</v>
      </c>
      <c r="F688" s="1109">
        <v>1799</v>
      </c>
      <c r="G688" t="s">
        <v>1482</v>
      </c>
    </row>
    <row r="689" spans="1:7" ht="15" x14ac:dyDescent="0.25">
      <c r="A689">
        <v>688</v>
      </c>
      <c r="B689" t="s">
        <v>754</v>
      </c>
      <c r="C689" t="s">
        <v>856</v>
      </c>
      <c r="D689" t="s">
        <v>943</v>
      </c>
      <c r="E689" t="s">
        <v>1632</v>
      </c>
      <c r="F689" s="1109">
        <v>379</v>
      </c>
      <c r="G689" t="s">
        <v>1488</v>
      </c>
    </row>
    <row r="690" spans="1:7" ht="15" x14ac:dyDescent="0.25">
      <c r="A690">
        <v>689</v>
      </c>
      <c r="B690" t="s">
        <v>754</v>
      </c>
      <c r="C690" t="s">
        <v>856</v>
      </c>
      <c r="D690" t="s">
        <v>946</v>
      </c>
      <c r="E690" t="s">
        <v>1633</v>
      </c>
      <c r="F690" s="1109">
        <v>229</v>
      </c>
      <c r="G690" t="s">
        <v>1496</v>
      </c>
    </row>
    <row r="691" spans="1:7" ht="15" x14ac:dyDescent="0.25">
      <c r="A691">
        <v>690</v>
      </c>
      <c r="B691" t="s">
        <v>754</v>
      </c>
      <c r="C691" t="s">
        <v>857</v>
      </c>
      <c r="D691" t="s">
        <v>918</v>
      </c>
      <c r="E691" t="s">
        <v>1634</v>
      </c>
      <c r="F691" s="1109">
        <v>239</v>
      </c>
      <c r="G691" t="s">
        <v>1482</v>
      </c>
    </row>
    <row r="692" spans="1:7" ht="15" x14ac:dyDescent="0.25">
      <c r="A692">
        <v>691</v>
      </c>
      <c r="B692" t="s">
        <v>754</v>
      </c>
      <c r="C692" t="s">
        <v>856</v>
      </c>
      <c r="D692" t="s">
        <v>921</v>
      </c>
      <c r="E692" t="s">
        <v>1635</v>
      </c>
      <c r="F692" s="1109">
        <v>449</v>
      </c>
      <c r="G692" t="s">
        <v>1543</v>
      </c>
    </row>
    <row r="693" spans="1:7" ht="15" x14ac:dyDescent="0.25">
      <c r="A693">
        <v>692</v>
      </c>
      <c r="B693" t="s">
        <v>754</v>
      </c>
      <c r="C693" t="s">
        <v>849</v>
      </c>
      <c r="D693" t="s">
        <v>924</v>
      </c>
      <c r="E693" t="s">
        <v>1636</v>
      </c>
      <c r="F693" s="1109">
        <v>419</v>
      </c>
      <c r="G693" t="s">
        <v>1543</v>
      </c>
    </row>
    <row r="694" spans="1:7" ht="15" x14ac:dyDescent="0.25">
      <c r="A694">
        <v>693</v>
      </c>
      <c r="B694" t="s">
        <v>754</v>
      </c>
      <c r="C694" t="s">
        <v>856</v>
      </c>
      <c r="D694" t="s">
        <v>927</v>
      </c>
      <c r="E694" t="s">
        <v>1637</v>
      </c>
      <c r="F694" s="1109">
        <v>529</v>
      </c>
      <c r="G694" t="s">
        <v>1523</v>
      </c>
    </row>
    <row r="695" spans="1:7" ht="15" x14ac:dyDescent="0.25">
      <c r="A695">
        <v>694</v>
      </c>
      <c r="B695" t="s">
        <v>754</v>
      </c>
      <c r="C695" t="s">
        <v>856</v>
      </c>
      <c r="D695" t="s">
        <v>929</v>
      </c>
      <c r="E695" t="s">
        <v>1638</v>
      </c>
      <c r="F695" s="1109">
        <v>899</v>
      </c>
      <c r="G695" t="s">
        <v>1523</v>
      </c>
    </row>
    <row r="696" spans="1:7" ht="15" x14ac:dyDescent="0.25">
      <c r="A696">
        <v>695</v>
      </c>
      <c r="B696" t="s">
        <v>754</v>
      </c>
      <c r="C696" t="s">
        <v>857</v>
      </c>
      <c r="D696" t="s">
        <v>931</v>
      </c>
      <c r="E696" t="s">
        <v>1639</v>
      </c>
      <c r="F696" s="1109">
        <v>4999</v>
      </c>
      <c r="G696" t="s">
        <v>1246</v>
      </c>
    </row>
    <row r="697" spans="1:7" ht="15" x14ac:dyDescent="0.25">
      <c r="A697">
        <v>696</v>
      </c>
      <c r="B697" t="s">
        <v>754</v>
      </c>
      <c r="C697" t="s">
        <v>854</v>
      </c>
      <c r="D697" t="s">
        <v>933</v>
      </c>
      <c r="E697" t="s">
        <v>1640</v>
      </c>
      <c r="F697" s="1109">
        <v>1699</v>
      </c>
      <c r="G697" t="s">
        <v>1246</v>
      </c>
    </row>
    <row r="698" spans="1:7" ht="15" x14ac:dyDescent="0.25">
      <c r="A698">
        <v>697</v>
      </c>
      <c r="B698" t="s">
        <v>754</v>
      </c>
      <c r="C698" t="s">
        <v>857</v>
      </c>
      <c r="D698" t="s">
        <v>935</v>
      </c>
      <c r="E698" t="s">
        <v>1641</v>
      </c>
      <c r="F698" s="1109">
        <v>399</v>
      </c>
      <c r="G698" t="s">
        <v>1488</v>
      </c>
    </row>
    <row r="699" spans="1:7" ht="15" x14ac:dyDescent="0.25">
      <c r="A699">
        <v>698</v>
      </c>
      <c r="B699" t="s">
        <v>754</v>
      </c>
      <c r="C699" t="s">
        <v>857</v>
      </c>
      <c r="D699" t="s">
        <v>937</v>
      </c>
      <c r="E699" t="s">
        <v>1642</v>
      </c>
      <c r="F699" s="1109">
        <v>2499</v>
      </c>
      <c r="G699" t="s">
        <v>1496</v>
      </c>
    </row>
    <row r="700" spans="1:7" ht="15" x14ac:dyDescent="0.25">
      <c r="A700">
        <v>699</v>
      </c>
      <c r="B700" t="s">
        <v>754</v>
      </c>
      <c r="C700" t="s">
        <v>857</v>
      </c>
      <c r="D700" t="s">
        <v>939</v>
      </c>
      <c r="E700" t="s">
        <v>1643</v>
      </c>
      <c r="F700" s="1109">
        <v>549</v>
      </c>
      <c r="G700" t="s">
        <v>1627</v>
      </c>
    </row>
    <row r="701" spans="1:7" ht="15" x14ac:dyDescent="0.25">
      <c r="A701">
        <v>700</v>
      </c>
      <c r="B701" t="s">
        <v>754</v>
      </c>
      <c r="C701" t="s">
        <v>854</v>
      </c>
      <c r="D701" t="s">
        <v>941</v>
      </c>
      <c r="E701" t="s">
        <v>1644</v>
      </c>
      <c r="F701" s="1109">
        <v>1699</v>
      </c>
      <c r="G701" t="s">
        <v>1246</v>
      </c>
    </row>
    <row r="702" spans="1:7" ht="15" x14ac:dyDescent="0.25">
      <c r="A702">
        <v>701</v>
      </c>
      <c r="B702" t="s">
        <v>754</v>
      </c>
      <c r="C702" t="s">
        <v>854</v>
      </c>
      <c r="D702" t="s">
        <v>943</v>
      </c>
      <c r="E702" t="s">
        <v>1645</v>
      </c>
      <c r="F702" s="1109">
        <v>379</v>
      </c>
      <c r="G702" t="s">
        <v>1517</v>
      </c>
    </row>
    <row r="703" spans="1:7" ht="15" x14ac:dyDescent="0.25">
      <c r="A703">
        <v>702</v>
      </c>
      <c r="B703" t="s">
        <v>754</v>
      </c>
      <c r="C703" t="s">
        <v>854</v>
      </c>
      <c r="D703" t="s">
        <v>946</v>
      </c>
      <c r="E703" t="s">
        <v>1646</v>
      </c>
      <c r="F703" s="1109">
        <v>259</v>
      </c>
      <c r="G703" t="s">
        <v>1517</v>
      </c>
    </row>
    <row r="704" spans="1:7" ht="15" x14ac:dyDescent="0.25">
      <c r="A704">
        <v>703</v>
      </c>
      <c r="B704" t="s">
        <v>754</v>
      </c>
      <c r="C704" t="s">
        <v>855</v>
      </c>
      <c r="D704" t="s">
        <v>918</v>
      </c>
      <c r="E704" t="s">
        <v>1647</v>
      </c>
      <c r="F704" s="1109">
        <v>119</v>
      </c>
      <c r="G704" t="s">
        <v>1517</v>
      </c>
    </row>
    <row r="705" spans="1:7" ht="15" x14ac:dyDescent="0.25">
      <c r="A705">
        <v>704</v>
      </c>
      <c r="B705" t="s">
        <v>754</v>
      </c>
      <c r="C705" t="s">
        <v>849</v>
      </c>
      <c r="D705" t="s">
        <v>921</v>
      </c>
      <c r="E705" t="s">
        <v>1648</v>
      </c>
      <c r="F705" s="1109">
        <v>1699</v>
      </c>
      <c r="G705" t="s">
        <v>1488</v>
      </c>
    </row>
    <row r="706" spans="1:7" ht="15" x14ac:dyDescent="0.25">
      <c r="A706">
        <v>705</v>
      </c>
      <c r="B706" t="s">
        <v>754</v>
      </c>
      <c r="C706" t="s">
        <v>853</v>
      </c>
      <c r="D706" t="s">
        <v>924</v>
      </c>
      <c r="E706" t="s">
        <v>1649</v>
      </c>
      <c r="F706" s="1109">
        <v>2999</v>
      </c>
      <c r="G706" t="s">
        <v>1496</v>
      </c>
    </row>
    <row r="707" spans="1:7" ht="15" x14ac:dyDescent="0.25">
      <c r="A707">
        <v>706</v>
      </c>
      <c r="B707" t="s">
        <v>754</v>
      </c>
      <c r="C707" t="s">
        <v>849</v>
      </c>
      <c r="D707" t="s">
        <v>927</v>
      </c>
      <c r="E707" t="s">
        <v>1650</v>
      </c>
      <c r="F707" s="1109">
        <v>849</v>
      </c>
      <c r="G707" t="s">
        <v>1651</v>
      </c>
    </row>
    <row r="708" spans="1:7" ht="15" x14ac:dyDescent="0.25">
      <c r="A708">
        <v>707</v>
      </c>
      <c r="B708" t="s">
        <v>754</v>
      </c>
      <c r="C708" t="s">
        <v>849</v>
      </c>
      <c r="D708" t="s">
        <v>929</v>
      </c>
      <c r="E708" t="s">
        <v>1652</v>
      </c>
      <c r="F708" s="1109">
        <v>399</v>
      </c>
      <c r="G708" t="s">
        <v>1543</v>
      </c>
    </row>
    <row r="709" spans="1:7" ht="15" x14ac:dyDescent="0.25">
      <c r="A709">
        <v>708</v>
      </c>
      <c r="B709" t="s">
        <v>754</v>
      </c>
      <c r="C709" t="s">
        <v>856</v>
      </c>
      <c r="D709" t="s">
        <v>931</v>
      </c>
      <c r="E709" t="s">
        <v>1653</v>
      </c>
      <c r="F709" s="1109">
        <v>1129</v>
      </c>
      <c r="G709" t="s">
        <v>1246</v>
      </c>
    </row>
    <row r="710" spans="1:7" ht="15" x14ac:dyDescent="0.25">
      <c r="A710">
        <v>709</v>
      </c>
      <c r="B710" t="s">
        <v>754</v>
      </c>
      <c r="C710" t="s">
        <v>856</v>
      </c>
      <c r="D710" t="s">
        <v>933</v>
      </c>
      <c r="E710" t="s">
        <v>1654</v>
      </c>
      <c r="F710" s="1109">
        <v>749</v>
      </c>
      <c r="G710" t="s">
        <v>1246</v>
      </c>
    </row>
    <row r="711" spans="1:7" ht="15" x14ac:dyDescent="0.25">
      <c r="A711">
        <v>710</v>
      </c>
      <c r="B711" t="s">
        <v>754</v>
      </c>
      <c r="C711" t="s">
        <v>856</v>
      </c>
      <c r="D711" t="s">
        <v>935</v>
      </c>
      <c r="E711" t="s">
        <v>1655</v>
      </c>
      <c r="F711" s="1109">
        <v>419</v>
      </c>
      <c r="G711" t="s">
        <v>1517</v>
      </c>
    </row>
    <row r="712" spans="1:7" ht="15" x14ac:dyDescent="0.25">
      <c r="A712">
        <v>711</v>
      </c>
      <c r="B712" t="s">
        <v>754</v>
      </c>
      <c r="C712" t="s">
        <v>849</v>
      </c>
      <c r="D712" t="s">
        <v>937</v>
      </c>
      <c r="E712" t="s">
        <v>1656</v>
      </c>
      <c r="F712" s="1109">
        <v>259</v>
      </c>
      <c r="G712" t="s">
        <v>1482</v>
      </c>
    </row>
    <row r="713" spans="1:7" ht="15" x14ac:dyDescent="0.25">
      <c r="A713">
        <v>712</v>
      </c>
      <c r="B713" t="s">
        <v>754</v>
      </c>
      <c r="C713" t="s">
        <v>857</v>
      </c>
      <c r="D713" t="s">
        <v>939</v>
      </c>
      <c r="E713" t="s">
        <v>1657</v>
      </c>
      <c r="F713" s="1109">
        <v>1399</v>
      </c>
      <c r="G713" t="s">
        <v>1523</v>
      </c>
    </row>
    <row r="714" spans="1:7" ht="15" x14ac:dyDescent="0.25">
      <c r="A714">
        <v>713</v>
      </c>
      <c r="B714" t="s">
        <v>754</v>
      </c>
      <c r="C714" t="s">
        <v>855</v>
      </c>
      <c r="D714" t="s">
        <v>941</v>
      </c>
      <c r="E714" t="s">
        <v>1658</v>
      </c>
      <c r="F714" s="1109">
        <v>3999</v>
      </c>
      <c r="G714" t="s">
        <v>1246</v>
      </c>
    </row>
    <row r="715" spans="1:7" ht="15" x14ac:dyDescent="0.25">
      <c r="A715">
        <v>714</v>
      </c>
      <c r="B715" t="s">
        <v>754</v>
      </c>
      <c r="C715" t="s">
        <v>853</v>
      </c>
      <c r="D715" t="s">
        <v>943</v>
      </c>
      <c r="E715" t="s">
        <v>1659</v>
      </c>
      <c r="F715" s="1109">
        <v>5499</v>
      </c>
      <c r="G715" t="s">
        <v>1246</v>
      </c>
    </row>
    <row r="716" spans="1:7" ht="15" x14ac:dyDescent="0.25">
      <c r="A716">
        <v>715</v>
      </c>
      <c r="B716" t="s">
        <v>754</v>
      </c>
      <c r="C716" t="s">
        <v>853</v>
      </c>
      <c r="D716" t="s">
        <v>946</v>
      </c>
      <c r="E716" t="s">
        <v>1660</v>
      </c>
      <c r="F716" s="1109">
        <v>777</v>
      </c>
      <c r="G716" t="s">
        <v>1246</v>
      </c>
    </row>
    <row r="717" spans="1:7" ht="15" x14ac:dyDescent="0.25">
      <c r="A717">
        <v>716</v>
      </c>
      <c r="B717" t="s">
        <v>754</v>
      </c>
      <c r="C717" t="s">
        <v>857</v>
      </c>
      <c r="D717" t="s">
        <v>918</v>
      </c>
      <c r="E717" t="s">
        <v>1661</v>
      </c>
      <c r="F717" s="1109">
        <v>849</v>
      </c>
      <c r="G717" t="s">
        <v>1246</v>
      </c>
    </row>
    <row r="718" spans="1:7" ht="15" x14ac:dyDescent="0.25">
      <c r="A718">
        <v>717</v>
      </c>
      <c r="B718" t="s">
        <v>754</v>
      </c>
      <c r="C718" t="s">
        <v>853</v>
      </c>
      <c r="D718" t="s">
        <v>921</v>
      </c>
      <c r="E718" t="s">
        <v>1662</v>
      </c>
      <c r="F718" s="1109">
        <v>639</v>
      </c>
      <c r="G718" t="s">
        <v>1517</v>
      </c>
    </row>
    <row r="719" spans="1:7" ht="15" x14ac:dyDescent="0.25">
      <c r="A719">
        <v>718</v>
      </c>
      <c r="B719" t="s">
        <v>754</v>
      </c>
      <c r="C719" t="s">
        <v>856</v>
      </c>
      <c r="D719" t="s">
        <v>924</v>
      </c>
      <c r="E719" t="s">
        <v>1663</v>
      </c>
      <c r="F719" s="1109">
        <v>375</v>
      </c>
      <c r="G719" t="s">
        <v>1517</v>
      </c>
    </row>
    <row r="720" spans="1:7" ht="15" x14ac:dyDescent="0.25">
      <c r="A720">
        <v>719</v>
      </c>
      <c r="B720" t="s">
        <v>754</v>
      </c>
      <c r="C720" t="s">
        <v>857</v>
      </c>
      <c r="D720" t="s">
        <v>927</v>
      </c>
      <c r="E720" t="s">
        <v>1664</v>
      </c>
      <c r="F720" s="1109">
        <v>949</v>
      </c>
      <c r="G720" t="s">
        <v>1482</v>
      </c>
    </row>
    <row r="721" spans="1:7" ht="15" x14ac:dyDescent="0.25">
      <c r="A721">
        <v>720</v>
      </c>
      <c r="B721" t="s">
        <v>754</v>
      </c>
      <c r="C721" t="s">
        <v>853</v>
      </c>
      <c r="D721" t="s">
        <v>929</v>
      </c>
      <c r="E721" t="s">
        <v>1665</v>
      </c>
      <c r="F721" s="1109">
        <v>2199</v>
      </c>
      <c r="G721" t="s">
        <v>1488</v>
      </c>
    </row>
    <row r="722" spans="1:7" ht="15" x14ac:dyDescent="0.25">
      <c r="A722">
        <v>721</v>
      </c>
      <c r="B722" t="s">
        <v>754</v>
      </c>
      <c r="C722" t="s">
        <v>855</v>
      </c>
      <c r="D722" t="s">
        <v>931</v>
      </c>
      <c r="E722" t="s">
        <v>1666</v>
      </c>
      <c r="F722" s="1109">
        <v>4299</v>
      </c>
      <c r="G722" t="s">
        <v>1496</v>
      </c>
    </row>
    <row r="723" spans="1:7" ht="15" x14ac:dyDescent="0.25">
      <c r="A723">
        <v>722</v>
      </c>
      <c r="B723" t="s">
        <v>754</v>
      </c>
      <c r="C723" t="s">
        <v>856</v>
      </c>
      <c r="D723" t="s">
        <v>933</v>
      </c>
      <c r="E723" t="s">
        <v>1667</v>
      </c>
      <c r="F723" s="1109">
        <v>2599</v>
      </c>
      <c r="G723" t="s">
        <v>1496</v>
      </c>
    </row>
    <row r="724" spans="1:7" ht="15" x14ac:dyDescent="0.25">
      <c r="A724">
        <v>723</v>
      </c>
      <c r="B724" t="s">
        <v>754</v>
      </c>
      <c r="C724" t="s">
        <v>857</v>
      </c>
      <c r="D724" t="s">
        <v>935</v>
      </c>
      <c r="E724" t="s">
        <v>1668</v>
      </c>
      <c r="F724" s="1109">
        <v>177.9</v>
      </c>
      <c r="G724" t="s">
        <v>1517</v>
      </c>
    </row>
    <row r="725" spans="1:7" ht="15" x14ac:dyDescent="0.25">
      <c r="A725">
        <v>724</v>
      </c>
      <c r="B725" t="s">
        <v>754</v>
      </c>
      <c r="C725" t="s">
        <v>857</v>
      </c>
      <c r="D725" t="s">
        <v>937</v>
      </c>
      <c r="E725" t="s">
        <v>1669</v>
      </c>
      <c r="F725" s="1109">
        <v>179</v>
      </c>
      <c r="G725" t="s">
        <v>1543</v>
      </c>
    </row>
    <row r="726" spans="1:7" ht="15" x14ac:dyDescent="0.25">
      <c r="A726">
        <v>725</v>
      </c>
      <c r="B726" t="s">
        <v>754</v>
      </c>
      <c r="C726" t="s">
        <v>855</v>
      </c>
      <c r="D726" t="s">
        <v>939</v>
      </c>
      <c r="E726" t="s">
        <v>1670</v>
      </c>
      <c r="F726" s="1109">
        <v>1999</v>
      </c>
      <c r="G726" t="s">
        <v>1523</v>
      </c>
    </row>
    <row r="727" spans="1:7" ht="15" x14ac:dyDescent="0.25">
      <c r="A727">
        <v>726</v>
      </c>
      <c r="B727" t="s">
        <v>754</v>
      </c>
      <c r="C727" t="s">
        <v>857</v>
      </c>
      <c r="D727" t="s">
        <v>941</v>
      </c>
      <c r="E727" t="s">
        <v>1671</v>
      </c>
      <c r="F727" s="1109">
        <v>3999</v>
      </c>
      <c r="G727" t="s">
        <v>1246</v>
      </c>
    </row>
    <row r="728" spans="1:7" ht="15" x14ac:dyDescent="0.25">
      <c r="A728">
        <v>727</v>
      </c>
      <c r="B728" t="s">
        <v>754</v>
      </c>
      <c r="C728" t="s">
        <v>849</v>
      </c>
      <c r="D728" t="s">
        <v>943</v>
      </c>
      <c r="E728" t="s">
        <v>1672</v>
      </c>
      <c r="F728" s="1109">
        <v>2399</v>
      </c>
      <c r="G728" t="s">
        <v>1246</v>
      </c>
    </row>
    <row r="729" spans="1:7" ht="15" x14ac:dyDescent="0.25">
      <c r="A729">
        <v>728</v>
      </c>
      <c r="B729" t="s">
        <v>754</v>
      </c>
      <c r="C729" t="s">
        <v>855</v>
      </c>
      <c r="D729" t="s">
        <v>946</v>
      </c>
      <c r="E729" t="s">
        <v>1673</v>
      </c>
      <c r="F729" s="1109">
        <v>1399</v>
      </c>
      <c r="G729" t="s">
        <v>1246</v>
      </c>
    </row>
    <row r="730" spans="1:7" ht="15" x14ac:dyDescent="0.25">
      <c r="A730">
        <v>729</v>
      </c>
      <c r="B730" t="s">
        <v>754</v>
      </c>
      <c r="C730" t="s">
        <v>857</v>
      </c>
      <c r="D730" t="s">
        <v>918</v>
      </c>
      <c r="E730" t="s">
        <v>1674</v>
      </c>
      <c r="F730" s="1109">
        <v>439</v>
      </c>
      <c r="G730" t="s">
        <v>1517</v>
      </c>
    </row>
    <row r="731" spans="1:7" ht="15" x14ac:dyDescent="0.25">
      <c r="A731">
        <v>730</v>
      </c>
      <c r="B731" t="s">
        <v>754</v>
      </c>
      <c r="C731" t="s">
        <v>856</v>
      </c>
      <c r="D731" t="s">
        <v>921</v>
      </c>
      <c r="E731" t="s">
        <v>1675</v>
      </c>
      <c r="F731" s="1109">
        <v>4139</v>
      </c>
      <c r="G731" t="s">
        <v>1496</v>
      </c>
    </row>
    <row r="732" spans="1:7" ht="15" x14ac:dyDescent="0.25">
      <c r="A732">
        <v>731</v>
      </c>
      <c r="B732" t="s">
        <v>754</v>
      </c>
      <c r="C732" t="s">
        <v>855</v>
      </c>
      <c r="D732" t="s">
        <v>924</v>
      </c>
      <c r="E732" t="s">
        <v>1676</v>
      </c>
      <c r="F732" s="1109">
        <v>2499</v>
      </c>
      <c r="G732" t="s">
        <v>1496</v>
      </c>
    </row>
    <row r="733" spans="1:7" ht="15" x14ac:dyDescent="0.25">
      <c r="A733">
        <v>732</v>
      </c>
      <c r="B733" t="s">
        <v>754</v>
      </c>
      <c r="C733" t="s">
        <v>849</v>
      </c>
      <c r="D733" t="s">
        <v>927</v>
      </c>
      <c r="E733" t="s">
        <v>1677</v>
      </c>
      <c r="F733" s="1109">
        <v>7999</v>
      </c>
      <c r="G733" t="s">
        <v>1523</v>
      </c>
    </row>
    <row r="734" spans="1:7" ht="15" x14ac:dyDescent="0.25">
      <c r="A734">
        <v>733</v>
      </c>
      <c r="B734" t="s">
        <v>754</v>
      </c>
      <c r="C734" t="s">
        <v>855</v>
      </c>
      <c r="D734" t="s">
        <v>929</v>
      </c>
      <c r="E734" t="s">
        <v>1678</v>
      </c>
      <c r="F734" s="1109">
        <v>6499</v>
      </c>
      <c r="G734" t="s">
        <v>1523</v>
      </c>
    </row>
    <row r="735" spans="1:7" ht="15" x14ac:dyDescent="0.25">
      <c r="A735">
        <v>734</v>
      </c>
      <c r="B735" t="s">
        <v>754</v>
      </c>
      <c r="C735" t="s">
        <v>854</v>
      </c>
      <c r="D735" t="s">
        <v>931</v>
      </c>
      <c r="E735" t="s">
        <v>1679</v>
      </c>
      <c r="F735" s="1109">
        <v>3999</v>
      </c>
      <c r="G735" t="s">
        <v>1523</v>
      </c>
    </row>
    <row r="736" spans="1:7" ht="15" x14ac:dyDescent="0.25">
      <c r="A736">
        <v>735</v>
      </c>
      <c r="B736" t="s">
        <v>754</v>
      </c>
      <c r="C736" t="s">
        <v>849</v>
      </c>
      <c r="D736" t="s">
        <v>933</v>
      </c>
      <c r="E736" t="s">
        <v>1680</v>
      </c>
      <c r="F736" s="1109">
        <v>4699</v>
      </c>
      <c r="G736" t="s">
        <v>1523</v>
      </c>
    </row>
    <row r="737" spans="1:7" ht="15" x14ac:dyDescent="0.25">
      <c r="A737">
        <v>736</v>
      </c>
      <c r="B737" t="s">
        <v>754</v>
      </c>
      <c r="C737" t="s">
        <v>849</v>
      </c>
      <c r="D737" t="s">
        <v>935</v>
      </c>
      <c r="E737" t="s">
        <v>1681</v>
      </c>
      <c r="F737" s="1109">
        <v>3699</v>
      </c>
      <c r="G737" t="s">
        <v>1523</v>
      </c>
    </row>
    <row r="738" spans="1:7" ht="15" x14ac:dyDescent="0.25">
      <c r="A738">
        <v>737</v>
      </c>
      <c r="B738" t="s">
        <v>754</v>
      </c>
      <c r="C738" t="s">
        <v>849</v>
      </c>
      <c r="D738" t="s">
        <v>937</v>
      </c>
      <c r="E738" t="s">
        <v>1682</v>
      </c>
      <c r="F738" s="1109">
        <v>2999</v>
      </c>
      <c r="G738" t="s">
        <v>1523</v>
      </c>
    </row>
    <row r="739" spans="1:7" ht="15" x14ac:dyDescent="0.25">
      <c r="A739">
        <v>738</v>
      </c>
      <c r="B739" t="s">
        <v>754</v>
      </c>
      <c r="C739" t="s">
        <v>856</v>
      </c>
      <c r="D739" t="s">
        <v>939</v>
      </c>
      <c r="E739" t="s">
        <v>1683</v>
      </c>
      <c r="F739" s="1109">
        <v>1599</v>
      </c>
      <c r="G739" t="s">
        <v>1523</v>
      </c>
    </row>
    <row r="740" spans="1:7" ht="15" x14ac:dyDescent="0.25">
      <c r="A740">
        <v>739</v>
      </c>
      <c r="B740" t="s">
        <v>754</v>
      </c>
      <c r="C740" t="s">
        <v>857</v>
      </c>
      <c r="D740" t="s">
        <v>941</v>
      </c>
      <c r="E740" t="s">
        <v>1684</v>
      </c>
      <c r="F740" s="1109">
        <v>2599</v>
      </c>
      <c r="G740" t="s">
        <v>1523</v>
      </c>
    </row>
    <row r="741" spans="1:7" ht="15" x14ac:dyDescent="0.25">
      <c r="A741">
        <v>740</v>
      </c>
      <c r="B741" t="s">
        <v>754</v>
      </c>
      <c r="C741" t="s">
        <v>854</v>
      </c>
      <c r="D741" t="s">
        <v>943</v>
      </c>
      <c r="E741" t="s">
        <v>1685</v>
      </c>
      <c r="F741" s="1109">
        <v>2099</v>
      </c>
      <c r="G741" t="s">
        <v>1523</v>
      </c>
    </row>
    <row r="742" spans="1:7" ht="15" x14ac:dyDescent="0.25">
      <c r="A742">
        <v>741</v>
      </c>
      <c r="B742" t="s">
        <v>754</v>
      </c>
      <c r="C742" t="s">
        <v>857</v>
      </c>
      <c r="D742" t="s">
        <v>946</v>
      </c>
      <c r="E742" t="s">
        <v>1686</v>
      </c>
      <c r="F742" s="1109">
        <v>6999</v>
      </c>
      <c r="G742" t="s">
        <v>1246</v>
      </c>
    </row>
    <row r="743" spans="1:7" ht="15" x14ac:dyDescent="0.25">
      <c r="A743">
        <v>742</v>
      </c>
      <c r="B743" t="s">
        <v>754</v>
      </c>
      <c r="C743" t="s">
        <v>857</v>
      </c>
      <c r="D743" t="s">
        <v>918</v>
      </c>
      <c r="E743" t="s">
        <v>1687</v>
      </c>
      <c r="F743" s="1109">
        <v>1499</v>
      </c>
      <c r="G743" t="s">
        <v>1246</v>
      </c>
    </row>
    <row r="744" spans="1:7" ht="15" x14ac:dyDescent="0.25">
      <c r="A744">
        <v>743</v>
      </c>
      <c r="B744" t="s">
        <v>754</v>
      </c>
      <c r="C744" t="s">
        <v>854</v>
      </c>
      <c r="D744" t="s">
        <v>921</v>
      </c>
      <c r="E744" t="s">
        <v>1688</v>
      </c>
      <c r="F744" s="1109">
        <v>969</v>
      </c>
      <c r="G744" t="s">
        <v>1246</v>
      </c>
    </row>
    <row r="745" spans="1:7" ht="15" x14ac:dyDescent="0.25">
      <c r="A745">
        <v>744</v>
      </c>
      <c r="B745" t="s">
        <v>754</v>
      </c>
      <c r="C745" t="s">
        <v>856</v>
      </c>
      <c r="D745" t="s">
        <v>924</v>
      </c>
      <c r="E745" t="s">
        <v>1689</v>
      </c>
      <c r="F745" s="1109">
        <v>439</v>
      </c>
      <c r="G745" t="s">
        <v>1517</v>
      </c>
    </row>
    <row r="746" spans="1:7" ht="15" x14ac:dyDescent="0.25">
      <c r="A746">
        <v>745</v>
      </c>
      <c r="B746" t="s">
        <v>754</v>
      </c>
      <c r="C746" t="s">
        <v>857</v>
      </c>
      <c r="D746" t="s">
        <v>927</v>
      </c>
      <c r="E746" t="s">
        <v>1690</v>
      </c>
      <c r="F746" s="1109">
        <v>219</v>
      </c>
      <c r="G746" t="s">
        <v>1517</v>
      </c>
    </row>
    <row r="747" spans="1:7" ht="15" x14ac:dyDescent="0.25">
      <c r="A747">
        <v>746</v>
      </c>
      <c r="B747" t="s">
        <v>754</v>
      </c>
      <c r="C747" t="s">
        <v>854</v>
      </c>
      <c r="D747" t="s">
        <v>929</v>
      </c>
      <c r="E747" t="s">
        <v>1691</v>
      </c>
      <c r="F747" s="1109">
        <v>2999</v>
      </c>
      <c r="G747" t="s">
        <v>1482</v>
      </c>
    </row>
    <row r="748" spans="1:7" ht="15" x14ac:dyDescent="0.25">
      <c r="A748">
        <v>747</v>
      </c>
      <c r="B748" t="s">
        <v>754</v>
      </c>
      <c r="C748" t="s">
        <v>856</v>
      </c>
      <c r="D748" t="s">
        <v>931</v>
      </c>
      <c r="E748" t="s">
        <v>1692</v>
      </c>
      <c r="F748" s="1109">
        <v>3499</v>
      </c>
      <c r="G748" t="s">
        <v>1482</v>
      </c>
    </row>
    <row r="749" spans="1:7" ht="15" x14ac:dyDescent="0.25">
      <c r="A749">
        <v>748</v>
      </c>
      <c r="B749" t="s">
        <v>754</v>
      </c>
      <c r="C749" t="s">
        <v>853</v>
      </c>
      <c r="D749" t="s">
        <v>933</v>
      </c>
      <c r="E749" t="s">
        <v>1693</v>
      </c>
      <c r="F749" s="1109">
        <v>3699</v>
      </c>
      <c r="G749" t="s">
        <v>1488</v>
      </c>
    </row>
    <row r="750" spans="1:7" ht="15" x14ac:dyDescent="0.25">
      <c r="A750">
        <v>749</v>
      </c>
      <c r="B750" t="s">
        <v>754</v>
      </c>
      <c r="C750" t="s">
        <v>857</v>
      </c>
      <c r="D750" t="s">
        <v>935</v>
      </c>
      <c r="E750" t="s">
        <v>1694</v>
      </c>
      <c r="F750" s="1109">
        <v>2399</v>
      </c>
      <c r="G750" t="s">
        <v>1488</v>
      </c>
    </row>
    <row r="751" spans="1:7" ht="15" x14ac:dyDescent="0.25">
      <c r="A751">
        <v>750</v>
      </c>
      <c r="B751" t="s">
        <v>754</v>
      </c>
      <c r="C751" t="s">
        <v>853</v>
      </c>
      <c r="D751" t="s">
        <v>937</v>
      </c>
      <c r="E751" t="s">
        <v>1695</v>
      </c>
      <c r="F751" s="1109">
        <v>2879</v>
      </c>
      <c r="G751" t="s">
        <v>1488</v>
      </c>
    </row>
    <row r="752" spans="1:7" ht="15" x14ac:dyDescent="0.25">
      <c r="A752">
        <v>751</v>
      </c>
      <c r="B752" t="s">
        <v>754</v>
      </c>
      <c r="C752" t="s">
        <v>854</v>
      </c>
      <c r="D752" t="s">
        <v>939</v>
      </c>
      <c r="E752" t="s">
        <v>1696</v>
      </c>
      <c r="F752" s="1109">
        <v>1899</v>
      </c>
      <c r="G752" t="s">
        <v>1488</v>
      </c>
    </row>
    <row r="753" spans="1:7" ht="15" x14ac:dyDescent="0.25">
      <c r="A753">
        <v>752</v>
      </c>
      <c r="B753" t="s">
        <v>754</v>
      </c>
      <c r="C753" t="s">
        <v>849</v>
      </c>
      <c r="D753" t="s">
        <v>941</v>
      </c>
      <c r="E753" t="s">
        <v>1697</v>
      </c>
      <c r="F753" s="1109">
        <v>1299</v>
      </c>
      <c r="G753" t="s">
        <v>1488</v>
      </c>
    </row>
    <row r="754" spans="1:7" ht="15" x14ac:dyDescent="0.25">
      <c r="A754">
        <v>753</v>
      </c>
      <c r="B754" t="s">
        <v>754</v>
      </c>
      <c r="C754" t="s">
        <v>855</v>
      </c>
      <c r="D754" t="s">
        <v>943</v>
      </c>
      <c r="E754" t="s">
        <v>1698</v>
      </c>
      <c r="F754" s="1109">
        <v>2149</v>
      </c>
      <c r="G754" t="s">
        <v>1488</v>
      </c>
    </row>
    <row r="755" spans="1:7" ht="15" x14ac:dyDescent="0.25">
      <c r="A755">
        <v>754</v>
      </c>
      <c r="B755" t="s">
        <v>754</v>
      </c>
      <c r="C755" t="s">
        <v>849</v>
      </c>
      <c r="D755" t="s">
        <v>946</v>
      </c>
      <c r="E755" t="s">
        <v>1699</v>
      </c>
      <c r="F755" s="1109">
        <v>1199</v>
      </c>
      <c r="G755" t="s">
        <v>1488</v>
      </c>
    </row>
    <row r="756" spans="1:7" ht="15" x14ac:dyDescent="0.25">
      <c r="A756">
        <v>755</v>
      </c>
      <c r="B756" t="s">
        <v>754</v>
      </c>
      <c r="C756" t="s">
        <v>857</v>
      </c>
      <c r="D756" t="s">
        <v>918</v>
      </c>
      <c r="E756" t="s">
        <v>1700</v>
      </c>
      <c r="F756" s="1109">
        <v>949</v>
      </c>
      <c r="G756" t="s">
        <v>1488</v>
      </c>
    </row>
    <row r="757" spans="1:7" ht="15" x14ac:dyDescent="0.25">
      <c r="A757">
        <v>756</v>
      </c>
      <c r="B757" t="s">
        <v>754</v>
      </c>
      <c r="C757" t="s">
        <v>849</v>
      </c>
      <c r="D757" t="s">
        <v>921</v>
      </c>
      <c r="E757" t="s">
        <v>1701</v>
      </c>
      <c r="F757" s="1109">
        <v>849</v>
      </c>
      <c r="G757" t="s">
        <v>1488</v>
      </c>
    </row>
    <row r="758" spans="1:7" ht="15" x14ac:dyDescent="0.25">
      <c r="A758">
        <v>757</v>
      </c>
      <c r="B758" t="s">
        <v>754</v>
      </c>
      <c r="C758" t="s">
        <v>849</v>
      </c>
      <c r="D758" t="s">
        <v>924</v>
      </c>
      <c r="E758" t="s">
        <v>1702</v>
      </c>
      <c r="F758" s="1109">
        <v>849</v>
      </c>
      <c r="G758" t="s">
        <v>1488</v>
      </c>
    </row>
    <row r="759" spans="1:7" ht="15" x14ac:dyDescent="0.25">
      <c r="A759">
        <v>758</v>
      </c>
      <c r="B759" t="s">
        <v>754</v>
      </c>
      <c r="C759" t="s">
        <v>855</v>
      </c>
      <c r="D759" t="s">
        <v>927</v>
      </c>
      <c r="E759" t="s">
        <v>1703</v>
      </c>
      <c r="F759" s="1109">
        <v>799</v>
      </c>
      <c r="G759" t="s">
        <v>1488</v>
      </c>
    </row>
    <row r="760" spans="1:7" ht="15" x14ac:dyDescent="0.25">
      <c r="A760">
        <v>759</v>
      </c>
      <c r="B760" t="s">
        <v>754</v>
      </c>
      <c r="C760" t="s">
        <v>853</v>
      </c>
      <c r="D760" t="s">
        <v>929</v>
      </c>
      <c r="E760" t="s">
        <v>1704</v>
      </c>
      <c r="F760" s="1109">
        <v>669</v>
      </c>
      <c r="G760" t="s">
        <v>1488</v>
      </c>
    </row>
    <row r="761" spans="1:7" ht="15" x14ac:dyDescent="0.25">
      <c r="A761">
        <v>760</v>
      </c>
      <c r="B761" t="s">
        <v>754</v>
      </c>
      <c r="C761" t="s">
        <v>853</v>
      </c>
      <c r="D761" t="s">
        <v>931</v>
      </c>
      <c r="E761" t="s">
        <v>1705</v>
      </c>
      <c r="F761" s="1109">
        <v>6999</v>
      </c>
      <c r="G761" t="s">
        <v>1496</v>
      </c>
    </row>
    <row r="762" spans="1:7" ht="15" x14ac:dyDescent="0.25">
      <c r="A762">
        <v>761</v>
      </c>
      <c r="B762" t="s">
        <v>754</v>
      </c>
      <c r="C762" t="s">
        <v>856</v>
      </c>
      <c r="D762" t="s">
        <v>933</v>
      </c>
      <c r="E762" t="s">
        <v>1706</v>
      </c>
      <c r="F762" s="1109">
        <v>4999</v>
      </c>
      <c r="G762" t="s">
        <v>1496</v>
      </c>
    </row>
    <row r="763" spans="1:7" ht="15" x14ac:dyDescent="0.25">
      <c r="A763">
        <v>762</v>
      </c>
      <c r="B763" t="s">
        <v>754</v>
      </c>
      <c r="C763" t="s">
        <v>856</v>
      </c>
      <c r="D763" t="s">
        <v>935</v>
      </c>
      <c r="E763" t="s">
        <v>1707</v>
      </c>
      <c r="F763" s="1109">
        <v>3999</v>
      </c>
      <c r="G763" t="s">
        <v>1496</v>
      </c>
    </row>
    <row r="764" spans="1:7" ht="15" x14ac:dyDescent="0.25">
      <c r="A764">
        <v>763</v>
      </c>
      <c r="B764" t="s">
        <v>754</v>
      </c>
      <c r="C764" t="s">
        <v>857</v>
      </c>
      <c r="D764" t="s">
        <v>937</v>
      </c>
      <c r="E764" t="s">
        <v>1708</v>
      </c>
      <c r="F764" s="1109">
        <v>7999</v>
      </c>
      <c r="G764" t="s">
        <v>1496</v>
      </c>
    </row>
    <row r="765" spans="1:7" ht="15" x14ac:dyDescent="0.25">
      <c r="A765">
        <v>764</v>
      </c>
      <c r="B765" t="s">
        <v>754</v>
      </c>
      <c r="C765" t="s">
        <v>853</v>
      </c>
      <c r="D765" t="s">
        <v>939</v>
      </c>
      <c r="E765" t="s">
        <v>1709</v>
      </c>
      <c r="F765" s="1109">
        <v>1799</v>
      </c>
      <c r="G765" t="s">
        <v>1496</v>
      </c>
    </row>
    <row r="766" spans="1:7" ht="15" x14ac:dyDescent="0.25">
      <c r="A766">
        <v>765</v>
      </c>
      <c r="B766" t="s">
        <v>754</v>
      </c>
      <c r="C766" t="s">
        <v>849</v>
      </c>
      <c r="D766" t="s">
        <v>941</v>
      </c>
      <c r="E766" t="s">
        <v>1710</v>
      </c>
      <c r="F766" s="1109">
        <v>699</v>
      </c>
      <c r="G766" t="s">
        <v>1651</v>
      </c>
    </row>
    <row r="767" spans="1:7" ht="15" x14ac:dyDescent="0.25">
      <c r="A767">
        <v>766</v>
      </c>
      <c r="B767" t="s">
        <v>754</v>
      </c>
      <c r="C767" t="s">
        <v>856</v>
      </c>
      <c r="D767" t="s">
        <v>943</v>
      </c>
      <c r="E767" t="s">
        <v>1711</v>
      </c>
      <c r="F767" s="1109">
        <v>499</v>
      </c>
      <c r="G767" t="s">
        <v>1651</v>
      </c>
    </row>
    <row r="768" spans="1:7" ht="15" x14ac:dyDescent="0.25">
      <c r="A768">
        <v>767</v>
      </c>
      <c r="B768" t="s">
        <v>754</v>
      </c>
      <c r="C768" t="s">
        <v>849</v>
      </c>
      <c r="D768" t="s">
        <v>946</v>
      </c>
      <c r="E768" t="s">
        <v>1712</v>
      </c>
      <c r="F768" s="1109">
        <v>499</v>
      </c>
      <c r="G768" t="s">
        <v>1627</v>
      </c>
    </row>
    <row r="769" spans="1:7" ht="15" x14ac:dyDescent="0.25">
      <c r="A769">
        <v>768</v>
      </c>
      <c r="B769" t="s">
        <v>754</v>
      </c>
      <c r="C769" t="s">
        <v>856</v>
      </c>
      <c r="D769" t="s">
        <v>918</v>
      </c>
      <c r="E769" t="s">
        <v>1713</v>
      </c>
      <c r="F769" s="1109">
        <v>399</v>
      </c>
      <c r="G769" t="s">
        <v>1627</v>
      </c>
    </row>
    <row r="770" spans="1:7" ht="15" x14ac:dyDescent="0.25">
      <c r="A770">
        <v>769</v>
      </c>
      <c r="B770" t="s">
        <v>756</v>
      </c>
      <c r="C770" t="s">
        <v>857</v>
      </c>
      <c r="D770" t="s">
        <v>921</v>
      </c>
      <c r="E770" t="s">
        <v>1714</v>
      </c>
      <c r="F770" s="1109">
        <v>599</v>
      </c>
      <c r="G770" t="s">
        <v>1715</v>
      </c>
    </row>
    <row r="771" spans="1:7" ht="15" x14ac:dyDescent="0.25">
      <c r="A771">
        <v>770</v>
      </c>
      <c r="B771" t="s">
        <v>756</v>
      </c>
      <c r="C771" t="s">
        <v>854</v>
      </c>
      <c r="D771" t="s">
        <v>924</v>
      </c>
      <c r="E771" t="s">
        <v>1716</v>
      </c>
      <c r="F771" s="1109">
        <v>299</v>
      </c>
      <c r="G771" t="s">
        <v>1482</v>
      </c>
    </row>
    <row r="772" spans="1:7" ht="15" x14ac:dyDescent="0.25">
      <c r="A772">
        <v>771</v>
      </c>
      <c r="B772" t="s">
        <v>756</v>
      </c>
      <c r="C772" t="s">
        <v>854</v>
      </c>
      <c r="D772" t="s">
        <v>927</v>
      </c>
      <c r="E772" t="s">
        <v>1717</v>
      </c>
      <c r="F772" s="1109">
        <v>429</v>
      </c>
      <c r="G772" t="s">
        <v>1718</v>
      </c>
    </row>
    <row r="773" spans="1:7" ht="15" x14ac:dyDescent="0.25">
      <c r="A773">
        <v>772</v>
      </c>
      <c r="B773" t="s">
        <v>756</v>
      </c>
      <c r="C773" t="s">
        <v>853</v>
      </c>
      <c r="D773" t="s">
        <v>929</v>
      </c>
      <c r="E773" t="s">
        <v>1719</v>
      </c>
      <c r="F773" s="1109">
        <v>599</v>
      </c>
      <c r="G773" t="s">
        <v>1720</v>
      </c>
    </row>
    <row r="774" spans="1:7" ht="15" x14ac:dyDescent="0.25">
      <c r="A774">
        <v>773</v>
      </c>
      <c r="B774" t="s">
        <v>756</v>
      </c>
      <c r="C774" t="s">
        <v>854</v>
      </c>
      <c r="D774" t="s">
        <v>931</v>
      </c>
      <c r="E774" t="s">
        <v>1721</v>
      </c>
      <c r="F774" s="1109">
        <v>299</v>
      </c>
      <c r="G774" t="s">
        <v>1517</v>
      </c>
    </row>
    <row r="775" spans="1:7" ht="15" x14ac:dyDescent="0.25">
      <c r="A775">
        <v>774</v>
      </c>
      <c r="B775" t="s">
        <v>756</v>
      </c>
      <c r="C775" t="s">
        <v>849</v>
      </c>
      <c r="D775" t="s">
        <v>933</v>
      </c>
      <c r="E775" t="s">
        <v>1722</v>
      </c>
      <c r="F775" s="1109">
        <v>589</v>
      </c>
      <c r="G775" t="s">
        <v>1482</v>
      </c>
    </row>
    <row r="776" spans="1:7" ht="15" x14ac:dyDescent="0.25">
      <c r="A776">
        <v>775</v>
      </c>
      <c r="B776" t="s">
        <v>756</v>
      </c>
      <c r="C776" t="s">
        <v>854</v>
      </c>
      <c r="D776" t="s">
        <v>935</v>
      </c>
      <c r="E776" t="s">
        <v>1723</v>
      </c>
      <c r="F776" s="1109">
        <v>589</v>
      </c>
      <c r="G776" t="s">
        <v>945</v>
      </c>
    </row>
    <row r="777" spans="1:7" ht="15" x14ac:dyDescent="0.25">
      <c r="A777">
        <v>776</v>
      </c>
      <c r="B777" t="s">
        <v>756</v>
      </c>
      <c r="C777" t="s">
        <v>856</v>
      </c>
      <c r="D777" t="s">
        <v>937</v>
      </c>
      <c r="E777" t="s">
        <v>1724</v>
      </c>
      <c r="F777" s="1109">
        <v>329</v>
      </c>
      <c r="G777" t="s">
        <v>1720</v>
      </c>
    </row>
    <row r="778" spans="1:7" ht="15" x14ac:dyDescent="0.25">
      <c r="A778">
        <v>777</v>
      </c>
      <c r="B778" t="s">
        <v>756</v>
      </c>
      <c r="C778" t="s">
        <v>855</v>
      </c>
      <c r="D778" t="s">
        <v>939</v>
      </c>
      <c r="E778" t="s">
        <v>1725</v>
      </c>
      <c r="F778" s="1109">
        <v>649</v>
      </c>
      <c r="G778" t="s">
        <v>1715</v>
      </c>
    </row>
    <row r="779" spans="1:7" ht="15" x14ac:dyDescent="0.25">
      <c r="A779">
        <v>778</v>
      </c>
      <c r="B779" t="s">
        <v>756</v>
      </c>
      <c r="C779" t="s">
        <v>854</v>
      </c>
      <c r="D779" t="s">
        <v>941</v>
      </c>
      <c r="E779" t="s">
        <v>1726</v>
      </c>
      <c r="F779" s="1109">
        <v>739</v>
      </c>
      <c r="G779" t="s">
        <v>1715</v>
      </c>
    </row>
    <row r="780" spans="1:7" ht="15" x14ac:dyDescent="0.25">
      <c r="A780">
        <v>779</v>
      </c>
      <c r="B780" t="s">
        <v>756</v>
      </c>
      <c r="C780" t="s">
        <v>853</v>
      </c>
      <c r="D780" t="s">
        <v>943</v>
      </c>
      <c r="E780" t="s">
        <v>1727</v>
      </c>
      <c r="F780" s="1109">
        <v>409</v>
      </c>
      <c r="G780" t="s">
        <v>1715</v>
      </c>
    </row>
    <row r="781" spans="1:7" ht="15" x14ac:dyDescent="0.25">
      <c r="A781">
        <v>780</v>
      </c>
      <c r="B781" t="s">
        <v>756</v>
      </c>
      <c r="C781" t="s">
        <v>854</v>
      </c>
      <c r="D781" t="s">
        <v>946</v>
      </c>
      <c r="E781" t="s">
        <v>1728</v>
      </c>
      <c r="F781" s="1109">
        <v>849</v>
      </c>
      <c r="G781" t="s">
        <v>1715</v>
      </c>
    </row>
    <row r="782" spans="1:7" ht="15" x14ac:dyDescent="0.25">
      <c r="A782">
        <v>781</v>
      </c>
      <c r="B782" t="s">
        <v>756</v>
      </c>
      <c r="C782" t="s">
        <v>854</v>
      </c>
      <c r="D782" t="s">
        <v>918</v>
      </c>
      <c r="E782" t="s">
        <v>1729</v>
      </c>
      <c r="F782" s="1109">
        <v>799</v>
      </c>
      <c r="G782" t="s">
        <v>1718</v>
      </c>
    </row>
    <row r="783" spans="1:7" ht="15" x14ac:dyDescent="0.25">
      <c r="A783">
        <v>782</v>
      </c>
      <c r="B783" t="s">
        <v>756</v>
      </c>
      <c r="C783" t="s">
        <v>854</v>
      </c>
      <c r="D783" t="s">
        <v>921</v>
      </c>
      <c r="E783" t="s">
        <v>1730</v>
      </c>
      <c r="F783" s="1109">
        <v>649</v>
      </c>
      <c r="G783" t="s">
        <v>1720</v>
      </c>
    </row>
    <row r="784" spans="1:7" ht="15" x14ac:dyDescent="0.25">
      <c r="A784">
        <v>783</v>
      </c>
      <c r="B784" t="s">
        <v>756</v>
      </c>
      <c r="C784" t="s">
        <v>855</v>
      </c>
      <c r="D784" t="s">
        <v>924</v>
      </c>
      <c r="E784" t="s">
        <v>1731</v>
      </c>
      <c r="F784" s="1109">
        <v>479</v>
      </c>
      <c r="G784" t="s">
        <v>1720</v>
      </c>
    </row>
    <row r="785" spans="1:7" ht="15" x14ac:dyDescent="0.25">
      <c r="A785">
        <v>784</v>
      </c>
      <c r="B785" t="s">
        <v>756</v>
      </c>
      <c r="C785" t="s">
        <v>855</v>
      </c>
      <c r="D785" t="s">
        <v>927</v>
      </c>
      <c r="E785" t="s">
        <v>1732</v>
      </c>
      <c r="F785" s="1109">
        <v>679</v>
      </c>
      <c r="G785" t="s">
        <v>1715</v>
      </c>
    </row>
    <row r="786" spans="1:7" ht="15" x14ac:dyDescent="0.25">
      <c r="A786">
        <v>785</v>
      </c>
      <c r="B786" t="s">
        <v>756</v>
      </c>
      <c r="C786" t="s">
        <v>855</v>
      </c>
      <c r="D786" t="s">
        <v>929</v>
      </c>
      <c r="E786" t="s">
        <v>1733</v>
      </c>
      <c r="F786" s="1109">
        <v>279</v>
      </c>
      <c r="G786" t="s">
        <v>1482</v>
      </c>
    </row>
    <row r="787" spans="1:7" ht="15" x14ac:dyDescent="0.25">
      <c r="A787">
        <v>786</v>
      </c>
      <c r="B787" t="s">
        <v>756</v>
      </c>
      <c r="C787" t="s">
        <v>854</v>
      </c>
      <c r="D787" t="s">
        <v>931</v>
      </c>
      <c r="E787" t="s">
        <v>1734</v>
      </c>
      <c r="F787" s="1109">
        <v>1129</v>
      </c>
      <c r="G787" t="s">
        <v>1496</v>
      </c>
    </row>
    <row r="788" spans="1:7" ht="15" x14ac:dyDescent="0.25">
      <c r="A788">
        <v>787</v>
      </c>
      <c r="B788" t="s">
        <v>756</v>
      </c>
      <c r="C788" t="s">
        <v>857</v>
      </c>
      <c r="D788" t="s">
        <v>933</v>
      </c>
      <c r="E788" t="s">
        <v>1735</v>
      </c>
      <c r="F788" s="1109">
        <v>339</v>
      </c>
      <c r="G788" t="s">
        <v>945</v>
      </c>
    </row>
    <row r="789" spans="1:7" ht="15" x14ac:dyDescent="0.25">
      <c r="A789">
        <v>788</v>
      </c>
      <c r="B789" t="s">
        <v>756</v>
      </c>
      <c r="C789" t="s">
        <v>853</v>
      </c>
      <c r="D789" t="s">
        <v>935</v>
      </c>
      <c r="E789" t="s">
        <v>1736</v>
      </c>
      <c r="F789" s="1109">
        <v>789</v>
      </c>
      <c r="G789" t="s">
        <v>945</v>
      </c>
    </row>
    <row r="790" spans="1:7" ht="15" x14ac:dyDescent="0.25">
      <c r="A790">
        <v>789</v>
      </c>
      <c r="B790" t="s">
        <v>756</v>
      </c>
      <c r="C790" t="s">
        <v>849</v>
      </c>
      <c r="D790" t="s">
        <v>937</v>
      </c>
      <c r="E790" t="s">
        <v>1737</v>
      </c>
      <c r="F790" s="1109">
        <v>449</v>
      </c>
      <c r="G790" t="s">
        <v>1482</v>
      </c>
    </row>
    <row r="791" spans="1:7" ht="15" x14ac:dyDescent="0.25">
      <c r="A791">
        <v>790</v>
      </c>
      <c r="B791" t="s">
        <v>756</v>
      </c>
      <c r="C791" t="s">
        <v>856</v>
      </c>
      <c r="D791" t="s">
        <v>939</v>
      </c>
      <c r="E791" t="s">
        <v>1738</v>
      </c>
      <c r="F791" s="1109">
        <v>309</v>
      </c>
      <c r="G791" t="s">
        <v>1718</v>
      </c>
    </row>
    <row r="792" spans="1:7" ht="15" x14ac:dyDescent="0.25">
      <c r="A792">
        <v>791</v>
      </c>
      <c r="B792" t="s">
        <v>756</v>
      </c>
      <c r="C792" t="s">
        <v>855</v>
      </c>
      <c r="D792" t="s">
        <v>941</v>
      </c>
      <c r="E792" t="s">
        <v>1739</v>
      </c>
      <c r="F792" s="1109">
        <v>749</v>
      </c>
      <c r="G792" t="s">
        <v>1720</v>
      </c>
    </row>
    <row r="793" spans="1:7" ht="15" x14ac:dyDescent="0.25">
      <c r="A793">
        <v>792</v>
      </c>
      <c r="B793" t="s">
        <v>756</v>
      </c>
      <c r="C793" t="s">
        <v>849</v>
      </c>
      <c r="D793" t="s">
        <v>943</v>
      </c>
      <c r="E793" t="s">
        <v>1740</v>
      </c>
      <c r="F793" s="1109">
        <v>349</v>
      </c>
      <c r="G793" t="s">
        <v>1496</v>
      </c>
    </row>
    <row r="794" spans="1:7" ht="15" x14ac:dyDescent="0.25">
      <c r="A794">
        <v>793</v>
      </c>
      <c r="B794" t="s">
        <v>756</v>
      </c>
      <c r="C794" t="s">
        <v>856</v>
      </c>
      <c r="D794" t="s">
        <v>946</v>
      </c>
      <c r="E794" t="s">
        <v>1741</v>
      </c>
      <c r="F794" s="1109">
        <v>1199</v>
      </c>
      <c r="G794" t="s">
        <v>1720</v>
      </c>
    </row>
    <row r="795" spans="1:7" ht="15" x14ac:dyDescent="0.25">
      <c r="A795">
        <v>794</v>
      </c>
      <c r="B795" t="s">
        <v>756</v>
      </c>
      <c r="C795" t="s">
        <v>853</v>
      </c>
      <c r="D795" t="s">
        <v>918</v>
      </c>
      <c r="E795" t="s">
        <v>1742</v>
      </c>
      <c r="F795" s="1109">
        <v>629</v>
      </c>
      <c r="G795" t="s">
        <v>1718</v>
      </c>
    </row>
    <row r="796" spans="1:7" ht="15" x14ac:dyDescent="0.25">
      <c r="A796">
        <v>795</v>
      </c>
      <c r="B796" t="s">
        <v>756</v>
      </c>
      <c r="C796" t="s">
        <v>849</v>
      </c>
      <c r="D796" t="s">
        <v>921</v>
      </c>
      <c r="E796" t="s">
        <v>1743</v>
      </c>
      <c r="F796" s="1109">
        <v>399</v>
      </c>
      <c r="G796" t="s">
        <v>1482</v>
      </c>
    </row>
    <row r="797" spans="1:7" ht="15" x14ac:dyDescent="0.25">
      <c r="A797">
        <v>796</v>
      </c>
      <c r="B797" t="s">
        <v>756</v>
      </c>
      <c r="C797" t="s">
        <v>857</v>
      </c>
      <c r="D797" t="s">
        <v>924</v>
      </c>
      <c r="E797" t="s">
        <v>1744</v>
      </c>
      <c r="F797" s="1109">
        <v>479</v>
      </c>
      <c r="G797" t="s">
        <v>1715</v>
      </c>
    </row>
    <row r="798" spans="1:7" ht="15" x14ac:dyDescent="0.25">
      <c r="A798">
        <v>797</v>
      </c>
      <c r="B798" t="s">
        <v>756</v>
      </c>
      <c r="C798" t="s">
        <v>849</v>
      </c>
      <c r="D798" t="s">
        <v>927</v>
      </c>
      <c r="E798" t="s">
        <v>1745</v>
      </c>
      <c r="F798" s="1109">
        <v>969</v>
      </c>
      <c r="G798" t="s">
        <v>1715</v>
      </c>
    </row>
    <row r="799" spans="1:7" ht="15" x14ac:dyDescent="0.25">
      <c r="A799">
        <v>798</v>
      </c>
      <c r="B799" t="s">
        <v>756</v>
      </c>
      <c r="C799" t="s">
        <v>855</v>
      </c>
      <c r="D799" t="s">
        <v>929</v>
      </c>
      <c r="E799" t="s">
        <v>1746</v>
      </c>
      <c r="F799" s="1109">
        <v>549</v>
      </c>
      <c r="G799" t="s">
        <v>1720</v>
      </c>
    </row>
    <row r="800" spans="1:7" ht="15" x14ac:dyDescent="0.25">
      <c r="A800">
        <v>799</v>
      </c>
      <c r="B800" t="s">
        <v>756</v>
      </c>
      <c r="C800" t="s">
        <v>857</v>
      </c>
      <c r="D800" t="s">
        <v>931</v>
      </c>
      <c r="E800" t="s">
        <v>1747</v>
      </c>
      <c r="F800" s="1109">
        <v>319</v>
      </c>
      <c r="G800" t="s">
        <v>1748</v>
      </c>
    </row>
    <row r="801" spans="1:7" ht="15" x14ac:dyDescent="0.25">
      <c r="A801">
        <v>800</v>
      </c>
      <c r="B801" t="s">
        <v>756</v>
      </c>
      <c r="C801" t="s">
        <v>854</v>
      </c>
      <c r="D801" t="s">
        <v>933</v>
      </c>
      <c r="E801" t="s">
        <v>1749</v>
      </c>
      <c r="F801" s="1109">
        <v>899</v>
      </c>
      <c r="G801" t="s">
        <v>1496</v>
      </c>
    </row>
    <row r="802" spans="1:7" ht="15" x14ac:dyDescent="0.25">
      <c r="A802">
        <v>801</v>
      </c>
      <c r="B802" t="s">
        <v>756</v>
      </c>
      <c r="C802" t="s">
        <v>856</v>
      </c>
      <c r="D802" t="s">
        <v>935</v>
      </c>
      <c r="E802" t="s">
        <v>1750</v>
      </c>
      <c r="F802" s="1109">
        <v>269</v>
      </c>
      <c r="G802" t="s">
        <v>1751</v>
      </c>
    </row>
    <row r="803" spans="1:7" ht="15" x14ac:dyDescent="0.25">
      <c r="A803">
        <v>802</v>
      </c>
      <c r="B803" t="s">
        <v>756</v>
      </c>
      <c r="C803" t="s">
        <v>856</v>
      </c>
      <c r="D803" t="s">
        <v>937</v>
      </c>
      <c r="E803" t="s">
        <v>1752</v>
      </c>
      <c r="F803" s="1109">
        <v>869</v>
      </c>
      <c r="G803" t="s">
        <v>1715</v>
      </c>
    </row>
    <row r="804" spans="1:7" ht="15" x14ac:dyDescent="0.25">
      <c r="A804">
        <v>803</v>
      </c>
      <c r="B804" t="s">
        <v>756</v>
      </c>
      <c r="C804" t="s">
        <v>857</v>
      </c>
      <c r="D804" t="s">
        <v>939</v>
      </c>
      <c r="E804" t="s">
        <v>1753</v>
      </c>
      <c r="F804" s="1109">
        <v>949</v>
      </c>
      <c r="G804" t="s">
        <v>1718</v>
      </c>
    </row>
    <row r="805" spans="1:7" ht="15" x14ac:dyDescent="0.25">
      <c r="A805">
        <v>804</v>
      </c>
      <c r="B805" t="s">
        <v>756</v>
      </c>
      <c r="C805" t="s">
        <v>857</v>
      </c>
      <c r="D805" t="s">
        <v>941</v>
      </c>
      <c r="E805" t="s">
        <v>1754</v>
      </c>
      <c r="F805" s="1109">
        <v>749</v>
      </c>
      <c r="G805" t="s">
        <v>1715</v>
      </c>
    </row>
    <row r="806" spans="1:7" ht="15" x14ac:dyDescent="0.25">
      <c r="A806">
        <v>805</v>
      </c>
      <c r="B806" t="s">
        <v>756</v>
      </c>
      <c r="C806" t="s">
        <v>853</v>
      </c>
      <c r="D806" t="s">
        <v>943</v>
      </c>
      <c r="E806" t="s">
        <v>1755</v>
      </c>
      <c r="F806" s="1109">
        <v>489</v>
      </c>
      <c r="G806" t="s">
        <v>1715</v>
      </c>
    </row>
    <row r="807" spans="1:7" ht="15" x14ac:dyDescent="0.25">
      <c r="A807">
        <v>806</v>
      </c>
      <c r="B807" t="s">
        <v>756</v>
      </c>
      <c r="C807" t="s">
        <v>855</v>
      </c>
      <c r="D807" t="s">
        <v>946</v>
      </c>
      <c r="E807" t="s">
        <v>1756</v>
      </c>
      <c r="F807" s="1109">
        <v>849</v>
      </c>
      <c r="G807" t="s">
        <v>1715</v>
      </c>
    </row>
    <row r="808" spans="1:7" ht="15" x14ac:dyDescent="0.25">
      <c r="A808">
        <v>807</v>
      </c>
      <c r="B808" t="s">
        <v>756</v>
      </c>
      <c r="C808" t="s">
        <v>854</v>
      </c>
      <c r="D808" t="s">
        <v>918</v>
      </c>
      <c r="E808" t="s">
        <v>1757</v>
      </c>
      <c r="F808" s="1109">
        <v>649</v>
      </c>
      <c r="G808" t="s">
        <v>1496</v>
      </c>
    </row>
    <row r="809" spans="1:7" ht="15" x14ac:dyDescent="0.25">
      <c r="A809">
        <v>808</v>
      </c>
      <c r="B809" t="s">
        <v>756</v>
      </c>
      <c r="C809" t="s">
        <v>853</v>
      </c>
      <c r="D809" t="s">
        <v>921</v>
      </c>
      <c r="E809" t="s">
        <v>1758</v>
      </c>
      <c r="F809" s="1109">
        <v>729</v>
      </c>
      <c r="G809" t="s">
        <v>1718</v>
      </c>
    </row>
    <row r="810" spans="1:7" ht="15" x14ac:dyDescent="0.25">
      <c r="A810">
        <v>809</v>
      </c>
      <c r="B810" t="s">
        <v>756</v>
      </c>
      <c r="C810" t="s">
        <v>856</v>
      </c>
      <c r="D810" t="s">
        <v>924</v>
      </c>
      <c r="E810" t="s">
        <v>1759</v>
      </c>
      <c r="F810" s="1109">
        <v>629</v>
      </c>
      <c r="G810" t="s">
        <v>1718</v>
      </c>
    </row>
    <row r="811" spans="1:7" ht="15" x14ac:dyDescent="0.25">
      <c r="A811">
        <v>810</v>
      </c>
      <c r="B811" t="s">
        <v>756</v>
      </c>
      <c r="C811" t="s">
        <v>853</v>
      </c>
      <c r="D811" t="s">
        <v>927</v>
      </c>
      <c r="E811" t="s">
        <v>1760</v>
      </c>
      <c r="F811" s="1109">
        <v>569</v>
      </c>
      <c r="G811" t="s">
        <v>1718</v>
      </c>
    </row>
    <row r="812" spans="1:7" ht="15" x14ac:dyDescent="0.25">
      <c r="A812">
        <v>811</v>
      </c>
      <c r="B812" t="s">
        <v>756</v>
      </c>
      <c r="C812" t="s">
        <v>853</v>
      </c>
      <c r="D812" t="s">
        <v>929</v>
      </c>
      <c r="E812" t="s">
        <v>1761</v>
      </c>
      <c r="F812" s="1109">
        <v>1249</v>
      </c>
      <c r="G812" t="s">
        <v>1715</v>
      </c>
    </row>
    <row r="813" spans="1:7" ht="15" x14ac:dyDescent="0.25">
      <c r="A813">
        <v>812</v>
      </c>
      <c r="B813" t="s">
        <v>756</v>
      </c>
      <c r="C813" t="s">
        <v>854</v>
      </c>
      <c r="D813" t="s">
        <v>931</v>
      </c>
      <c r="E813" t="s">
        <v>1762</v>
      </c>
      <c r="F813" s="1109">
        <v>449</v>
      </c>
      <c r="G813" t="s">
        <v>1720</v>
      </c>
    </row>
    <row r="814" spans="1:7" ht="15" x14ac:dyDescent="0.25">
      <c r="A814">
        <v>813</v>
      </c>
      <c r="B814" t="s">
        <v>756</v>
      </c>
      <c r="C814" t="s">
        <v>854</v>
      </c>
      <c r="D814" t="s">
        <v>933</v>
      </c>
      <c r="E814" t="s">
        <v>1763</v>
      </c>
      <c r="F814" s="1109">
        <v>999</v>
      </c>
      <c r="G814" t="s">
        <v>1718</v>
      </c>
    </row>
    <row r="815" spans="1:7" ht="15" x14ac:dyDescent="0.25">
      <c r="A815">
        <v>814</v>
      </c>
      <c r="B815" t="s">
        <v>756</v>
      </c>
      <c r="C815" t="s">
        <v>856</v>
      </c>
      <c r="D815" t="s">
        <v>935</v>
      </c>
      <c r="E815" t="s">
        <v>1764</v>
      </c>
      <c r="F815" s="1109">
        <v>549</v>
      </c>
      <c r="G815" t="s">
        <v>1715</v>
      </c>
    </row>
    <row r="816" spans="1:7" ht="15" x14ac:dyDescent="0.25">
      <c r="A816">
        <v>815</v>
      </c>
      <c r="B816" t="s">
        <v>756</v>
      </c>
      <c r="C816" t="s">
        <v>853</v>
      </c>
      <c r="D816" t="s">
        <v>937</v>
      </c>
      <c r="E816" t="s">
        <v>1765</v>
      </c>
      <c r="F816" s="1109">
        <v>589</v>
      </c>
      <c r="G816" t="s">
        <v>1496</v>
      </c>
    </row>
    <row r="817" spans="1:7" ht="15" x14ac:dyDescent="0.25">
      <c r="A817">
        <v>816</v>
      </c>
      <c r="B817" t="s">
        <v>756</v>
      </c>
      <c r="C817" t="s">
        <v>854</v>
      </c>
      <c r="D817" t="s">
        <v>939</v>
      </c>
      <c r="E817" t="s">
        <v>1766</v>
      </c>
      <c r="F817" s="1109">
        <v>749</v>
      </c>
      <c r="G817" t="s">
        <v>1720</v>
      </c>
    </row>
    <row r="818" spans="1:7" ht="15" x14ac:dyDescent="0.25">
      <c r="A818">
        <v>817</v>
      </c>
      <c r="B818" t="s">
        <v>756</v>
      </c>
      <c r="C818" t="s">
        <v>854</v>
      </c>
      <c r="D818" t="s">
        <v>941</v>
      </c>
      <c r="E818" t="s">
        <v>1767</v>
      </c>
      <c r="F818" s="1109">
        <v>829</v>
      </c>
      <c r="G818" t="s">
        <v>1718</v>
      </c>
    </row>
    <row r="819" spans="1:7" ht="15" x14ac:dyDescent="0.25">
      <c r="A819">
        <v>818</v>
      </c>
      <c r="B819" t="s">
        <v>756</v>
      </c>
      <c r="C819" t="s">
        <v>849</v>
      </c>
      <c r="D819" t="s">
        <v>943</v>
      </c>
      <c r="E819" t="s">
        <v>1768</v>
      </c>
      <c r="F819" s="1109">
        <v>699</v>
      </c>
      <c r="G819" t="s">
        <v>1718</v>
      </c>
    </row>
    <row r="820" spans="1:7" ht="15" x14ac:dyDescent="0.25">
      <c r="A820">
        <v>819</v>
      </c>
      <c r="B820" t="s">
        <v>756</v>
      </c>
      <c r="C820" t="s">
        <v>856</v>
      </c>
      <c r="D820" t="s">
        <v>946</v>
      </c>
      <c r="E820" t="s">
        <v>1769</v>
      </c>
      <c r="F820" s="1109">
        <v>579</v>
      </c>
      <c r="G820" t="s">
        <v>1715</v>
      </c>
    </row>
    <row r="821" spans="1:7" ht="15" x14ac:dyDescent="0.25">
      <c r="A821">
        <v>820</v>
      </c>
      <c r="B821" t="s">
        <v>756</v>
      </c>
      <c r="C821" t="s">
        <v>855</v>
      </c>
      <c r="D821" t="s">
        <v>918</v>
      </c>
      <c r="E821" t="s">
        <v>1770</v>
      </c>
      <c r="F821" s="1109">
        <v>939</v>
      </c>
      <c r="G821" t="s">
        <v>1715</v>
      </c>
    </row>
    <row r="822" spans="1:7" ht="15" x14ac:dyDescent="0.25">
      <c r="A822">
        <v>821</v>
      </c>
      <c r="B822" t="s">
        <v>756</v>
      </c>
      <c r="C822" t="s">
        <v>856</v>
      </c>
      <c r="D822" t="s">
        <v>921</v>
      </c>
      <c r="E822" t="s">
        <v>1771</v>
      </c>
      <c r="F822" s="1109">
        <v>499</v>
      </c>
      <c r="G822" t="s">
        <v>1772</v>
      </c>
    </row>
    <row r="823" spans="1:7" ht="15" x14ac:dyDescent="0.25">
      <c r="A823">
        <v>822</v>
      </c>
      <c r="B823" t="s">
        <v>756</v>
      </c>
      <c r="C823" t="s">
        <v>857</v>
      </c>
      <c r="D823" t="s">
        <v>924</v>
      </c>
      <c r="E823" t="s">
        <v>1773</v>
      </c>
      <c r="F823" s="1109">
        <v>249</v>
      </c>
      <c r="G823" t="s">
        <v>1517</v>
      </c>
    </row>
    <row r="824" spans="1:7" ht="15" x14ac:dyDescent="0.25">
      <c r="A824">
        <v>823</v>
      </c>
      <c r="B824" t="s">
        <v>756</v>
      </c>
      <c r="C824" t="s">
        <v>854</v>
      </c>
      <c r="D824" t="s">
        <v>927</v>
      </c>
      <c r="E824" t="s">
        <v>1774</v>
      </c>
      <c r="F824" s="1109">
        <v>669</v>
      </c>
      <c r="G824" t="s">
        <v>1715</v>
      </c>
    </row>
    <row r="825" spans="1:7" ht="15" x14ac:dyDescent="0.25">
      <c r="A825">
        <v>824</v>
      </c>
      <c r="B825" t="s">
        <v>756</v>
      </c>
      <c r="C825" t="s">
        <v>856</v>
      </c>
      <c r="D825" t="s">
        <v>929</v>
      </c>
      <c r="E825" t="s">
        <v>1775</v>
      </c>
      <c r="F825" s="1109">
        <v>399</v>
      </c>
      <c r="G825" t="s">
        <v>1715</v>
      </c>
    </row>
    <row r="826" spans="1:7" ht="15" x14ac:dyDescent="0.25">
      <c r="A826">
        <v>825</v>
      </c>
      <c r="B826" t="s">
        <v>756</v>
      </c>
      <c r="C826" t="s">
        <v>857</v>
      </c>
      <c r="D826" t="s">
        <v>931</v>
      </c>
      <c r="E826" t="s">
        <v>1776</v>
      </c>
      <c r="F826" s="1109">
        <v>629</v>
      </c>
      <c r="G826" t="s">
        <v>1715</v>
      </c>
    </row>
    <row r="827" spans="1:7" ht="15" x14ac:dyDescent="0.25">
      <c r="A827">
        <v>826</v>
      </c>
      <c r="B827" t="s">
        <v>756</v>
      </c>
      <c r="C827" t="s">
        <v>853</v>
      </c>
      <c r="D827" t="s">
        <v>933</v>
      </c>
      <c r="E827" t="s">
        <v>1777</v>
      </c>
      <c r="F827" s="1109">
        <v>739</v>
      </c>
      <c r="G827" t="s">
        <v>1496</v>
      </c>
    </row>
    <row r="828" spans="1:7" ht="15" x14ac:dyDescent="0.25">
      <c r="A828">
        <v>827</v>
      </c>
      <c r="B828" t="s">
        <v>756</v>
      </c>
      <c r="C828" t="s">
        <v>853</v>
      </c>
      <c r="D828" t="s">
        <v>935</v>
      </c>
      <c r="E828" t="s">
        <v>1778</v>
      </c>
      <c r="F828" s="1109">
        <v>659</v>
      </c>
      <c r="G828" t="s">
        <v>1720</v>
      </c>
    </row>
    <row r="829" spans="1:7" ht="15" x14ac:dyDescent="0.25">
      <c r="A829">
        <v>828</v>
      </c>
      <c r="B829" t="s">
        <v>756</v>
      </c>
      <c r="C829" t="s">
        <v>855</v>
      </c>
      <c r="D829" t="s">
        <v>937</v>
      </c>
      <c r="E829" t="s">
        <v>1779</v>
      </c>
      <c r="F829" s="1109">
        <v>579</v>
      </c>
      <c r="G829" t="s">
        <v>1718</v>
      </c>
    </row>
    <row r="830" spans="1:7" ht="15" x14ac:dyDescent="0.25">
      <c r="A830">
        <v>829</v>
      </c>
      <c r="B830" t="s">
        <v>756</v>
      </c>
      <c r="C830" t="s">
        <v>856</v>
      </c>
      <c r="D830" t="s">
        <v>939</v>
      </c>
      <c r="E830" t="s">
        <v>1780</v>
      </c>
      <c r="F830" s="1109">
        <v>509</v>
      </c>
      <c r="G830" t="s">
        <v>945</v>
      </c>
    </row>
    <row r="831" spans="1:7" ht="15" x14ac:dyDescent="0.25">
      <c r="A831">
        <v>830</v>
      </c>
      <c r="B831" t="s">
        <v>756</v>
      </c>
      <c r="C831" t="s">
        <v>856</v>
      </c>
      <c r="D831" t="s">
        <v>941</v>
      </c>
      <c r="E831" t="s">
        <v>1781</v>
      </c>
      <c r="F831" s="1109">
        <v>259</v>
      </c>
      <c r="G831" t="s">
        <v>945</v>
      </c>
    </row>
    <row r="832" spans="1:7" ht="15" x14ac:dyDescent="0.25">
      <c r="A832">
        <v>831</v>
      </c>
      <c r="B832" t="s">
        <v>756</v>
      </c>
      <c r="C832" t="s">
        <v>855</v>
      </c>
      <c r="D832" t="s">
        <v>943</v>
      </c>
      <c r="E832" t="s">
        <v>1782</v>
      </c>
      <c r="F832" s="1109">
        <v>459</v>
      </c>
      <c r="G832" t="s">
        <v>1715</v>
      </c>
    </row>
    <row r="833" spans="1:7" ht="15" x14ac:dyDescent="0.25">
      <c r="A833">
        <v>832</v>
      </c>
      <c r="B833" t="s">
        <v>756</v>
      </c>
      <c r="C833" t="s">
        <v>857</v>
      </c>
      <c r="D833" t="s">
        <v>946</v>
      </c>
      <c r="E833" t="s">
        <v>1783</v>
      </c>
      <c r="F833" s="1109">
        <v>319</v>
      </c>
      <c r="G833" t="s">
        <v>945</v>
      </c>
    </row>
    <row r="834" spans="1:7" ht="15" x14ac:dyDescent="0.25">
      <c r="A834">
        <v>833</v>
      </c>
      <c r="B834" t="s">
        <v>756</v>
      </c>
      <c r="C834" t="s">
        <v>856</v>
      </c>
      <c r="D834" t="s">
        <v>918</v>
      </c>
      <c r="E834" t="s">
        <v>1784</v>
      </c>
      <c r="F834" s="1109">
        <v>299</v>
      </c>
      <c r="G834" t="s">
        <v>1482</v>
      </c>
    </row>
    <row r="835" spans="1:7" ht="15" x14ac:dyDescent="0.25">
      <c r="A835">
        <v>834</v>
      </c>
      <c r="B835" t="s">
        <v>756</v>
      </c>
      <c r="C835" t="s">
        <v>853</v>
      </c>
      <c r="D835" t="s">
        <v>921</v>
      </c>
      <c r="E835" t="s">
        <v>1785</v>
      </c>
      <c r="F835" s="1109">
        <v>559</v>
      </c>
      <c r="G835" t="s">
        <v>1715</v>
      </c>
    </row>
    <row r="836" spans="1:7" ht="15" x14ac:dyDescent="0.25">
      <c r="A836">
        <v>835</v>
      </c>
      <c r="B836" t="s">
        <v>756</v>
      </c>
      <c r="C836" t="s">
        <v>855</v>
      </c>
      <c r="D836" t="s">
        <v>924</v>
      </c>
      <c r="E836" t="s">
        <v>1786</v>
      </c>
      <c r="F836" s="1109">
        <v>299</v>
      </c>
      <c r="G836" t="s">
        <v>1496</v>
      </c>
    </row>
    <row r="837" spans="1:7" ht="15" x14ac:dyDescent="0.25">
      <c r="A837">
        <v>836</v>
      </c>
      <c r="B837" t="s">
        <v>756</v>
      </c>
      <c r="C837" t="s">
        <v>857</v>
      </c>
      <c r="D837" t="s">
        <v>927</v>
      </c>
      <c r="E837" t="s">
        <v>1787</v>
      </c>
      <c r="F837" s="1109">
        <v>1049</v>
      </c>
      <c r="G837" t="s">
        <v>1720</v>
      </c>
    </row>
    <row r="838" spans="1:7" ht="15" x14ac:dyDescent="0.25">
      <c r="A838">
        <v>837</v>
      </c>
      <c r="B838" t="s">
        <v>756</v>
      </c>
      <c r="C838" t="s">
        <v>857</v>
      </c>
      <c r="D838" t="s">
        <v>929</v>
      </c>
      <c r="E838" t="s">
        <v>1788</v>
      </c>
      <c r="F838" s="1109">
        <v>469</v>
      </c>
      <c r="G838" t="s">
        <v>1718</v>
      </c>
    </row>
    <row r="839" spans="1:7" ht="15" x14ac:dyDescent="0.25">
      <c r="A839">
        <v>838</v>
      </c>
      <c r="B839" t="s">
        <v>756</v>
      </c>
      <c r="C839" t="s">
        <v>856</v>
      </c>
      <c r="D839" t="s">
        <v>931</v>
      </c>
      <c r="E839" t="s">
        <v>1789</v>
      </c>
      <c r="F839" s="1109">
        <v>789</v>
      </c>
      <c r="G839" t="s">
        <v>1718</v>
      </c>
    </row>
    <row r="840" spans="1:7" ht="15" x14ac:dyDescent="0.25">
      <c r="A840">
        <v>839</v>
      </c>
      <c r="B840" t="s">
        <v>756</v>
      </c>
      <c r="C840" t="s">
        <v>854</v>
      </c>
      <c r="D840" t="s">
        <v>933</v>
      </c>
      <c r="E840" t="s">
        <v>1790</v>
      </c>
      <c r="F840" s="1109">
        <v>749</v>
      </c>
      <c r="G840" t="s">
        <v>1715</v>
      </c>
    </row>
    <row r="841" spans="1:7" ht="15" x14ac:dyDescent="0.25">
      <c r="A841">
        <v>840</v>
      </c>
      <c r="B841" t="s">
        <v>756</v>
      </c>
      <c r="C841" t="s">
        <v>853</v>
      </c>
      <c r="D841" t="s">
        <v>935</v>
      </c>
      <c r="E841" t="s">
        <v>1791</v>
      </c>
      <c r="F841" s="1109">
        <v>489</v>
      </c>
      <c r="G841" t="s">
        <v>1496</v>
      </c>
    </row>
    <row r="842" spans="1:7" ht="15" x14ac:dyDescent="0.25">
      <c r="A842">
        <v>841</v>
      </c>
      <c r="B842" t="s">
        <v>756</v>
      </c>
      <c r="C842" t="s">
        <v>856</v>
      </c>
      <c r="D842" t="s">
        <v>937</v>
      </c>
      <c r="E842" t="s">
        <v>1792</v>
      </c>
      <c r="F842" s="1109">
        <v>3499</v>
      </c>
      <c r="G842" t="s">
        <v>1793</v>
      </c>
    </row>
    <row r="843" spans="1:7" ht="15" x14ac:dyDescent="0.25">
      <c r="A843">
        <v>842</v>
      </c>
      <c r="B843" t="s">
        <v>756</v>
      </c>
      <c r="C843" t="s">
        <v>849</v>
      </c>
      <c r="D843" t="s">
        <v>939</v>
      </c>
      <c r="E843" t="s">
        <v>1794</v>
      </c>
      <c r="F843" s="1109">
        <v>599</v>
      </c>
      <c r="G843" t="s">
        <v>1718</v>
      </c>
    </row>
    <row r="844" spans="1:7" ht="15" x14ac:dyDescent="0.25">
      <c r="A844">
        <v>843</v>
      </c>
      <c r="B844" t="s">
        <v>756</v>
      </c>
      <c r="C844" t="s">
        <v>853</v>
      </c>
      <c r="D844" t="s">
        <v>941</v>
      </c>
      <c r="E844" t="s">
        <v>1795</v>
      </c>
      <c r="F844" s="1109">
        <v>659</v>
      </c>
      <c r="G844" t="s">
        <v>1718</v>
      </c>
    </row>
    <row r="845" spans="1:7" ht="15" x14ac:dyDescent="0.25">
      <c r="A845">
        <v>844</v>
      </c>
      <c r="B845" t="s">
        <v>756</v>
      </c>
      <c r="C845" t="s">
        <v>854</v>
      </c>
      <c r="D845" t="s">
        <v>943</v>
      </c>
      <c r="E845" t="s">
        <v>1796</v>
      </c>
      <c r="F845" s="1109">
        <v>1799</v>
      </c>
      <c r="G845" t="s">
        <v>1718</v>
      </c>
    </row>
    <row r="846" spans="1:7" ht="15" x14ac:dyDescent="0.25">
      <c r="A846">
        <v>845</v>
      </c>
      <c r="B846" t="s">
        <v>756</v>
      </c>
      <c r="C846" t="s">
        <v>857</v>
      </c>
      <c r="D846" t="s">
        <v>946</v>
      </c>
      <c r="E846" t="s">
        <v>1797</v>
      </c>
      <c r="F846" s="1109">
        <v>449</v>
      </c>
      <c r="G846" t="s">
        <v>1715</v>
      </c>
    </row>
    <row r="847" spans="1:7" ht="15" x14ac:dyDescent="0.25">
      <c r="A847">
        <v>846</v>
      </c>
      <c r="B847" t="s">
        <v>756</v>
      </c>
      <c r="C847" t="s">
        <v>857</v>
      </c>
      <c r="D847" t="s">
        <v>918</v>
      </c>
      <c r="E847" t="s">
        <v>1798</v>
      </c>
      <c r="F847" s="1109">
        <v>579</v>
      </c>
      <c r="G847" t="s">
        <v>1715</v>
      </c>
    </row>
    <row r="848" spans="1:7" ht="15" x14ac:dyDescent="0.25">
      <c r="A848">
        <v>847</v>
      </c>
      <c r="B848" t="s">
        <v>756</v>
      </c>
      <c r="C848" t="s">
        <v>855</v>
      </c>
      <c r="D848" t="s">
        <v>921</v>
      </c>
      <c r="E848" t="s">
        <v>1799</v>
      </c>
      <c r="F848" s="1109">
        <v>459</v>
      </c>
      <c r="G848" t="s">
        <v>1715</v>
      </c>
    </row>
    <row r="849" spans="1:7" ht="15" x14ac:dyDescent="0.25">
      <c r="A849">
        <v>848</v>
      </c>
      <c r="B849" t="s">
        <v>756</v>
      </c>
      <c r="C849" t="s">
        <v>857</v>
      </c>
      <c r="D849" t="s">
        <v>924</v>
      </c>
      <c r="E849" t="s">
        <v>1800</v>
      </c>
      <c r="F849" s="1109">
        <v>319</v>
      </c>
      <c r="G849" t="s">
        <v>1715</v>
      </c>
    </row>
    <row r="850" spans="1:7" ht="15" x14ac:dyDescent="0.25">
      <c r="A850">
        <v>849</v>
      </c>
      <c r="B850" t="s">
        <v>756</v>
      </c>
      <c r="C850" t="s">
        <v>857</v>
      </c>
      <c r="D850" t="s">
        <v>927</v>
      </c>
      <c r="E850" t="s">
        <v>1801</v>
      </c>
      <c r="F850" s="1109">
        <v>829</v>
      </c>
      <c r="G850" t="s">
        <v>1715</v>
      </c>
    </row>
    <row r="851" spans="1:7" ht="15" x14ac:dyDescent="0.25">
      <c r="A851">
        <v>850</v>
      </c>
      <c r="B851" t="s">
        <v>756</v>
      </c>
      <c r="C851" t="s">
        <v>855</v>
      </c>
      <c r="D851" t="s">
        <v>929</v>
      </c>
      <c r="E851" t="s">
        <v>1802</v>
      </c>
      <c r="F851" s="1109">
        <v>1199</v>
      </c>
      <c r="G851" t="s">
        <v>1715</v>
      </c>
    </row>
    <row r="852" spans="1:7" ht="15" x14ac:dyDescent="0.25">
      <c r="A852">
        <v>851</v>
      </c>
      <c r="B852" t="s">
        <v>756</v>
      </c>
      <c r="C852" t="s">
        <v>856</v>
      </c>
      <c r="D852" t="s">
        <v>931</v>
      </c>
      <c r="E852" t="s">
        <v>1803</v>
      </c>
      <c r="F852" s="1109">
        <v>589</v>
      </c>
      <c r="G852" t="s">
        <v>1715</v>
      </c>
    </row>
    <row r="853" spans="1:7" ht="15" x14ac:dyDescent="0.25">
      <c r="A853">
        <v>852</v>
      </c>
      <c r="B853" t="s">
        <v>756</v>
      </c>
      <c r="C853" t="s">
        <v>853</v>
      </c>
      <c r="D853" t="s">
        <v>933</v>
      </c>
      <c r="E853" t="s">
        <v>1804</v>
      </c>
      <c r="F853" s="1109">
        <v>849</v>
      </c>
      <c r="G853" t="s">
        <v>1715</v>
      </c>
    </row>
    <row r="854" spans="1:7" ht="15" x14ac:dyDescent="0.25">
      <c r="A854">
        <v>853</v>
      </c>
      <c r="B854" t="s">
        <v>756</v>
      </c>
      <c r="C854" t="s">
        <v>857</v>
      </c>
      <c r="D854" t="s">
        <v>935</v>
      </c>
      <c r="E854" t="s">
        <v>1805</v>
      </c>
      <c r="F854" s="1109">
        <v>649</v>
      </c>
      <c r="G854" t="s">
        <v>1715</v>
      </c>
    </row>
    <row r="855" spans="1:7" ht="15" x14ac:dyDescent="0.25">
      <c r="A855">
        <v>854</v>
      </c>
      <c r="B855" t="s">
        <v>756</v>
      </c>
      <c r="C855" t="s">
        <v>853</v>
      </c>
      <c r="D855" t="s">
        <v>937</v>
      </c>
      <c r="E855" t="s">
        <v>1806</v>
      </c>
      <c r="F855" s="1109">
        <v>939</v>
      </c>
      <c r="G855" t="s">
        <v>1715</v>
      </c>
    </row>
    <row r="856" spans="1:7" ht="15" x14ac:dyDescent="0.25">
      <c r="A856">
        <v>855</v>
      </c>
      <c r="B856" t="s">
        <v>756</v>
      </c>
      <c r="C856" t="s">
        <v>853</v>
      </c>
      <c r="D856" t="s">
        <v>939</v>
      </c>
      <c r="E856" t="s">
        <v>1807</v>
      </c>
      <c r="F856" s="1109">
        <v>699</v>
      </c>
      <c r="G856" t="s">
        <v>1715</v>
      </c>
    </row>
    <row r="857" spans="1:7" ht="15" x14ac:dyDescent="0.25">
      <c r="A857">
        <v>856</v>
      </c>
      <c r="B857" t="s">
        <v>756</v>
      </c>
      <c r="C857" t="s">
        <v>856</v>
      </c>
      <c r="D857" t="s">
        <v>941</v>
      </c>
      <c r="E857" t="s">
        <v>1808</v>
      </c>
      <c r="F857" s="1109">
        <v>1799</v>
      </c>
      <c r="G857" t="s">
        <v>1793</v>
      </c>
    </row>
    <row r="858" spans="1:7" ht="15" x14ac:dyDescent="0.25">
      <c r="A858">
        <v>857</v>
      </c>
      <c r="B858" t="s">
        <v>756</v>
      </c>
      <c r="C858" t="s">
        <v>853</v>
      </c>
      <c r="D858" t="s">
        <v>943</v>
      </c>
      <c r="E858" t="s">
        <v>1809</v>
      </c>
      <c r="F858" s="1109">
        <v>2249</v>
      </c>
      <c r="G858" t="s">
        <v>1793</v>
      </c>
    </row>
    <row r="859" spans="1:7" ht="15" x14ac:dyDescent="0.25">
      <c r="A859">
        <v>858</v>
      </c>
      <c r="B859" t="s">
        <v>756</v>
      </c>
      <c r="C859" t="s">
        <v>855</v>
      </c>
      <c r="D859" t="s">
        <v>946</v>
      </c>
      <c r="E859" t="s">
        <v>1810</v>
      </c>
      <c r="F859" s="1109">
        <v>6849</v>
      </c>
      <c r="G859" t="s">
        <v>1793</v>
      </c>
    </row>
    <row r="860" spans="1:7" ht="15" x14ac:dyDescent="0.25">
      <c r="A860">
        <v>859</v>
      </c>
      <c r="B860" t="s">
        <v>756</v>
      </c>
      <c r="C860" t="s">
        <v>854</v>
      </c>
      <c r="D860" t="s">
        <v>918</v>
      </c>
      <c r="E860" t="s">
        <v>1811</v>
      </c>
      <c r="F860" s="1109">
        <v>4549</v>
      </c>
      <c r="G860" t="s">
        <v>1793</v>
      </c>
    </row>
    <row r="861" spans="1:7" ht="15" x14ac:dyDescent="0.25">
      <c r="A861">
        <v>860</v>
      </c>
      <c r="B861" t="s">
        <v>756</v>
      </c>
      <c r="C861" t="s">
        <v>854</v>
      </c>
      <c r="D861" t="s">
        <v>921</v>
      </c>
      <c r="E861" t="s">
        <v>1812</v>
      </c>
      <c r="F861" s="1109">
        <v>4549</v>
      </c>
      <c r="G861" t="s">
        <v>1793</v>
      </c>
    </row>
    <row r="862" spans="1:7" ht="15" x14ac:dyDescent="0.25">
      <c r="A862">
        <v>861</v>
      </c>
      <c r="B862" t="s">
        <v>756</v>
      </c>
      <c r="C862" t="s">
        <v>849</v>
      </c>
      <c r="D862" t="s">
        <v>924</v>
      </c>
      <c r="E862" t="s">
        <v>1813</v>
      </c>
      <c r="F862" s="1109">
        <v>609</v>
      </c>
      <c r="G862" t="s">
        <v>1720</v>
      </c>
    </row>
    <row r="863" spans="1:7" ht="15" x14ac:dyDescent="0.25">
      <c r="A863">
        <v>862</v>
      </c>
      <c r="B863" t="s">
        <v>756</v>
      </c>
      <c r="C863" t="s">
        <v>856</v>
      </c>
      <c r="D863" t="s">
        <v>927</v>
      </c>
      <c r="E863" t="s">
        <v>1814</v>
      </c>
      <c r="F863" s="1109">
        <v>379</v>
      </c>
      <c r="G863" t="s">
        <v>1720</v>
      </c>
    </row>
    <row r="864" spans="1:7" ht="15" x14ac:dyDescent="0.25">
      <c r="A864">
        <v>863</v>
      </c>
      <c r="B864" t="s">
        <v>756</v>
      </c>
      <c r="C864" t="s">
        <v>857</v>
      </c>
      <c r="D864" t="s">
        <v>929</v>
      </c>
      <c r="E864" t="s">
        <v>1815</v>
      </c>
      <c r="F864" s="1109">
        <v>1489</v>
      </c>
      <c r="G864" t="s">
        <v>1718</v>
      </c>
    </row>
    <row r="865" spans="1:7" ht="15" x14ac:dyDescent="0.25">
      <c r="A865">
        <v>864</v>
      </c>
      <c r="B865" t="s">
        <v>756</v>
      </c>
      <c r="C865" t="s">
        <v>855</v>
      </c>
      <c r="D865" t="s">
        <v>931</v>
      </c>
      <c r="E865" t="s">
        <v>1816</v>
      </c>
      <c r="F865" s="1109">
        <v>1049</v>
      </c>
      <c r="G865" t="s">
        <v>1718</v>
      </c>
    </row>
    <row r="866" spans="1:7" ht="15" x14ac:dyDescent="0.25">
      <c r="A866">
        <v>865</v>
      </c>
      <c r="B866" t="s">
        <v>756</v>
      </c>
      <c r="C866" t="s">
        <v>857</v>
      </c>
      <c r="D866" t="s">
        <v>933</v>
      </c>
      <c r="E866" t="s">
        <v>1817</v>
      </c>
      <c r="F866" s="1109">
        <v>949</v>
      </c>
      <c r="G866" t="s">
        <v>1718</v>
      </c>
    </row>
    <row r="867" spans="1:7" ht="15" x14ac:dyDescent="0.25">
      <c r="A867">
        <v>866</v>
      </c>
      <c r="B867" t="s">
        <v>756</v>
      </c>
      <c r="C867" t="s">
        <v>854</v>
      </c>
      <c r="D867" t="s">
        <v>935</v>
      </c>
      <c r="E867" t="s">
        <v>1818</v>
      </c>
      <c r="F867" s="1109">
        <v>1659</v>
      </c>
      <c r="G867" t="s">
        <v>945</v>
      </c>
    </row>
    <row r="868" spans="1:7" ht="15" x14ac:dyDescent="0.25">
      <c r="A868">
        <v>867</v>
      </c>
      <c r="B868" t="s">
        <v>756</v>
      </c>
      <c r="C868" t="s">
        <v>849</v>
      </c>
      <c r="D868" t="s">
        <v>937</v>
      </c>
      <c r="E868" t="s">
        <v>1819</v>
      </c>
      <c r="F868" s="1109">
        <v>969</v>
      </c>
      <c r="G868" t="s">
        <v>945</v>
      </c>
    </row>
    <row r="869" spans="1:7" ht="15" x14ac:dyDescent="0.25">
      <c r="A869">
        <v>868</v>
      </c>
      <c r="B869" t="s">
        <v>756</v>
      </c>
      <c r="C869" t="s">
        <v>849</v>
      </c>
      <c r="D869" t="s">
        <v>939</v>
      </c>
      <c r="E869" t="s">
        <v>1820</v>
      </c>
      <c r="F869" s="1109">
        <v>729</v>
      </c>
      <c r="G869" t="s">
        <v>945</v>
      </c>
    </row>
    <row r="870" spans="1:7" ht="15" x14ac:dyDescent="0.25">
      <c r="A870">
        <v>869</v>
      </c>
      <c r="B870" t="s">
        <v>756</v>
      </c>
      <c r="C870" t="s">
        <v>853</v>
      </c>
      <c r="D870" t="s">
        <v>941</v>
      </c>
      <c r="E870" t="s">
        <v>1821</v>
      </c>
      <c r="F870" s="1109">
        <v>749</v>
      </c>
      <c r="G870" t="s">
        <v>945</v>
      </c>
    </row>
    <row r="871" spans="1:7" ht="15" x14ac:dyDescent="0.25">
      <c r="A871">
        <v>870</v>
      </c>
      <c r="B871" t="s">
        <v>756</v>
      </c>
      <c r="C871" t="s">
        <v>857</v>
      </c>
      <c r="D871" t="s">
        <v>943</v>
      </c>
      <c r="E871" t="s">
        <v>1822</v>
      </c>
      <c r="F871" s="1109">
        <v>479</v>
      </c>
      <c r="G871" t="s">
        <v>1720</v>
      </c>
    </row>
    <row r="872" spans="1:7" ht="15" x14ac:dyDescent="0.25">
      <c r="A872">
        <v>871</v>
      </c>
      <c r="B872" t="s">
        <v>852</v>
      </c>
      <c r="C872" t="s">
        <v>854</v>
      </c>
      <c r="D872" t="s">
        <v>946</v>
      </c>
      <c r="E872" t="s">
        <v>1823</v>
      </c>
      <c r="F872" s="1109">
        <v>99</v>
      </c>
      <c r="G872" t="s">
        <v>1824</v>
      </c>
    </row>
    <row r="873" spans="1:7" ht="15" x14ac:dyDescent="0.25">
      <c r="A873">
        <v>872</v>
      </c>
      <c r="B873" t="s">
        <v>852</v>
      </c>
      <c r="C873" t="s">
        <v>855</v>
      </c>
      <c r="D873" t="s">
        <v>918</v>
      </c>
      <c r="E873" t="s">
        <v>1825</v>
      </c>
      <c r="F873" s="1109">
        <v>229</v>
      </c>
      <c r="G873" t="s">
        <v>1826</v>
      </c>
    </row>
    <row r="874" spans="1:7" ht="15" x14ac:dyDescent="0.25">
      <c r="A874">
        <v>873</v>
      </c>
      <c r="B874" t="s">
        <v>852</v>
      </c>
      <c r="C874" t="s">
        <v>849</v>
      </c>
      <c r="D874" t="s">
        <v>921</v>
      </c>
      <c r="E874" t="s">
        <v>1827</v>
      </c>
      <c r="F874" s="1109">
        <v>179</v>
      </c>
      <c r="G874" t="s">
        <v>1824</v>
      </c>
    </row>
    <row r="875" spans="1:7" ht="15" x14ac:dyDescent="0.25">
      <c r="A875">
        <v>874</v>
      </c>
      <c r="B875" t="s">
        <v>852</v>
      </c>
      <c r="C875" t="s">
        <v>854</v>
      </c>
      <c r="D875" t="s">
        <v>924</v>
      </c>
      <c r="E875" t="s">
        <v>1828</v>
      </c>
      <c r="F875" s="1109">
        <v>29</v>
      </c>
      <c r="G875" t="s">
        <v>1824</v>
      </c>
    </row>
    <row r="876" spans="1:7" ht="15" x14ac:dyDescent="0.25">
      <c r="A876">
        <v>875</v>
      </c>
      <c r="B876" t="s">
        <v>852</v>
      </c>
      <c r="C876" t="s">
        <v>853</v>
      </c>
      <c r="D876" t="s">
        <v>927</v>
      </c>
      <c r="E876" t="s">
        <v>1829</v>
      </c>
      <c r="F876" s="1109">
        <v>229</v>
      </c>
      <c r="G876" t="s">
        <v>1826</v>
      </c>
    </row>
    <row r="877" spans="1:7" ht="15" x14ac:dyDescent="0.25">
      <c r="A877">
        <v>876</v>
      </c>
      <c r="B877" t="s">
        <v>852</v>
      </c>
      <c r="C877" t="s">
        <v>854</v>
      </c>
      <c r="D877" t="s">
        <v>929</v>
      </c>
      <c r="E877" t="s">
        <v>1830</v>
      </c>
      <c r="F877" s="1109">
        <v>79</v>
      </c>
      <c r="G877" t="s">
        <v>1824</v>
      </c>
    </row>
    <row r="878" spans="1:7" ht="15" x14ac:dyDescent="0.25">
      <c r="A878">
        <v>877</v>
      </c>
      <c r="B878" t="s">
        <v>852</v>
      </c>
      <c r="C878" t="s">
        <v>854</v>
      </c>
      <c r="D878" t="s">
        <v>931</v>
      </c>
      <c r="E878" t="s">
        <v>1831</v>
      </c>
      <c r="F878" s="1109">
        <v>33.99</v>
      </c>
      <c r="G878" t="s">
        <v>1832</v>
      </c>
    </row>
    <row r="879" spans="1:7" ht="15" x14ac:dyDescent="0.25">
      <c r="A879">
        <v>878</v>
      </c>
      <c r="B879" t="s">
        <v>852</v>
      </c>
      <c r="C879" t="s">
        <v>855</v>
      </c>
      <c r="D879" t="s">
        <v>933</v>
      </c>
      <c r="E879" t="s">
        <v>1833</v>
      </c>
      <c r="F879" s="1109">
        <v>129</v>
      </c>
      <c r="G879" t="s">
        <v>1834</v>
      </c>
    </row>
    <row r="880" spans="1:7" ht="15" x14ac:dyDescent="0.25">
      <c r="A880">
        <v>879</v>
      </c>
      <c r="B880" t="s">
        <v>852</v>
      </c>
      <c r="C880" t="s">
        <v>855</v>
      </c>
      <c r="D880" t="s">
        <v>935</v>
      </c>
      <c r="E880" t="s">
        <v>1835</v>
      </c>
      <c r="F880" s="1109">
        <v>175</v>
      </c>
      <c r="G880" t="s">
        <v>1824</v>
      </c>
    </row>
    <row r="881" spans="1:7" ht="15" x14ac:dyDescent="0.25">
      <c r="A881">
        <v>880</v>
      </c>
      <c r="B881" t="s">
        <v>852</v>
      </c>
      <c r="C881" t="s">
        <v>849</v>
      </c>
      <c r="D881" t="s">
        <v>937</v>
      </c>
      <c r="E881" t="s">
        <v>1836</v>
      </c>
      <c r="F881" s="1109">
        <v>135</v>
      </c>
      <c r="G881" t="s">
        <v>1837</v>
      </c>
    </row>
    <row r="882" spans="1:7" ht="15" x14ac:dyDescent="0.25">
      <c r="A882">
        <v>881</v>
      </c>
      <c r="B882" t="s">
        <v>852</v>
      </c>
      <c r="C882" t="s">
        <v>853</v>
      </c>
      <c r="D882" t="s">
        <v>939</v>
      </c>
      <c r="E882" t="s">
        <v>1838</v>
      </c>
      <c r="F882" s="1109">
        <v>29</v>
      </c>
      <c r="G882" t="s">
        <v>1824</v>
      </c>
    </row>
    <row r="883" spans="1:7" ht="15" x14ac:dyDescent="0.25">
      <c r="A883">
        <v>882</v>
      </c>
      <c r="B883" t="s">
        <v>852</v>
      </c>
      <c r="C883" t="s">
        <v>855</v>
      </c>
      <c r="D883" t="s">
        <v>941</v>
      </c>
      <c r="E883" t="s">
        <v>1839</v>
      </c>
      <c r="F883" s="1109">
        <v>99</v>
      </c>
      <c r="G883" t="s">
        <v>1824</v>
      </c>
    </row>
    <row r="884" spans="1:7" ht="15" x14ac:dyDescent="0.25">
      <c r="A884">
        <v>883</v>
      </c>
      <c r="B884" t="s">
        <v>852</v>
      </c>
      <c r="C884" t="s">
        <v>856</v>
      </c>
      <c r="D884" t="s">
        <v>943</v>
      </c>
      <c r="E884" t="s">
        <v>1840</v>
      </c>
      <c r="F884" s="1109">
        <v>49.99</v>
      </c>
      <c r="G884" t="s">
        <v>1841</v>
      </c>
    </row>
    <row r="885" spans="1:7" ht="15" x14ac:dyDescent="0.25">
      <c r="A885">
        <v>884</v>
      </c>
      <c r="B885" t="s">
        <v>852</v>
      </c>
      <c r="C885" t="s">
        <v>856</v>
      </c>
      <c r="D885" t="s">
        <v>946</v>
      </c>
      <c r="E885" t="s">
        <v>1842</v>
      </c>
      <c r="F885" s="1109">
        <v>189</v>
      </c>
      <c r="G885" t="s">
        <v>1843</v>
      </c>
    </row>
    <row r="886" spans="1:7" ht="15" x14ac:dyDescent="0.25">
      <c r="A886">
        <v>885</v>
      </c>
      <c r="B886" t="s">
        <v>852</v>
      </c>
      <c r="C886" t="s">
        <v>849</v>
      </c>
      <c r="D886" t="s">
        <v>918</v>
      </c>
      <c r="E886" t="s">
        <v>1844</v>
      </c>
      <c r="F886" s="1109">
        <v>69.989999999999995</v>
      </c>
      <c r="G886" t="s">
        <v>1845</v>
      </c>
    </row>
    <row r="887" spans="1:7" ht="15" x14ac:dyDescent="0.25">
      <c r="A887">
        <v>886</v>
      </c>
      <c r="B887" t="s">
        <v>852</v>
      </c>
      <c r="C887" t="s">
        <v>853</v>
      </c>
      <c r="D887" t="s">
        <v>921</v>
      </c>
      <c r="E887" t="s">
        <v>1846</v>
      </c>
      <c r="F887" s="1109">
        <v>29</v>
      </c>
      <c r="G887" t="s">
        <v>1824</v>
      </c>
    </row>
    <row r="888" spans="1:7" ht="15" x14ac:dyDescent="0.25">
      <c r="A888">
        <v>887</v>
      </c>
      <c r="B888" t="s">
        <v>852</v>
      </c>
      <c r="C888" t="s">
        <v>853</v>
      </c>
      <c r="D888" t="s">
        <v>924</v>
      </c>
      <c r="E888" t="s">
        <v>1847</v>
      </c>
      <c r="F888" s="1109">
        <v>249</v>
      </c>
      <c r="G888" t="s">
        <v>1824</v>
      </c>
    </row>
    <row r="889" spans="1:7" ht="15" x14ac:dyDescent="0.25">
      <c r="A889">
        <v>888</v>
      </c>
      <c r="B889" t="s">
        <v>852</v>
      </c>
      <c r="C889" t="s">
        <v>855</v>
      </c>
      <c r="D889" t="s">
        <v>927</v>
      </c>
      <c r="E889" t="s">
        <v>1848</v>
      </c>
      <c r="F889" s="1109">
        <v>349</v>
      </c>
      <c r="G889" t="s">
        <v>1826</v>
      </c>
    </row>
    <row r="890" spans="1:7" ht="15" x14ac:dyDescent="0.25">
      <c r="A890">
        <v>889</v>
      </c>
      <c r="B890" t="s">
        <v>852</v>
      </c>
      <c r="C890" t="s">
        <v>857</v>
      </c>
      <c r="D890" t="s">
        <v>929</v>
      </c>
      <c r="E890" t="s">
        <v>1849</v>
      </c>
      <c r="F890" s="1109">
        <v>199</v>
      </c>
      <c r="G890" t="s">
        <v>1834</v>
      </c>
    </row>
    <row r="891" spans="1:7" ht="15" x14ac:dyDescent="0.25">
      <c r="A891">
        <v>890</v>
      </c>
      <c r="B891" t="s">
        <v>852</v>
      </c>
      <c r="C891" t="s">
        <v>849</v>
      </c>
      <c r="D891" t="s">
        <v>931</v>
      </c>
      <c r="E891" t="s">
        <v>1850</v>
      </c>
      <c r="F891" s="1109">
        <v>579</v>
      </c>
      <c r="G891" t="s">
        <v>1826</v>
      </c>
    </row>
    <row r="892" spans="1:7" ht="15" x14ac:dyDescent="0.25">
      <c r="A892">
        <v>891</v>
      </c>
      <c r="B892" t="s">
        <v>852</v>
      </c>
      <c r="C892" t="s">
        <v>854</v>
      </c>
      <c r="D892" t="s">
        <v>933</v>
      </c>
      <c r="E892" t="s">
        <v>1851</v>
      </c>
      <c r="F892" s="1109">
        <v>279</v>
      </c>
      <c r="G892" t="s">
        <v>1843</v>
      </c>
    </row>
    <row r="893" spans="1:7" ht="15" x14ac:dyDescent="0.25">
      <c r="A893">
        <v>892</v>
      </c>
      <c r="B893" t="s">
        <v>852</v>
      </c>
      <c r="C893" t="s">
        <v>855</v>
      </c>
      <c r="D893" t="s">
        <v>935</v>
      </c>
      <c r="E893" t="s">
        <v>1852</v>
      </c>
      <c r="F893" s="1109">
        <v>29</v>
      </c>
      <c r="G893" t="s">
        <v>1824</v>
      </c>
    </row>
    <row r="894" spans="1:7" ht="15" x14ac:dyDescent="0.25">
      <c r="A894">
        <v>893</v>
      </c>
      <c r="B894" t="s">
        <v>852</v>
      </c>
      <c r="C894" t="s">
        <v>853</v>
      </c>
      <c r="D894" t="s">
        <v>937</v>
      </c>
      <c r="E894" t="s">
        <v>1853</v>
      </c>
      <c r="F894" s="1109">
        <v>179</v>
      </c>
      <c r="G894" t="s">
        <v>1854</v>
      </c>
    </row>
    <row r="895" spans="1:7" ht="15" x14ac:dyDescent="0.25">
      <c r="A895">
        <v>894</v>
      </c>
      <c r="B895" t="s">
        <v>852</v>
      </c>
      <c r="C895" t="s">
        <v>853</v>
      </c>
      <c r="D895" t="s">
        <v>939</v>
      </c>
      <c r="E895" t="s">
        <v>1855</v>
      </c>
      <c r="F895" s="1109">
        <v>189</v>
      </c>
      <c r="G895" t="s">
        <v>1843</v>
      </c>
    </row>
    <row r="896" spans="1:7" ht="15" x14ac:dyDescent="0.25">
      <c r="A896">
        <v>895</v>
      </c>
      <c r="B896" t="s">
        <v>852</v>
      </c>
      <c r="C896" t="s">
        <v>853</v>
      </c>
      <c r="D896" t="s">
        <v>941</v>
      </c>
      <c r="E896" t="s">
        <v>1856</v>
      </c>
      <c r="F896" s="1109">
        <v>139</v>
      </c>
      <c r="G896" t="s">
        <v>1857</v>
      </c>
    </row>
    <row r="897" spans="1:7" ht="15" x14ac:dyDescent="0.25">
      <c r="A897">
        <v>896</v>
      </c>
      <c r="B897" t="s">
        <v>852</v>
      </c>
      <c r="C897" t="s">
        <v>854</v>
      </c>
      <c r="D897" t="s">
        <v>943</v>
      </c>
      <c r="E897" t="s">
        <v>1858</v>
      </c>
      <c r="F897" s="1109">
        <v>51</v>
      </c>
      <c r="G897" t="s">
        <v>1824</v>
      </c>
    </row>
    <row r="898" spans="1:7" ht="15" x14ac:dyDescent="0.25">
      <c r="A898">
        <v>897</v>
      </c>
      <c r="B898" t="s">
        <v>852</v>
      </c>
      <c r="C898" t="s">
        <v>856</v>
      </c>
      <c r="D898" t="s">
        <v>946</v>
      </c>
      <c r="E898" t="s">
        <v>1859</v>
      </c>
      <c r="F898" s="1109">
        <v>389</v>
      </c>
      <c r="G898" t="s">
        <v>1843</v>
      </c>
    </row>
    <row r="899" spans="1:7" ht="15" x14ac:dyDescent="0.25">
      <c r="A899">
        <v>898</v>
      </c>
      <c r="B899" t="s">
        <v>852</v>
      </c>
      <c r="C899" t="s">
        <v>856</v>
      </c>
      <c r="D899" t="s">
        <v>918</v>
      </c>
      <c r="E899" t="s">
        <v>1860</v>
      </c>
      <c r="F899" s="1109">
        <v>219</v>
      </c>
      <c r="G899" t="s">
        <v>1843</v>
      </c>
    </row>
    <row r="900" spans="1:7" ht="15" x14ac:dyDescent="0.25">
      <c r="A900">
        <v>899</v>
      </c>
      <c r="B900" t="s">
        <v>852</v>
      </c>
      <c r="C900" t="s">
        <v>849</v>
      </c>
      <c r="D900" t="s">
        <v>921</v>
      </c>
      <c r="E900" t="s">
        <v>1861</v>
      </c>
      <c r="F900" s="1109">
        <v>579</v>
      </c>
      <c r="G900" t="s">
        <v>1826</v>
      </c>
    </row>
    <row r="901" spans="1:7" ht="15" x14ac:dyDescent="0.25">
      <c r="A901">
        <v>900</v>
      </c>
      <c r="B901" t="s">
        <v>852</v>
      </c>
      <c r="C901" t="s">
        <v>856</v>
      </c>
      <c r="D901" t="s">
        <v>924</v>
      </c>
      <c r="E901" t="s">
        <v>1862</v>
      </c>
      <c r="F901" s="1109">
        <v>79</v>
      </c>
      <c r="G901" t="s">
        <v>1482</v>
      </c>
    </row>
    <row r="902" spans="1:7" ht="15" x14ac:dyDescent="0.25">
      <c r="A902">
        <v>901</v>
      </c>
      <c r="B902" t="s">
        <v>852</v>
      </c>
      <c r="C902" t="s">
        <v>854</v>
      </c>
      <c r="D902" t="s">
        <v>927</v>
      </c>
      <c r="E902" t="s">
        <v>1863</v>
      </c>
      <c r="F902" s="1109">
        <v>29</v>
      </c>
      <c r="G902" t="s">
        <v>1824</v>
      </c>
    </row>
    <row r="903" spans="1:7" ht="15" x14ac:dyDescent="0.25">
      <c r="A903">
        <v>902</v>
      </c>
      <c r="B903" t="s">
        <v>852</v>
      </c>
      <c r="C903" t="s">
        <v>855</v>
      </c>
      <c r="D903" t="s">
        <v>929</v>
      </c>
      <c r="E903" t="s">
        <v>1864</v>
      </c>
      <c r="F903" s="1109">
        <v>79</v>
      </c>
      <c r="G903" t="s">
        <v>1834</v>
      </c>
    </row>
    <row r="904" spans="1:7" ht="15" x14ac:dyDescent="0.25">
      <c r="A904">
        <v>903</v>
      </c>
      <c r="B904" t="s">
        <v>852</v>
      </c>
      <c r="C904" t="s">
        <v>857</v>
      </c>
      <c r="D904" t="s">
        <v>931</v>
      </c>
      <c r="E904" t="s">
        <v>1865</v>
      </c>
      <c r="F904" s="1109">
        <v>149</v>
      </c>
      <c r="G904" t="s">
        <v>1246</v>
      </c>
    </row>
    <row r="905" spans="1:7" ht="15" x14ac:dyDescent="0.25">
      <c r="A905">
        <v>904</v>
      </c>
      <c r="B905" t="s">
        <v>852</v>
      </c>
      <c r="C905" t="s">
        <v>857</v>
      </c>
      <c r="D905" t="s">
        <v>933</v>
      </c>
      <c r="E905" t="s">
        <v>1866</v>
      </c>
      <c r="F905" s="1109">
        <v>129</v>
      </c>
      <c r="G905" t="s">
        <v>1834</v>
      </c>
    </row>
    <row r="906" spans="1:7" ht="15" x14ac:dyDescent="0.25">
      <c r="A906">
        <v>905</v>
      </c>
      <c r="B906" t="s">
        <v>852</v>
      </c>
      <c r="C906" t="s">
        <v>856</v>
      </c>
      <c r="D906" t="s">
        <v>935</v>
      </c>
      <c r="E906" t="s">
        <v>1867</v>
      </c>
      <c r="F906" s="1109">
        <v>199</v>
      </c>
      <c r="G906" t="s">
        <v>1868</v>
      </c>
    </row>
    <row r="907" spans="1:7" ht="15" x14ac:dyDescent="0.25">
      <c r="A907">
        <v>906</v>
      </c>
      <c r="B907" t="s">
        <v>852</v>
      </c>
      <c r="C907" t="s">
        <v>854</v>
      </c>
      <c r="D907" t="s">
        <v>937</v>
      </c>
      <c r="E907" t="s">
        <v>1869</v>
      </c>
      <c r="F907" s="1109">
        <v>99</v>
      </c>
      <c r="G907" t="s">
        <v>1824</v>
      </c>
    </row>
    <row r="908" spans="1:7" ht="15" x14ac:dyDescent="0.25">
      <c r="A908">
        <v>907</v>
      </c>
      <c r="B908" t="s">
        <v>852</v>
      </c>
      <c r="C908" t="s">
        <v>854</v>
      </c>
      <c r="D908" t="s">
        <v>939</v>
      </c>
      <c r="E908" t="s">
        <v>1870</v>
      </c>
      <c r="F908" s="1109">
        <v>375</v>
      </c>
      <c r="G908" t="s">
        <v>1871</v>
      </c>
    </row>
    <row r="909" spans="1:7" ht="15" x14ac:dyDescent="0.25">
      <c r="A909">
        <v>908</v>
      </c>
      <c r="B909" t="s">
        <v>852</v>
      </c>
      <c r="C909" t="s">
        <v>857</v>
      </c>
      <c r="D909" t="s">
        <v>941</v>
      </c>
      <c r="E909" t="s">
        <v>1872</v>
      </c>
      <c r="F909" s="1109">
        <v>129</v>
      </c>
      <c r="G909" t="s">
        <v>1834</v>
      </c>
    </row>
    <row r="910" spans="1:7" ht="15" x14ac:dyDescent="0.25">
      <c r="A910">
        <v>909</v>
      </c>
      <c r="B910" t="s">
        <v>852</v>
      </c>
      <c r="C910" t="s">
        <v>855</v>
      </c>
      <c r="D910" t="s">
        <v>943</v>
      </c>
      <c r="E910" t="s">
        <v>1873</v>
      </c>
      <c r="F910" s="1109">
        <v>99</v>
      </c>
      <c r="G910" t="s">
        <v>1824</v>
      </c>
    </row>
    <row r="911" spans="1:7" ht="15" x14ac:dyDescent="0.25">
      <c r="A911">
        <v>910</v>
      </c>
      <c r="B911" t="s">
        <v>852</v>
      </c>
      <c r="C911" t="s">
        <v>855</v>
      </c>
      <c r="D911" t="s">
        <v>946</v>
      </c>
      <c r="E911" t="s">
        <v>1874</v>
      </c>
      <c r="F911" s="1109">
        <v>99</v>
      </c>
      <c r="G911" t="s">
        <v>1824</v>
      </c>
    </row>
    <row r="912" spans="1:7" ht="15" x14ac:dyDescent="0.25">
      <c r="A912">
        <v>911</v>
      </c>
      <c r="B912" t="s">
        <v>852</v>
      </c>
      <c r="C912" t="s">
        <v>849</v>
      </c>
      <c r="D912" t="s">
        <v>918</v>
      </c>
      <c r="E912" t="s">
        <v>1875</v>
      </c>
      <c r="F912" s="1109">
        <v>199</v>
      </c>
      <c r="G912" t="s">
        <v>1834</v>
      </c>
    </row>
    <row r="913" spans="1:7" ht="15" x14ac:dyDescent="0.25">
      <c r="A913">
        <v>912</v>
      </c>
      <c r="B913" t="s">
        <v>852</v>
      </c>
      <c r="C913" t="s">
        <v>854</v>
      </c>
      <c r="D913" t="s">
        <v>921</v>
      </c>
      <c r="E913" t="s">
        <v>1876</v>
      </c>
      <c r="F913" s="1109">
        <v>129</v>
      </c>
      <c r="G913" t="s">
        <v>1834</v>
      </c>
    </row>
    <row r="914" spans="1:7" ht="15" x14ac:dyDescent="0.25">
      <c r="A914">
        <v>913</v>
      </c>
      <c r="B914" t="s">
        <v>852</v>
      </c>
      <c r="C914" t="s">
        <v>849</v>
      </c>
      <c r="D914" t="s">
        <v>924</v>
      </c>
      <c r="E914" t="s">
        <v>1877</v>
      </c>
      <c r="F914" s="1109">
        <v>52</v>
      </c>
      <c r="G914" t="s">
        <v>1841</v>
      </c>
    </row>
    <row r="915" spans="1:7" ht="15" x14ac:dyDescent="0.25">
      <c r="A915">
        <v>914</v>
      </c>
      <c r="B915" t="s">
        <v>852</v>
      </c>
      <c r="C915" t="s">
        <v>856</v>
      </c>
      <c r="D915" t="s">
        <v>927</v>
      </c>
      <c r="E915" t="s">
        <v>1878</v>
      </c>
      <c r="F915" s="1109">
        <v>89.95</v>
      </c>
      <c r="G915" t="s">
        <v>1845</v>
      </c>
    </row>
    <row r="916" spans="1:7" ht="15" x14ac:dyDescent="0.25">
      <c r="A916">
        <v>915</v>
      </c>
      <c r="B916" t="s">
        <v>852</v>
      </c>
      <c r="C916" t="s">
        <v>857</v>
      </c>
      <c r="D916" t="s">
        <v>929</v>
      </c>
      <c r="E916" t="s">
        <v>1879</v>
      </c>
      <c r="F916" s="1109">
        <v>99</v>
      </c>
      <c r="G916" t="s">
        <v>1824</v>
      </c>
    </row>
    <row r="917" spans="1:7" ht="15" x14ac:dyDescent="0.25">
      <c r="A917">
        <v>916</v>
      </c>
      <c r="B917" t="s">
        <v>852</v>
      </c>
      <c r="C917" t="s">
        <v>856</v>
      </c>
      <c r="D917" t="s">
        <v>931</v>
      </c>
      <c r="E917" t="s">
        <v>1880</v>
      </c>
      <c r="F917" s="1109">
        <v>29</v>
      </c>
      <c r="G917" t="s">
        <v>1824</v>
      </c>
    </row>
    <row r="918" spans="1:7" ht="15" x14ac:dyDescent="0.25">
      <c r="A918">
        <v>917</v>
      </c>
      <c r="B918" t="s">
        <v>852</v>
      </c>
      <c r="C918" t="s">
        <v>854</v>
      </c>
      <c r="D918" t="s">
        <v>933</v>
      </c>
      <c r="E918" t="s">
        <v>1881</v>
      </c>
      <c r="F918" s="1109">
        <v>599</v>
      </c>
      <c r="G918" t="s">
        <v>1843</v>
      </c>
    </row>
    <row r="919" spans="1:7" ht="15" x14ac:dyDescent="0.25">
      <c r="A919">
        <v>918</v>
      </c>
      <c r="B919" t="s">
        <v>852</v>
      </c>
      <c r="C919" t="s">
        <v>857</v>
      </c>
      <c r="D919" t="s">
        <v>935</v>
      </c>
      <c r="E919" t="s">
        <v>1882</v>
      </c>
      <c r="F919" s="1109">
        <v>29</v>
      </c>
      <c r="G919" t="s">
        <v>1824</v>
      </c>
    </row>
    <row r="920" spans="1:7" ht="15" x14ac:dyDescent="0.25">
      <c r="A920">
        <v>919</v>
      </c>
      <c r="B920" t="s">
        <v>852</v>
      </c>
      <c r="C920" t="s">
        <v>856</v>
      </c>
      <c r="D920" t="s">
        <v>937</v>
      </c>
      <c r="E920" t="s">
        <v>1883</v>
      </c>
      <c r="F920" s="1109">
        <v>93</v>
      </c>
      <c r="G920" t="s">
        <v>1824</v>
      </c>
    </row>
    <row r="921" spans="1:7" ht="15" x14ac:dyDescent="0.25">
      <c r="A921">
        <v>920</v>
      </c>
      <c r="B921" t="s">
        <v>852</v>
      </c>
      <c r="C921" t="s">
        <v>854</v>
      </c>
      <c r="D921" t="s">
        <v>939</v>
      </c>
      <c r="E921" t="s">
        <v>1884</v>
      </c>
      <c r="F921" s="1109">
        <v>199</v>
      </c>
      <c r="G921" t="s">
        <v>1246</v>
      </c>
    </row>
    <row r="922" spans="1:7" ht="15" x14ac:dyDescent="0.25">
      <c r="A922">
        <v>921</v>
      </c>
      <c r="B922" t="s">
        <v>852</v>
      </c>
      <c r="C922" t="s">
        <v>849</v>
      </c>
      <c r="D922" t="s">
        <v>941</v>
      </c>
      <c r="E922" t="s">
        <v>1885</v>
      </c>
      <c r="F922" s="1109">
        <v>34.99</v>
      </c>
      <c r="G922" t="s">
        <v>1482</v>
      </c>
    </row>
    <row r="923" spans="1:7" ht="15" x14ac:dyDescent="0.25">
      <c r="A923">
        <v>922</v>
      </c>
      <c r="B923" t="s">
        <v>852</v>
      </c>
      <c r="C923" t="s">
        <v>856</v>
      </c>
      <c r="D923" t="s">
        <v>943</v>
      </c>
      <c r="E923" t="s">
        <v>1886</v>
      </c>
      <c r="F923" s="1109">
        <v>174</v>
      </c>
      <c r="G923" t="s">
        <v>1824</v>
      </c>
    </row>
    <row r="924" spans="1:7" ht="15" x14ac:dyDescent="0.25">
      <c r="A924">
        <v>923</v>
      </c>
      <c r="B924" t="s">
        <v>852</v>
      </c>
      <c r="C924" t="s">
        <v>854</v>
      </c>
      <c r="D924" t="s">
        <v>946</v>
      </c>
      <c r="E924" t="s">
        <v>1887</v>
      </c>
      <c r="F924" s="1109">
        <v>389</v>
      </c>
      <c r="G924" t="s">
        <v>1843</v>
      </c>
    </row>
    <row r="925" spans="1:7" ht="15" x14ac:dyDescent="0.25">
      <c r="A925">
        <v>924</v>
      </c>
      <c r="B925" t="s">
        <v>852</v>
      </c>
      <c r="C925" t="s">
        <v>857</v>
      </c>
      <c r="D925" t="s">
        <v>918</v>
      </c>
      <c r="E925" t="s">
        <v>1888</v>
      </c>
      <c r="F925" s="1109">
        <v>39.99</v>
      </c>
      <c r="G925" t="s">
        <v>1889</v>
      </c>
    </row>
    <row r="926" spans="1:7" ht="15" x14ac:dyDescent="0.25">
      <c r="A926">
        <v>925</v>
      </c>
      <c r="B926" t="s">
        <v>852</v>
      </c>
      <c r="C926" t="s">
        <v>856</v>
      </c>
      <c r="D926" t="s">
        <v>921</v>
      </c>
      <c r="E926" t="s">
        <v>1890</v>
      </c>
      <c r="F926" s="1109">
        <v>179</v>
      </c>
      <c r="G926" t="s">
        <v>1824</v>
      </c>
    </row>
    <row r="927" spans="1:7" ht="15" x14ac:dyDescent="0.25">
      <c r="A927">
        <v>926</v>
      </c>
      <c r="B927" t="s">
        <v>852</v>
      </c>
      <c r="C927" t="s">
        <v>854</v>
      </c>
      <c r="D927" t="s">
        <v>924</v>
      </c>
      <c r="E927" t="s">
        <v>1891</v>
      </c>
      <c r="F927" s="1109">
        <v>79.989999999999995</v>
      </c>
      <c r="G927" t="s">
        <v>1892</v>
      </c>
    </row>
    <row r="928" spans="1:7" ht="15" x14ac:dyDescent="0.25">
      <c r="A928">
        <v>927</v>
      </c>
      <c r="B928" t="s">
        <v>852</v>
      </c>
      <c r="C928" t="s">
        <v>854</v>
      </c>
      <c r="D928" t="s">
        <v>927</v>
      </c>
      <c r="E928" t="s">
        <v>1893</v>
      </c>
      <c r="F928" s="1109">
        <v>139</v>
      </c>
      <c r="G928" t="s">
        <v>1843</v>
      </c>
    </row>
    <row r="929" spans="1:7" ht="15" x14ac:dyDescent="0.25">
      <c r="A929">
        <v>928</v>
      </c>
      <c r="B929" t="s">
        <v>852</v>
      </c>
      <c r="C929" t="s">
        <v>856</v>
      </c>
      <c r="D929" t="s">
        <v>929</v>
      </c>
      <c r="E929" t="s">
        <v>1894</v>
      </c>
      <c r="F929" s="1109">
        <v>49.99</v>
      </c>
      <c r="G929" t="s">
        <v>1482</v>
      </c>
    </row>
    <row r="930" spans="1:7" ht="15" x14ac:dyDescent="0.25">
      <c r="A930">
        <v>929</v>
      </c>
      <c r="B930" t="s">
        <v>852</v>
      </c>
      <c r="C930" t="s">
        <v>854</v>
      </c>
      <c r="D930" t="s">
        <v>931</v>
      </c>
      <c r="E930" t="s">
        <v>1895</v>
      </c>
      <c r="F930" s="1109">
        <v>199</v>
      </c>
      <c r="G930" t="s">
        <v>1854</v>
      </c>
    </row>
    <row r="931" spans="1:7" ht="15" x14ac:dyDescent="0.25">
      <c r="A931">
        <v>930</v>
      </c>
      <c r="B931" t="s">
        <v>852</v>
      </c>
      <c r="C931" t="s">
        <v>855</v>
      </c>
      <c r="D931" t="s">
        <v>933</v>
      </c>
      <c r="E931" t="s">
        <v>1896</v>
      </c>
      <c r="F931" s="1109">
        <v>39.99</v>
      </c>
      <c r="G931" t="s">
        <v>1889</v>
      </c>
    </row>
    <row r="932" spans="1:7" ht="15" x14ac:dyDescent="0.25">
      <c r="A932">
        <v>931</v>
      </c>
      <c r="B932" t="s">
        <v>852</v>
      </c>
      <c r="C932" t="s">
        <v>855</v>
      </c>
      <c r="D932" t="s">
        <v>935</v>
      </c>
      <c r="E932" t="s">
        <v>1897</v>
      </c>
      <c r="F932" s="1109">
        <v>239</v>
      </c>
      <c r="G932" t="s">
        <v>1246</v>
      </c>
    </row>
    <row r="933" spans="1:7" ht="15" x14ac:dyDescent="0.25">
      <c r="A933">
        <v>932</v>
      </c>
      <c r="B933" t="s">
        <v>852</v>
      </c>
      <c r="C933" t="s">
        <v>855</v>
      </c>
      <c r="D933" t="s">
        <v>937</v>
      </c>
      <c r="E933" t="s">
        <v>1898</v>
      </c>
      <c r="F933" s="1109">
        <v>269</v>
      </c>
      <c r="G933" t="s">
        <v>1899</v>
      </c>
    </row>
    <row r="934" spans="1:7" ht="15" x14ac:dyDescent="0.25">
      <c r="A934">
        <v>933</v>
      </c>
      <c r="B934" t="s">
        <v>852</v>
      </c>
      <c r="C934" t="s">
        <v>849</v>
      </c>
      <c r="D934" t="s">
        <v>939</v>
      </c>
      <c r="E934" t="s">
        <v>1900</v>
      </c>
      <c r="F934" s="1109">
        <v>39.99</v>
      </c>
      <c r="G934" t="s">
        <v>1482</v>
      </c>
    </row>
    <row r="935" spans="1:7" ht="15" x14ac:dyDescent="0.25">
      <c r="A935">
        <v>934</v>
      </c>
      <c r="B935" t="s">
        <v>852</v>
      </c>
      <c r="C935" t="s">
        <v>856</v>
      </c>
      <c r="D935" t="s">
        <v>941</v>
      </c>
      <c r="E935" t="s">
        <v>1901</v>
      </c>
      <c r="F935" s="1109">
        <v>52.99</v>
      </c>
      <c r="G935" t="s">
        <v>1832</v>
      </c>
    </row>
    <row r="936" spans="1:7" ht="15" x14ac:dyDescent="0.25">
      <c r="A936">
        <v>935</v>
      </c>
      <c r="B936" t="s">
        <v>852</v>
      </c>
      <c r="C936" t="s">
        <v>857</v>
      </c>
      <c r="D936" t="s">
        <v>943</v>
      </c>
      <c r="E936" t="s">
        <v>1902</v>
      </c>
      <c r="F936" s="1109">
        <v>99</v>
      </c>
      <c r="G936" t="s">
        <v>1523</v>
      </c>
    </row>
    <row r="937" spans="1:7" ht="15" x14ac:dyDescent="0.25">
      <c r="A937">
        <v>936</v>
      </c>
      <c r="B937" t="s">
        <v>852</v>
      </c>
      <c r="C937" t="s">
        <v>855</v>
      </c>
      <c r="D937" t="s">
        <v>946</v>
      </c>
      <c r="E937" t="s">
        <v>1903</v>
      </c>
      <c r="F937" s="1109">
        <v>51</v>
      </c>
      <c r="G937" t="s">
        <v>1824</v>
      </c>
    </row>
    <row r="938" spans="1:7" ht="15" x14ac:dyDescent="0.25">
      <c r="A938">
        <v>937</v>
      </c>
      <c r="B938" t="s">
        <v>852</v>
      </c>
      <c r="C938" t="s">
        <v>854</v>
      </c>
      <c r="D938" t="s">
        <v>918</v>
      </c>
      <c r="E938" t="s">
        <v>1904</v>
      </c>
      <c r="F938" s="1109">
        <v>219</v>
      </c>
      <c r="G938" t="s">
        <v>1843</v>
      </c>
    </row>
    <row r="939" spans="1:7" ht="15" x14ac:dyDescent="0.25">
      <c r="A939">
        <v>938</v>
      </c>
      <c r="B939" t="s">
        <v>852</v>
      </c>
      <c r="C939" t="s">
        <v>849</v>
      </c>
      <c r="D939" t="s">
        <v>921</v>
      </c>
      <c r="E939" t="s">
        <v>1905</v>
      </c>
      <c r="F939" s="1109">
        <v>59</v>
      </c>
      <c r="G939" t="s">
        <v>1841</v>
      </c>
    </row>
    <row r="940" spans="1:7" ht="15" x14ac:dyDescent="0.25">
      <c r="A940">
        <v>939</v>
      </c>
      <c r="B940" t="s">
        <v>852</v>
      </c>
      <c r="C940" t="s">
        <v>853</v>
      </c>
      <c r="D940" t="s">
        <v>924</v>
      </c>
      <c r="E940" t="s">
        <v>1906</v>
      </c>
      <c r="F940" s="1109">
        <v>49.99</v>
      </c>
      <c r="G940" t="s">
        <v>1907</v>
      </c>
    </row>
    <row r="941" spans="1:7" ht="15" x14ac:dyDescent="0.25">
      <c r="A941">
        <v>940</v>
      </c>
      <c r="B941" t="s">
        <v>852</v>
      </c>
      <c r="C941" t="s">
        <v>853</v>
      </c>
      <c r="D941" t="s">
        <v>927</v>
      </c>
      <c r="E941" t="s">
        <v>1908</v>
      </c>
      <c r="F941" s="1109">
        <v>79</v>
      </c>
      <c r="G941" t="s">
        <v>1834</v>
      </c>
    </row>
    <row r="942" spans="1:7" ht="15" x14ac:dyDescent="0.25">
      <c r="A942">
        <v>941</v>
      </c>
      <c r="B942" t="s">
        <v>852</v>
      </c>
      <c r="C942" t="s">
        <v>849</v>
      </c>
      <c r="D942" t="s">
        <v>929</v>
      </c>
      <c r="E942" t="s">
        <v>1909</v>
      </c>
      <c r="F942" s="1109">
        <v>149</v>
      </c>
      <c r="G942" t="s">
        <v>1246</v>
      </c>
    </row>
    <row r="943" spans="1:7" ht="15" x14ac:dyDescent="0.25">
      <c r="A943">
        <v>942</v>
      </c>
      <c r="B943" t="s">
        <v>852</v>
      </c>
      <c r="C943" t="s">
        <v>853</v>
      </c>
      <c r="D943" t="s">
        <v>931</v>
      </c>
      <c r="E943" t="s">
        <v>1910</v>
      </c>
      <c r="F943" s="1109">
        <v>169</v>
      </c>
      <c r="G943" t="s">
        <v>1824</v>
      </c>
    </row>
    <row r="944" spans="1:7" ht="15" x14ac:dyDescent="0.25">
      <c r="A944">
        <v>943</v>
      </c>
      <c r="B944" t="s">
        <v>852</v>
      </c>
      <c r="C944" t="s">
        <v>849</v>
      </c>
      <c r="D944" t="s">
        <v>933</v>
      </c>
      <c r="E944" t="s">
        <v>1911</v>
      </c>
      <c r="F944" s="1109">
        <v>160</v>
      </c>
      <c r="G944" t="s">
        <v>1912</v>
      </c>
    </row>
    <row r="945" spans="1:7" ht="15" x14ac:dyDescent="0.25">
      <c r="A945">
        <v>944</v>
      </c>
      <c r="B945" t="s">
        <v>852</v>
      </c>
      <c r="C945" t="s">
        <v>855</v>
      </c>
      <c r="D945" t="s">
        <v>935</v>
      </c>
      <c r="E945" t="s">
        <v>1913</v>
      </c>
      <c r="F945" s="1109">
        <v>349</v>
      </c>
      <c r="G945" t="s">
        <v>1826</v>
      </c>
    </row>
    <row r="946" spans="1:7" ht="15" x14ac:dyDescent="0.25">
      <c r="A946">
        <v>945</v>
      </c>
      <c r="B946" t="s">
        <v>852</v>
      </c>
      <c r="C946" t="s">
        <v>854</v>
      </c>
      <c r="D946" t="s">
        <v>937</v>
      </c>
      <c r="E946" t="s">
        <v>1914</v>
      </c>
      <c r="F946" s="1109">
        <v>199</v>
      </c>
      <c r="G946" t="s">
        <v>1899</v>
      </c>
    </row>
    <row r="947" spans="1:7" ht="15" x14ac:dyDescent="0.25">
      <c r="A947">
        <v>946</v>
      </c>
      <c r="B947" t="s">
        <v>852</v>
      </c>
      <c r="C947" t="s">
        <v>849</v>
      </c>
      <c r="D947" t="s">
        <v>939</v>
      </c>
      <c r="E947" t="s">
        <v>1915</v>
      </c>
      <c r="F947" s="1109">
        <v>299</v>
      </c>
      <c r="G947" t="s">
        <v>1916</v>
      </c>
    </row>
    <row r="948" spans="1:7" ht="15" x14ac:dyDescent="0.25">
      <c r="A948">
        <v>947</v>
      </c>
      <c r="B948" t="s">
        <v>852</v>
      </c>
      <c r="C948" t="s">
        <v>855</v>
      </c>
      <c r="D948" t="s">
        <v>941</v>
      </c>
      <c r="E948" t="s">
        <v>1917</v>
      </c>
      <c r="F948" s="1109">
        <v>163</v>
      </c>
      <c r="G948" t="s">
        <v>1912</v>
      </c>
    </row>
    <row r="949" spans="1:7" ht="15" x14ac:dyDescent="0.25">
      <c r="A949">
        <v>948</v>
      </c>
      <c r="B949" t="s">
        <v>852</v>
      </c>
      <c r="C949" t="s">
        <v>853</v>
      </c>
      <c r="D949" t="s">
        <v>943</v>
      </c>
      <c r="E949" t="s">
        <v>1918</v>
      </c>
      <c r="F949" s="1109">
        <v>189</v>
      </c>
      <c r="G949" t="s">
        <v>1899</v>
      </c>
    </row>
    <row r="950" spans="1:7" ht="15" x14ac:dyDescent="0.25">
      <c r="A950">
        <v>949</v>
      </c>
      <c r="B950" t="s">
        <v>852</v>
      </c>
      <c r="C950" t="s">
        <v>857</v>
      </c>
      <c r="D950" t="s">
        <v>946</v>
      </c>
      <c r="E950" t="s">
        <v>1919</v>
      </c>
      <c r="F950" s="1109">
        <v>99</v>
      </c>
      <c r="G950" t="s">
        <v>1916</v>
      </c>
    </row>
    <row r="951" spans="1:7" ht="15" x14ac:dyDescent="0.25">
      <c r="A951">
        <v>950</v>
      </c>
      <c r="B951" t="s">
        <v>852</v>
      </c>
      <c r="C951" t="s">
        <v>857</v>
      </c>
      <c r="D951" t="s">
        <v>918</v>
      </c>
      <c r="E951" t="s">
        <v>1920</v>
      </c>
      <c r="F951" s="1109">
        <v>129</v>
      </c>
      <c r="G951" t="s">
        <v>1834</v>
      </c>
    </row>
    <row r="952" spans="1:7" ht="15" x14ac:dyDescent="0.25">
      <c r="A952">
        <v>951</v>
      </c>
      <c r="B952" t="s">
        <v>852</v>
      </c>
      <c r="C952" t="s">
        <v>849</v>
      </c>
      <c r="D952" t="s">
        <v>921</v>
      </c>
      <c r="E952" t="s">
        <v>1921</v>
      </c>
      <c r="F952" s="1109">
        <v>289</v>
      </c>
      <c r="G952" t="s">
        <v>1824</v>
      </c>
    </row>
    <row r="953" spans="1:7" ht="15" x14ac:dyDescent="0.25">
      <c r="A953">
        <v>952</v>
      </c>
      <c r="B953" t="s">
        <v>852</v>
      </c>
      <c r="C953" t="s">
        <v>855</v>
      </c>
      <c r="D953" t="s">
        <v>924</v>
      </c>
      <c r="E953" t="s">
        <v>1922</v>
      </c>
      <c r="F953" s="1109">
        <v>29</v>
      </c>
      <c r="G953" t="s">
        <v>1824</v>
      </c>
    </row>
    <row r="954" spans="1:7" ht="15" x14ac:dyDescent="0.25">
      <c r="A954">
        <v>953</v>
      </c>
      <c r="B954" t="s">
        <v>852</v>
      </c>
      <c r="C954" t="s">
        <v>849</v>
      </c>
      <c r="D954" t="s">
        <v>927</v>
      </c>
      <c r="E954" t="s">
        <v>1923</v>
      </c>
      <c r="F954" s="1109">
        <v>79</v>
      </c>
      <c r="G954" t="s">
        <v>1834</v>
      </c>
    </row>
    <row r="955" spans="1:7" ht="15" x14ac:dyDescent="0.25">
      <c r="A955">
        <v>954</v>
      </c>
      <c r="B955" t="s">
        <v>852</v>
      </c>
      <c r="C955" t="s">
        <v>849</v>
      </c>
      <c r="D955" t="s">
        <v>929</v>
      </c>
      <c r="E955" t="s">
        <v>1924</v>
      </c>
      <c r="F955" s="1109">
        <v>34.950000000000003</v>
      </c>
      <c r="G955" t="s">
        <v>1832</v>
      </c>
    </row>
    <row r="956" spans="1:7" ht="15" x14ac:dyDescent="0.25">
      <c r="A956">
        <v>955</v>
      </c>
      <c r="B956" t="s">
        <v>852</v>
      </c>
      <c r="C956" t="s">
        <v>849</v>
      </c>
      <c r="D956" t="s">
        <v>931</v>
      </c>
      <c r="E956" t="s">
        <v>1925</v>
      </c>
      <c r="F956" s="1109">
        <v>399</v>
      </c>
      <c r="G956" t="s">
        <v>1843</v>
      </c>
    </row>
    <row r="957" spans="1:7" ht="15" x14ac:dyDescent="0.25">
      <c r="A957">
        <v>956</v>
      </c>
      <c r="B957" t="s">
        <v>852</v>
      </c>
      <c r="C957" t="s">
        <v>857</v>
      </c>
      <c r="D957" t="s">
        <v>933</v>
      </c>
      <c r="E957" t="s">
        <v>1926</v>
      </c>
      <c r="F957" s="1109">
        <v>49</v>
      </c>
      <c r="G957" t="s">
        <v>1482</v>
      </c>
    </row>
    <row r="958" spans="1:7" ht="15" x14ac:dyDescent="0.25">
      <c r="A958">
        <v>957</v>
      </c>
      <c r="B958" t="s">
        <v>852</v>
      </c>
      <c r="C958" t="s">
        <v>853</v>
      </c>
      <c r="D958" t="s">
        <v>935</v>
      </c>
      <c r="E958" t="s">
        <v>1927</v>
      </c>
      <c r="F958" s="1109">
        <v>399</v>
      </c>
      <c r="G958" t="s">
        <v>1868</v>
      </c>
    </row>
    <row r="959" spans="1:7" ht="15" x14ac:dyDescent="0.25">
      <c r="A959">
        <v>958</v>
      </c>
      <c r="B959" t="s">
        <v>852</v>
      </c>
      <c r="C959" t="s">
        <v>857</v>
      </c>
      <c r="D959" t="s">
        <v>937</v>
      </c>
      <c r="E959" t="s">
        <v>1928</v>
      </c>
      <c r="F959" s="1109">
        <v>229</v>
      </c>
      <c r="G959" t="s">
        <v>1868</v>
      </c>
    </row>
    <row r="960" spans="1:7" ht="15" x14ac:dyDescent="0.25">
      <c r="A960">
        <v>959</v>
      </c>
      <c r="B960" t="s">
        <v>852</v>
      </c>
      <c r="C960" t="s">
        <v>857</v>
      </c>
      <c r="D960" t="s">
        <v>939</v>
      </c>
      <c r="E960" t="s">
        <v>1929</v>
      </c>
      <c r="F960" s="1109">
        <v>269</v>
      </c>
      <c r="G960" t="s">
        <v>1899</v>
      </c>
    </row>
    <row r="961" spans="1:7" ht="15" x14ac:dyDescent="0.25">
      <c r="A961">
        <v>960</v>
      </c>
      <c r="B961" t="s">
        <v>852</v>
      </c>
      <c r="C961" t="s">
        <v>854</v>
      </c>
      <c r="D961" t="s">
        <v>941</v>
      </c>
      <c r="E961" t="s">
        <v>1930</v>
      </c>
      <c r="F961" s="1109">
        <v>269</v>
      </c>
      <c r="G961" t="s">
        <v>1899</v>
      </c>
    </row>
    <row r="962" spans="1:7" ht="15" x14ac:dyDescent="0.25">
      <c r="A962">
        <v>961</v>
      </c>
      <c r="B962" t="s">
        <v>852</v>
      </c>
      <c r="C962" t="s">
        <v>854</v>
      </c>
      <c r="D962" t="s">
        <v>943</v>
      </c>
      <c r="E962" t="s">
        <v>1931</v>
      </c>
      <c r="F962" s="1109">
        <v>174</v>
      </c>
      <c r="G962" t="s">
        <v>1824</v>
      </c>
    </row>
    <row r="963" spans="1:7" ht="15" x14ac:dyDescent="0.25">
      <c r="A963">
        <v>962</v>
      </c>
      <c r="B963" t="s">
        <v>852</v>
      </c>
      <c r="C963" t="s">
        <v>857</v>
      </c>
      <c r="D963" t="s">
        <v>946</v>
      </c>
      <c r="E963" t="s">
        <v>1932</v>
      </c>
      <c r="F963" s="1109">
        <v>69</v>
      </c>
      <c r="G963" t="s">
        <v>1854</v>
      </c>
    </row>
    <row r="964" spans="1:7" ht="15" x14ac:dyDescent="0.25">
      <c r="A964">
        <v>963</v>
      </c>
      <c r="B964" t="s">
        <v>852</v>
      </c>
      <c r="C964" t="s">
        <v>853</v>
      </c>
      <c r="D964" t="s">
        <v>918</v>
      </c>
      <c r="E964" t="s">
        <v>1933</v>
      </c>
      <c r="F964" s="1109">
        <v>47.95</v>
      </c>
      <c r="G964" t="s">
        <v>1934</v>
      </c>
    </row>
    <row r="965" spans="1:7" ht="15" x14ac:dyDescent="0.25">
      <c r="A965">
        <v>964</v>
      </c>
      <c r="B965" t="s">
        <v>852</v>
      </c>
      <c r="C965" t="s">
        <v>854</v>
      </c>
      <c r="D965" t="s">
        <v>921</v>
      </c>
      <c r="E965" t="s">
        <v>1935</v>
      </c>
      <c r="F965" s="1109">
        <v>449</v>
      </c>
      <c r="G965" t="s">
        <v>1871</v>
      </c>
    </row>
    <row r="966" spans="1:7" ht="15" x14ac:dyDescent="0.25">
      <c r="A966">
        <v>965</v>
      </c>
      <c r="B966" t="s">
        <v>852</v>
      </c>
      <c r="C966" t="s">
        <v>854</v>
      </c>
      <c r="D966" t="s">
        <v>924</v>
      </c>
      <c r="E966" t="s">
        <v>1936</v>
      </c>
      <c r="F966" s="1109">
        <v>375</v>
      </c>
      <c r="G966" t="s">
        <v>1871</v>
      </c>
    </row>
    <row r="967" spans="1:7" ht="15" x14ac:dyDescent="0.25">
      <c r="A967">
        <v>966</v>
      </c>
      <c r="B967" t="s">
        <v>852</v>
      </c>
      <c r="C967" t="s">
        <v>855</v>
      </c>
      <c r="D967" t="s">
        <v>927</v>
      </c>
      <c r="E967" t="s">
        <v>1937</v>
      </c>
      <c r="F967" s="1109">
        <v>29.95</v>
      </c>
      <c r="G967" t="s">
        <v>1841</v>
      </c>
    </row>
    <row r="968" spans="1:7" ht="15" x14ac:dyDescent="0.25">
      <c r="A968">
        <v>967</v>
      </c>
      <c r="B968" t="s">
        <v>852</v>
      </c>
      <c r="C968" t="s">
        <v>854</v>
      </c>
      <c r="D968" t="s">
        <v>929</v>
      </c>
      <c r="E968" t="s">
        <v>1938</v>
      </c>
      <c r="F968" s="1109">
        <v>269</v>
      </c>
      <c r="G968" t="s">
        <v>1899</v>
      </c>
    </row>
    <row r="969" spans="1:7" ht="15" x14ac:dyDescent="0.25">
      <c r="A969">
        <v>968</v>
      </c>
      <c r="B969" t="s">
        <v>852</v>
      </c>
      <c r="C969" t="s">
        <v>855</v>
      </c>
      <c r="D969" t="s">
        <v>931</v>
      </c>
      <c r="E969" t="s">
        <v>1939</v>
      </c>
      <c r="F969" s="1109">
        <v>51</v>
      </c>
      <c r="G969" t="s">
        <v>1824</v>
      </c>
    </row>
    <row r="970" spans="1:7" ht="15" x14ac:dyDescent="0.25">
      <c r="A970">
        <v>969</v>
      </c>
      <c r="B970" t="s">
        <v>852</v>
      </c>
      <c r="C970" t="s">
        <v>853</v>
      </c>
      <c r="D970" t="s">
        <v>933</v>
      </c>
      <c r="E970" t="s">
        <v>1940</v>
      </c>
      <c r="F970" s="1109">
        <v>79</v>
      </c>
      <c r="G970" t="s">
        <v>1941</v>
      </c>
    </row>
    <row r="971" spans="1:7" ht="15" x14ac:dyDescent="0.25">
      <c r="A971">
        <v>970</v>
      </c>
      <c r="B971" t="s">
        <v>852</v>
      </c>
      <c r="C971" t="s">
        <v>858</v>
      </c>
      <c r="D971" t="s">
        <v>935</v>
      </c>
      <c r="E971" t="s">
        <v>1942</v>
      </c>
      <c r="F971" s="1109">
        <v>249</v>
      </c>
      <c r="G971" t="s">
        <v>1824</v>
      </c>
    </row>
    <row r="972" spans="1:7" ht="15" x14ac:dyDescent="0.25">
      <c r="A972">
        <v>971</v>
      </c>
      <c r="B972" t="s">
        <v>852</v>
      </c>
      <c r="C972" t="s">
        <v>854</v>
      </c>
      <c r="D972" t="s">
        <v>937</v>
      </c>
      <c r="E972" t="s">
        <v>1943</v>
      </c>
      <c r="F972" s="1109">
        <v>149</v>
      </c>
      <c r="G972" t="s">
        <v>1837</v>
      </c>
    </row>
    <row r="973" spans="1:7" ht="15" x14ac:dyDescent="0.25">
      <c r="A973">
        <v>972</v>
      </c>
      <c r="B973" t="s">
        <v>852</v>
      </c>
      <c r="C973" t="s">
        <v>857</v>
      </c>
      <c r="D973" t="s">
        <v>939</v>
      </c>
      <c r="E973" t="s">
        <v>1944</v>
      </c>
      <c r="F973" s="1109">
        <v>24.99</v>
      </c>
      <c r="G973" t="s">
        <v>1889</v>
      </c>
    </row>
    <row r="974" spans="1:7" ht="15" x14ac:dyDescent="0.25">
      <c r="A974">
        <v>973</v>
      </c>
      <c r="B974" t="s">
        <v>852</v>
      </c>
      <c r="C974" t="s">
        <v>853</v>
      </c>
      <c r="D974" t="s">
        <v>941</v>
      </c>
      <c r="E974" t="s">
        <v>1945</v>
      </c>
      <c r="F974" s="1109">
        <v>299</v>
      </c>
      <c r="G974" t="s">
        <v>1246</v>
      </c>
    </row>
    <row r="975" spans="1:7" ht="15" x14ac:dyDescent="0.25">
      <c r="A975">
        <v>974</v>
      </c>
      <c r="B975" t="s">
        <v>852</v>
      </c>
      <c r="C975" t="s">
        <v>855</v>
      </c>
      <c r="D975" t="s">
        <v>943</v>
      </c>
      <c r="E975" t="s">
        <v>1946</v>
      </c>
      <c r="F975" s="1109">
        <v>175</v>
      </c>
      <c r="G975" t="s">
        <v>1824</v>
      </c>
    </row>
    <row r="976" spans="1:7" ht="15" x14ac:dyDescent="0.25">
      <c r="A976">
        <v>975</v>
      </c>
      <c r="B976" t="s">
        <v>852</v>
      </c>
      <c r="C976" t="s">
        <v>856</v>
      </c>
      <c r="D976" t="s">
        <v>946</v>
      </c>
      <c r="E976" t="s">
        <v>1947</v>
      </c>
      <c r="F976" s="1109">
        <v>24.99</v>
      </c>
      <c r="G976" t="s">
        <v>1948</v>
      </c>
    </row>
    <row r="977" spans="1:7" ht="15" x14ac:dyDescent="0.25">
      <c r="A977">
        <v>976</v>
      </c>
      <c r="B977" t="s">
        <v>756</v>
      </c>
      <c r="C977" t="s">
        <v>856</v>
      </c>
      <c r="D977" t="s">
        <v>918</v>
      </c>
      <c r="E977" t="s">
        <v>1949</v>
      </c>
      <c r="F977" s="1109">
        <v>99</v>
      </c>
      <c r="G977" t="s">
        <v>1854</v>
      </c>
    </row>
    <row r="978" spans="1:7" ht="15" x14ac:dyDescent="0.25">
      <c r="A978">
        <v>977</v>
      </c>
      <c r="B978" t="s">
        <v>756</v>
      </c>
      <c r="C978" t="s">
        <v>855</v>
      </c>
      <c r="D978" t="s">
        <v>921</v>
      </c>
      <c r="E978" t="s">
        <v>1950</v>
      </c>
      <c r="F978" s="1109">
        <v>349</v>
      </c>
      <c r="G978" t="s">
        <v>1871</v>
      </c>
    </row>
    <row r="979" spans="1:7" ht="15" x14ac:dyDescent="0.25">
      <c r="A979">
        <v>978</v>
      </c>
      <c r="B979" t="s">
        <v>756</v>
      </c>
      <c r="C979" t="s">
        <v>857</v>
      </c>
      <c r="D979" t="s">
        <v>924</v>
      </c>
      <c r="E979" t="s">
        <v>1951</v>
      </c>
      <c r="F979" s="1109">
        <v>43.99</v>
      </c>
      <c r="G979" t="s">
        <v>1832</v>
      </c>
    </row>
    <row r="980" spans="1:7" ht="15" x14ac:dyDescent="0.25">
      <c r="A980">
        <v>979</v>
      </c>
      <c r="B980" t="s">
        <v>756</v>
      </c>
      <c r="C980" t="s">
        <v>857</v>
      </c>
      <c r="D980" t="s">
        <v>927</v>
      </c>
      <c r="E980" t="s">
        <v>1952</v>
      </c>
      <c r="F980" s="1109">
        <v>51</v>
      </c>
      <c r="G980" t="s">
        <v>1824</v>
      </c>
    </row>
    <row r="981" spans="1:7" ht="15" x14ac:dyDescent="0.25">
      <c r="A981">
        <v>980</v>
      </c>
      <c r="B981" t="s">
        <v>756</v>
      </c>
      <c r="C981" t="s">
        <v>853</v>
      </c>
      <c r="D981" t="s">
        <v>929</v>
      </c>
      <c r="E981" t="s">
        <v>1953</v>
      </c>
      <c r="F981" s="1109">
        <v>24.99</v>
      </c>
      <c r="G981" t="s">
        <v>1845</v>
      </c>
    </row>
    <row r="982" spans="1:7" ht="15" x14ac:dyDescent="0.25">
      <c r="A982">
        <v>981</v>
      </c>
      <c r="B982" t="s">
        <v>756</v>
      </c>
      <c r="C982" t="s">
        <v>855</v>
      </c>
      <c r="D982" t="s">
        <v>931</v>
      </c>
      <c r="E982" t="s">
        <v>1954</v>
      </c>
      <c r="F982" s="1109">
        <v>299</v>
      </c>
      <c r="G982" t="s">
        <v>1916</v>
      </c>
    </row>
    <row r="983" spans="1:7" ht="15" x14ac:dyDescent="0.25">
      <c r="A983">
        <v>982</v>
      </c>
      <c r="B983" t="s">
        <v>756</v>
      </c>
      <c r="C983" t="s">
        <v>858</v>
      </c>
      <c r="D983" t="s">
        <v>933</v>
      </c>
      <c r="E983" t="s">
        <v>1955</v>
      </c>
      <c r="F983" s="1109">
        <v>79.989999999999995</v>
      </c>
      <c r="G983" t="s">
        <v>1523</v>
      </c>
    </row>
    <row r="984" spans="1:7" ht="15" x14ac:dyDescent="0.25">
      <c r="A984">
        <v>983</v>
      </c>
      <c r="B984" t="s">
        <v>756</v>
      </c>
      <c r="C984" t="s">
        <v>853</v>
      </c>
      <c r="D984" t="s">
        <v>935</v>
      </c>
      <c r="E984" t="s">
        <v>1956</v>
      </c>
      <c r="F984" s="1109">
        <v>49.99</v>
      </c>
      <c r="G984" t="s">
        <v>1482</v>
      </c>
    </row>
    <row r="985" spans="1:7" ht="15" x14ac:dyDescent="0.25">
      <c r="A985">
        <v>984</v>
      </c>
      <c r="B985" t="s">
        <v>756</v>
      </c>
      <c r="C985" t="s">
        <v>853</v>
      </c>
      <c r="D985" t="s">
        <v>937</v>
      </c>
      <c r="E985" t="s">
        <v>1957</v>
      </c>
      <c r="F985" s="1109">
        <v>129</v>
      </c>
      <c r="G985" t="s">
        <v>1482</v>
      </c>
    </row>
    <row r="986" spans="1:7" ht="15" x14ac:dyDescent="0.25">
      <c r="A986">
        <v>985</v>
      </c>
      <c r="B986" t="s">
        <v>756</v>
      </c>
      <c r="C986" t="s">
        <v>854</v>
      </c>
      <c r="D986" t="s">
        <v>939</v>
      </c>
      <c r="E986" t="s">
        <v>1958</v>
      </c>
      <c r="F986" s="1109">
        <v>149</v>
      </c>
      <c r="G986" t="s">
        <v>1837</v>
      </c>
    </row>
    <row r="987" spans="1:7" ht="15" x14ac:dyDescent="0.25">
      <c r="A987">
        <v>986</v>
      </c>
      <c r="B987" t="s">
        <v>756</v>
      </c>
      <c r="C987" t="s">
        <v>854</v>
      </c>
      <c r="D987" t="s">
        <v>941</v>
      </c>
      <c r="E987" t="s">
        <v>1959</v>
      </c>
      <c r="F987" s="1109">
        <v>59.99</v>
      </c>
      <c r="G987" t="s">
        <v>1960</v>
      </c>
    </row>
    <row r="988" spans="1:7" ht="15" x14ac:dyDescent="0.25">
      <c r="A988">
        <v>987</v>
      </c>
      <c r="B988" t="s">
        <v>756</v>
      </c>
      <c r="C988" t="s">
        <v>858</v>
      </c>
      <c r="D988" t="s">
        <v>943</v>
      </c>
      <c r="E988" t="s">
        <v>1961</v>
      </c>
      <c r="F988" s="1109">
        <v>169.99</v>
      </c>
      <c r="G988" t="s">
        <v>1962</v>
      </c>
    </row>
    <row r="989" spans="1:7" ht="15" x14ac:dyDescent="0.25">
      <c r="A989">
        <v>988</v>
      </c>
      <c r="B989" t="s">
        <v>756</v>
      </c>
      <c r="C989" t="s">
        <v>854</v>
      </c>
      <c r="D989" t="s">
        <v>946</v>
      </c>
      <c r="E989" t="s">
        <v>1963</v>
      </c>
      <c r="F989" s="1109">
        <v>34.950000000000003</v>
      </c>
      <c r="G989" t="s">
        <v>1832</v>
      </c>
    </row>
    <row r="990" spans="1:7" ht="15" x14ac:dyDescent="0.25">
      <c r="A990">
        <v>989</v>
      </c>
      <c r="B990" t="s">
        <v>852</v>
      </c>
      <c r="C990" t="s">
        <v>853</v>
      </c>
      <c r="D990" t="s">
        <v>918</v>
      </c>
      <c r="E990" t="s">
        <v>1964</v>
      </c>
      <c r="F990" s="1109">
        <v>139</v>
      </c>
      <c r="G990" t="s">
        <v>1843</v>
      </c>
    </row>
    <row r="991" spans="1:7" ht="15" x14ac:dyDescent="0.25">
      <c r="A991">
        <v>990</v>
      </c>
      <c r="B991" t="s">
        <v>852</v>
      </c>
      <c r="C991" t="s">
        <v>855</v>
      </c>
      <c r="D991" t="s">
        <v>921</v>
      </c>
      <c r="E991" t="s">
        <v>1965</v>
      </c>
      <c r="F991" s="1109">
        <v>199</v>
      </c>
      <c r="G991" t="s">
        <v>1834</v>
      </c>
    </row>
    <row r="992" spans="1:7" ht="15" x14ac:dyDescent="0.25">
      <c r="A992">
        <v>991</v>
      </c>
      <c r="B992" t="s">
        <v>852</v>
      </c>
      <c r="C992" t="s">
        <v>854</v>
      </c>
      <c r="D992" t="s">
        <v>924</v>
      </c>
      <c r="E992" t="s">
        <v>1966</v>
      </c>
      <c r="F992" s="1109">
        <v>199</v>
      </c>
      <c r="G992" t="s">
        <v>1834</v>
      </c>
    </row>
    <row r="993" spans="1:7" ht="15" x14ac:dyDescent="0.25">
      <c r="A993">
        <v>992</v>
      </c>
      <c r="B993" t="s">
        <v>852</v>
      </c>
      <c r="C993" t="s">
        <v>858</v>
      </c>
      <c r="D993" t="s">
        <v>927</v>
      </c>
      <c r="E993" t="s">
        <v>1967</v>
      </c>
      <c r="F993" s="1109">
        <v>599</v>
      </c>
      <c r="G993" t="s">
        <v>1523</v>
      </c>
    </row>
    <row r="994" spans="1:7" ht="15" x14ac:dyDescent="0.25">
      <c r="A994">
        <v>993</v>
      </c>
      <c r="B994" t="s">
        <v>852</v>
      </c>
      <c r="C994" t="s">
        <v>857</v>
      </c>
      <c r="D994" t="s">
        <v>929</v>
      </c>
      <c r="E994" t="s">
        <v>1968</v>
      </c>
      <c r="F994" s="1109">
        <v>319</v>
      </c>
      <c r="G994" t="s">
        <v>1246</v>
      </c>
    </row>
    <row r="995" spans="1:7" ht="15" x14ac:dyDescent="0.25">
      <c r="A995">
        <v>994</v>
      </c>
      <c r="B995" t="s">
        <v>852</v>
      </c>
      <c r="C995" t="s">
        <v>856</v>
      </c>
      <c r="D995" t="s">
        <v>931</v>
      </c>
      <c r="E995" t="s">
        <v>1969</v>
      </c>
      <c r="F995" s="1109">
        <v>349</v>
      </c>
      <c r="G995" t="s">
        <v>1482</v>
      </c>
    </row>
    <row r="996" spans="1:7" ht="15" x14ac:dyDescent="0.25">
      <c r="A996">
        <v>995</v>
      </c>
      <c r="B996" t="s">
        <v>852</v>
      </c>
      <c r="C996" t="s">
        <v>855</v>
      </c>
      <c r="D996" t="s">
        <v>933</v>
      </c>
      <c r="E996" t="s">
        <v>1970</v>
      </c>
      <c r="F996" s="1109">
        <v>199</v>
      </c>
      <c r="G996" t="s">
        <v>1899</v>
      </c>
    </row>
    <row r="997" spans="1:7" ht="15" x14ac:dyDescent="0.25">
      <c r="A997">
        <v>996</v>
      </c>
      <c r="B997" t="s">
        <v>852</v>
      </c>
      <c r="C997" t="s">
        <v>856</v>
      </c>
      <c r="D997" t="s">
        <v>935</v>
      </c>
      <c r="E997" t="s">
        <v>1971</v>
      </c>
      <c r="F997" s="1109">
        <v>139</v>
      </c>
      <c r="G997" t="s">
        <v>1824</v>
      </c>
    </row>
    <row r="998" spans="1:7" ht="15" x14ac:dyDescent="0.25">
      <c r="A998">
        <v>997</v>
      </c>
      <c r="B998" t="s">
        <v>852</v>
      </c>
      <c r="C998" t="s">
        <v>858</v>
      </c>
      <c r="D998" t="s">
        <v>937</v>
      </c>
      <c r="E998" t="s">
        <v>1972</v>
      </c>
      <c r="F998" s="1109">
        <v>79</v>
      </c>
      <c r="G998" t="s">
        <v>1841</v>
      </c>
    </row>
    <row r="999" spans="1:7" ht="15" x14ac:dyDescent="0.25">
      <c r="A999">
        <v>998</v>
      </c>
      <c r="B999" t="s">
        <v>852</v>
      </c>
      <c r="C999" t="s">
        <v>855</v>
      </c>
      <c r="D999" t="s">
        <v>939</v>
      </c>
      <c r="E999" t="s">
        <v>1973</v>
      </c>
      <c r="F999" s="1109">
        <v>399</v>
      </c>
      <c r="G999" t="s">
        <v>1974</v>
      </c>
    </row>
    <row r="1000" spans="1:7" ht="15" x14ac:dyDescent="0.25">
      <c r="A1000">
        <v>999</v>
      </c>
      <c r="B1000" t="s">
        <v>852</v>
      </c>
      <c r="C1000" t="s">
        <v>858</v>
      </c>
      <c r="D1000" t="s">
        <v>941</v>
      </c>
      <c r="E1000" t="s">
        <v>1975</v>
      </c>
      <c r="F1000" s="1109">
        <v>249</v>
      </c>
      <c r="G1000" t="s">
        <v>1976</v>
      </c>
    </row>
    <row r="1001" spans="1:7" ht="15" x14ac:dyDescent="0.25">
      <c r="A1001">
        <v>1000</v>
      </c>
      <c r="B1001" t="s">
        <v>852</v>
      </c>
      <c r="C1001" t="s">
        <v>855</v>
      </c>
      <c r="D1001" t="s">
        <v>943</v>
      </c>
      <c r="E1001" t="s">
        <v>1977</v>
      </c>
      <c r="F1001" s="1109">
        <v>399</v>
      </c>
      <c r="G1001" t="s">
        <v>1976</v>
      </c>
    </row>
  </sheetData>
  <autoFilter ref="A1:G1001" xr:uid="{00000000-0009-0000-0000-00001A000000}">
    <sortState xmlns:xlrd2="http://schemas.microsoft.com/office/spreadsheetml/2017/richdata2" ref="A2:G1001">
      <sortCondition ref="A1:A1001"/>
    </sortState>
  </autoFilter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V93"/>
  <sheetViews>
    <sheetView showGridLines="0" zoomScaleNormal="100" zoomScaleSheetLayoutView="100" workbookViewId="0">
      <selection activeCell="A11" sqref="A11"/>
    </sheetView>
  </sheetViews>
  <sheetFormatPr defaultColWidth="9" defaultRowHeight="15" x14ac:dyDescent="0.25"/>
  <cols>
    <col min="1" max="1" width="4" style="433" customWidth="1"/>
    <col min="2" max="2" width="15" style="433" bestFit="1" customWidth="1"/>
    <col min="3" max="3" width="19.140625" style="433" customWidth="1"/>
    <col min="4" max="4" width="9" style="433"/>
    <col min="5" max="5" width="6.140625" style="433" customWidth="1"/>
    <col min="6" max="6" width="9" style="433"/>
    <col min="7" max="7" width="14.28515625" style="433" customWidth="1"/>
    <col min="8" max="8" width="17.28515625" style="433" customWidth="1"/>
    <col min="9" max="9" width="19.85546875" style="433" customWidth="1"/>
    <col min="10" max="11" width="22.42578125" style="433" customWidth="1"/>
    <col min="12" max="12" width="22.42578125" style="433" bestFit="1" customWidth="1"/>
    <col min="13" max="14" width="22.42578125" style="433" customWidth="1"/>
    <col min="15" max="15" width="22.42578125" style="433" bestFit="1" customWidth="1"/>
    <col min="16" max="18" width="22.42578125" style="433" customWidth="1"/>
    <col min="19" max="21" width="22.42578125" style="433" bestFit="1" customWidth="1"/>
    <col min="22" max="22" width="10" style="433" bestFit="1" customWidth="1"/>
    <col min="23" max="16384" width="9" style="433"/>
  </cols>
  <sheetData>
    <row r="1" spans="1:12" s="38" customFormat="1" ht="30.75" customHeight="1" thickBot="1" x14ac:dyDescent="0.3">
      <c r="A1" s="1179" t="s">
        <v>832</v>
      </c>
      <c r="B1" s="1179"/>
      <c r="C1" s="1179"/>
      <c r="D1" s="1179"/>
      <c r="E1" s="1179"/>
      <c r="F1" s="1179"/>
      <c r="G1" s="1179"/>
      <c r="H1" s="1179"/>
      <c r="I1" s="1179"/>
    </row>
    <row r="2" spans="1:12" s="654" customFormat="1" ht="30" hidden="1" customHeight="1" thickTop="1" x14ac:dyDescent="0.25">
      <c r="A2" s="1096"/>
      <c r="B2" s="1096"/>
      <c r="C2" s="1096"/>
      <c r="D2" s="1096"/>
      <c r="E2" s="1096"/>
      <c r="F2" s="1096"/>
      <c r="G2" s="1096"/>
      <c r="H2" s="1096"/>
      <c r="I2" s="1096"/>
      <c r="J2" s="1096"/>
      <c r="K2" s="1096"/>
      <c r="L2" s="1081"/>
    </row>
    <row r="3" spans="1:12" s="657" customFormat="1" ht="21.75" thickTop="1" x14ac:dyDescent="0.25">
      <c r="A3" s="1082" t="s">
        <v>833</v>
      </c>
      <c r="B3" s="656"/>
      <c r="C3" s="1083"/>
      <c r="D3" s="656"/>
      <c r="E3" s="656"/>
      <c r="F3" s="656"/>
      <c r="G3" s="656"/>
      <c r="H3" s="656"/>
      <c r="I3" s="656"/>
      <c r="J3"/>
      <c r="K3"/>
      <c r="L3" s="1015"/>
    </row>
    <row r="4" spans="1:12" s="671" customFormat="1" ht="15.75" x14ac:dyDescent="0.25">
      <c r="A4" s="1084" t="s">
        <v>1978</v>
      </c>
      <c r="B4" s="1085"/>
      <c r="C4" s="1085"/>
      <c r="D4" s="1085"/>
      <c r="E4" s="1085"/>
      <c r="F4" s="657"/>
    </row>
    <row r="5" spans="1:12" s="671" customFormat="1" ht="15.75" x14ac:dyDescent="0.25">
      <c r="A5" s="1086" t="s">
        <v>834</v>
      </c>
      <c r="B5" s="1086"/>
      <c r="C5" s="1086"/>
      <c r="D5" s="669"/>
      <c r="E5" s="669"/>
      <c r="F5" s="433"/>
      <c r="G5" s="433"/>
    </row>
    <row r="6" spans="1:12" s="671" customFormat="1" ht="15.75" x14ac:dyDescent="0.25">
      <c r="A6" s="1086" t="s">
        <v>835</v>
      </c>
      <c r="B6" s="1086"/>
      <c r="C6" s="1086"/>
      <c r="D6" s="669"/>
      <c r="E6" s="669"/>
      <c r="F6" s="433"/>
      <c r="G6" s="433"/>
    </row>
    <row r="7" spans="1:12" s="671" customFormat="1" ht="15.75" x14ac:dyDescent="0.25">
      <c r="A7" s="1084" t="s">
        <v>836</v>
      </c>
      <c r="B7" s="1086"/>
      <c r="C7" s="1086"/>
      <c r="D7" s="669"/>
      <c r="E7" s="669"/>
      <c r="F7" s="433"/>
      <c r="G7" s="433"/>
    </row>
    <row r="8" spans="1:12" s="671" customFormat="1" ht="15.75" x14ac:dyDescent="0.25">
      <c r="A8" s="1086" t="s">
        <v>837</v>
      </c>
      <c r="B8" s="1086"/>
      <c r="C8" s="1086"/>
      <c r="D8" s="669"/>
      <c r="E8" s="669"/>
      <c r="F8" s="433"/>
      <c r="G8" s="433"/>
    </row>
    <row r="9" spans="1:12" s="671" customFormat="1" ht="15.75" x14ac:dyDescent="0.25">
      <c r="A9" s="1087" t="s">
        <v>838</v>
      </c>
      <c r="B9" s="1086"/>
      <c r="C9" s="1086"/>
      <c r="D9" s="669"/>
      <c r="E9" s="669"/>
      <c r="F9" s="433"/>
      <c r="G9" s="433"/>
    </row>
    <row r="10" spans="1:12" s="671" customFormat="1" ht="15.75" x14ac:dyDescent="0.25">
      <c r="A10" s="433"/>
      <c r="B10" s="1086"/>
      <c r="C10" s="1086"/>
      <c r="D10" s="669"/>
      <c r="E10" s="669"/>
      <c r="F10" s="433"/>
      <c r="G10" s="433"/>
    </row>
    <row r="11" spans="1:12" s="671" customFormat="1" ht="15.75" x14ac:dyDescent="0.25">
      <c r="A11" s="1088" t="s">
        <v>2099</v>
      </c>
      <c r="B11" s="1086"/>
      <c r="C11" s="1086"/>
      <c r="D11" s="669"/>
      <c r="E11" s="669"/>
      <c r="F11" s="433"/>
      <c r="G11" s="433"/>
    </row>
    <row r="12" spans="1:12" s="671" customFormat="1" ht="15.75" x14ac:dyDescent="0.25">
      <c r="A12" s="1089" t="s">
        <v>839</v>
      </c>
      <c r="B12" s="1086"/>
      <c r="C12" s="1086"/>
      <c r="D12" s="669"/>
      <c r="E12" s="669"/>
      <c r="F12" s="433"/>
      <c r="G12" s="433"/>
    </row>
    <row r="13" spans="1:12" s="671" customFormat="1" ht="15.75" x14ac:dyDescent="0.25">
      <c r="A13" s="1090" t="s">
        <v>840</v>
      </c>
      <c r="B13" s="1086"/>
      <c r="C13" s="1086"/>
      <c r="D13" s="669"/>
      <c r="E13" s="669"/>
      <c r="F13" s="433"/>
      <c r="G13" s="433"/>
    </row>
    <row r="14" spans="1:12" s="671" customFormat="1" ht="15.75" x14ac:dyDescent="0.25">
      <c r="A14" s="1089" t="s">
        <v>841</v>
      </c>
      <c r="B14" s="1086"/>
      <c r="C14" s="1086"/>
      <c r="D14" s="669"/>
      <c r="E14" s="669"/>
      <c r="F14" s="433"/>
      <c r="G14" s="433"/>
    </row>
    <row r="15" spans="1:12" s="671" customFormat="1" ht="15.75" x14ac:dyDescent="0.25">
      <c r="A15" s="1089" t="s">
        <v>842</v>
      </c>
      <c r="B15" s="1086"/>
      <c r="C15" s="1086"/>
      <c r="D15" s="669"/>
      <c r="E15" s="669"/>
      <c r="F15" s="433"/>
      <c r="G15" s="433"/>
    </row>
    <row r="16" spans="1:12" s="671" customFormat="1" ht="15.75" x14ac:dyDescent="0.25">
      <c r="A16" s="1090" t="s">
        <v>843</v>
      </c>
      <c r="B16" s="1086"/>
      <c r="C16" s="1086"/>
      <c r="D16" s="669"/>
      <c r="E16" s="669"/>
    </row>
    <row r="17" spans="1:22" s="671" customFormat="1" ht="15.75" x14ac:dyDescent="0.25">
      <c r="A17" s="1090" t="s">
        <v>844</v>
      </c>
      <c r="B17" s="1086"/>
      <c r="C17" s="1086"/>
      <c r="D17" s="669"/>
      <c r="E17" s="669"/>
      <c r="G17"/>
      <c r="H17"/>
    </row>
    <row r="18" spans="1:22" s="671" customFormat="1" ht="15.75" x14ac:dyDescent="0.25">
      <c r="A18" s="1090"/>
      <c r="B18" s="1086"/>
      <c r="C18" s="1086"/>
      <c r="D18" s="669"/>
      <c r="E18" s="669"/>
      <c r="G18"/>
      <c r="H18"/>
    </row>
    <row r="19" spans="1:22" ht="15.75" x14ac:dyDescent="0.25">
      <c r="A19" s="1091"/>
    </row>
    <row r="20" spans="1:22" x14ac:dyDescent="0.25">
      <c r="A20"/>
      <c r="B20" t="s">
        <v>845</v>
      </c>
      <c r="C20" t="s">
        <v>846</v>
      </c>
      <c r="D20"/>
      <c r="E20"/>
      <c r="G20" s="1092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x14ac:dyDescent="0.25">
      <c r="A21"/>
      <c r="D21"/>
      <c r="E21"/>
      <c r="G21" s="1028"/>
      <c r="H21" s="1037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x14ac:dyDescent="0.25">
      <c r="A22"/>
      <c r="B22" t="s">
        <v>847</v>
      </c>
      <c r="C22" t="s">
        <v>848</v>
      </c>
      <c r="D22"/>
      <c r="E22"/>
      <c r="G22" s="1093"/>
      <c r="H22" s="1037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x14ac:dyDescent="0.25">
      <c r="A23"/>
      <c r="B23" s="1028" t="s">
        <v>849</v>
      </c>
      <c r="C23" s="1037">
        <v>22331.969999999998</v>
      </c>
      <c r="D23"/>
      <c r="E23"/>
      <c r="G23" s="1093"/>
      <c r="H23" s="1037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x14ac:dyDescent="0.25">
      <c r="A24"/>
      <c r="B24" s="1093" t="s">
        <v>850</v>
      </c>
      <c r="C24" s="1037">
        <v>4726</v>
      </c>
      <c r="D24"/>
      <c r="E24"/>
      <c r="G24" s="1093"/>
      <c r="H24" s="1037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x14ac:dyDescent="0.25">
      <c r="A25"/>
      <c r="B25" s="1093" t="s">
        <v>754</v>
      </c>
      <c r="C25" s="1037">
        <v>7148.99</v>
      </c>
      <c r="D25"/>
      <c r="E25"/>
      <c r="G25" s="1093"/>
      <c r="H25" s="1037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x14ac:dyDescent="0.25">
      <c r="A26"/>
      <c r="B26" s="1093" t="s">
        <v>851</v>
      </c>
      <c r="C26" s="1037">
        <v>8045</v>
      </c>
      <c r="D26"/>
      <c r="E26"/>
      <c r="G26" s="1093"/>
      <c r="H26" s="1037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x14ac:dyDescent="0.25">
      <c r="A27"/>
      <c r="B27" s="1093" t="s">
        <v>757</v>
      </c>
      <c r="C27" s="1037">
        <v>2376.9899999999998</v>
      </c>
      <c r="D27"/>
      <c r="E27"/>
      <c r="G27" s="1028"/>
      <c r="H27" s="103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x14ac:dyDescent="0.25">
      <c r="A28"/>
      <c r="B28" s="1093" t="s">
        <v>852</v>
      </c>
      <c r="C28" s="1037">
        <v>34.99</v>
      </c>
      <c r="D28"/>
      <c r="E28"/>
      <c r="G28" s="1093"/>
      <c r="H28" s="1037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x14ac:dyDescent="0.25">
      <c r="A29"/>
      <c r="B29" s="1028" t="s">
        <v>853</v>
      </c>
      <c r="C29" s="1037">
        <v>21741.919999999998</v>
      </c>
      <c r="D29"/>
      <c r="E29"/>
      <c r="G29" s="1093"/>
      <c r="H29" s="1037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x14ac:dyDescent="0.25">
      <c r="A30"/>
      <c r="B30" s="1093" t="s">
        <v>850</v>
      </c>
      <c r="C30" s="1037">
        <v>10043.92</v>
      </c>
      <c r="D30"/>
      <c r="E30"/>
      <c r="G30" s="1093"/>
      <c r="H30" s="1037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x14ac:dyDescent="0.25">
      <c r="A31"/>
      <c r="B31" s="1093" t="s">
        <v>754</v>
      </c>
      <c r="C31" s="1037">
        <v>2742</v>
      </c>
      <c r="D31"/>
      <c r="E31"/>
      <c r="G31" s="1093"/>
      <c r="H31" s="1037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x14ac:dyDescent="0.25">
      <c r="A32"/>
      <c r="B32" s="1093" t="s">
        <v>756</v>
      </c>
      <c r="C32" s="1037">
        <v>1408</v>
      </c>
      <c r="D32"/>
      <c r="E32"/>
      <c r="G32" s="1093"/>
      <c r="H32" s="1037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x14ac:dyDescent="0.25">
      <c r="A33"/>
      <c r="B33" s="1093" t="s">
        <v>851</v>
      </c>
      <c r="C33" s="1037">
        <v>6675</v>
      </c>
      <c r="D33"/>
      <c r="E33"/>
      <c r="G33" s="1093"/>
      <c r="H33" s="1037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x14ac:dyDescent="0.25">
      <c r="A34"/>
      <c r="B34" s="1093" t="s">
        <v>757</v>
      </c>
      <c r="C34" s="1037">
        <v>435</v>
      </c>
      <c r="D34"/>
      <c r="E34"/>
      <c r="G34" s="1028"/>
      <c r="H34" s="1037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x14ac:dyDescent="0.25">
      <c r="A35"/>
      <c r="B35" s="1093" t="s">
        <v>852</v>
      </c>
      <c r="C35" s="1037">
        <v>438</v>
      </c>
      <c r="D35"/>
      <c r="E35"/>
      <c r="G35" s="1093"/>
      <c r="H35" s="1037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x14ac:dyDescent="0.25">
      <c r="A36"/>
      <c r="B36" s="1028" t="s">
        <v>854</v>
      </c>
      <c r="C36" s="1037">
        <v>25298.25</v>
      </c>
      <c r="D36"/>
      <c r="E36"/>
      <c r="G36" s="1093"/>
      <c r="H36" s="1037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x14ac:dyDescent="0.25">
      <c r="A37"/>
      <c r="B37" s="1093" t="s">
        <v>850</v>
      </c>
      <c r="C37" s="1037">
        <v>15720.310000000001</v>
      </c>
      <c r="D37"/>
      <c r="E37"/>
      <c r="G37" s="1093"/>
      <c r="H37" s="10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x14ac:dyDescent="0.25">
      <c r="A38"/>
      <c r="B38" s="1093" t="s">
        <v>754</v>
      </c>
      <c r="C38" s="1037">
        <v>5592</v>
      </c>
      <c r="D38"/>
      <c r="E38"/>
      <c r="G38" s="1093"/>
      <c r="H38" s="1037"/>
      <c r="I38" s="1094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x14ac:dyDescent="0.25">
      <c r="A39"/>
      <c r="B39" s="1093" t="s">
        <v>756</v>
      </c>
      <c r="C39" s="1037">
        <v>2511.94</v>
      </c>
      <c r="D39"/>
      <c r="E39"/>
      <c r="G39" s="1093"/>
      <c r="H39" s="1037"/>
      <c r="I39" s="1094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6.5" customHeight="1" x14ac:dyDescent="0.25">
      <c r="A40"/>
      <c r="B40" s="1093" t="s">
        <v>757</v>
      </c>
      <c r="C40" s="1037">
        <v>717</v>
      </c>
      <c r="D40"/>
      <c r="E40"/>
      <c r="G40" s="1028"/>
      <c r="H40" s="1037"/>
      <c r="I40" s="1094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x14ac:dyDescent="0.25">
      <c r="A41" s="1088"/>
      <c r="B41" s="1093" t="s">
        <v>852</v>
      </c>
      <c r="C41" s="1037">
        <v>757</v>
      </c>
      <c r="D41" s="1085"/>
      <c r="E41" s="1085"/>
      <c r="G41" s="1093"/>
      <c r="H41" s="1037"/>
      <c r="I41" s="1094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x14ac:dyDescent="0.25">
      <c r="B42" s="1028" t="s">
        <v>855</v>
      </c>
      <c r="C42" s="1037">
        <v>31103.58</v>
      </c>
      <c r="D42" s="1085"/>
      <c r="E42" s="1085"/>
      <c r="G42" s="1093"/>
      <c r="H42" s="1037"/>
      <c r="I42" s="1094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x14ac:dyDescent="0.25">
      <c r="B43" s="1093" t="s">
        <v>850</v>
      </c>
      <c r="C43" s="1037">
        <v>13331.58</v>
      </c>
      <c r="D43" s="1085"/>
      <c r="E43" s="1085"/>
      <c r="G43" s="1093"/>
      <c r="H43" s="1037"/>
      <c r="I43" s="1094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x14ac:dyDescent="0.25">
      <c r="B44" s="1093" t="s">
        <v>754</v>
      </c>
      <c r="C44" s="1037">
        <v>6276</v>
      </c>
      <c r="D44" s="1085"/>
      <c r="E44" s="1085"/>
      <c r="G44" s="1093"/>
      <c r="H44" s="1037"/>
      <c r="I44" s="109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x14ac:dyDescent="0.25">
      <c r="B45" s="1093" t="s">
        <v>756</v>
      </c>
      <c r="C45" s="1037">
        <v>8447</v>
      </c>
      <c r="G45" s="1093"/>
      <c r="H45" s="1037"/>
      <c r="I45" s="1094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x14ac:dyDescent="0.25">
      <c r="B46" s="1093" t="s">
        <v>851</v>
      </c>
      <c r="C46" s="1037">
        <v>369</v>
      </c>
      <c r="G46" s="1093"/>
      <c r="H46" s="1037"/>
      <c r="I46" s="1094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x14ac:dyDescent="0.25">
      <c r="B47" s="1093" t="s">
        <v>757</v>
      </c>
      <c r="C47" s="1037">
        <v>2268</v>
      </c>
      <c r="G47" s="1028"/>
      <c r="H47" s="1037"/>
      <c r="I47" s="1094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x14ac:dyDescent="0.25">
      <c r="B48" s="1093" t="s">
        <v>852</v>
      </c>
      <c r="C48" s="1037">
        <v>412</v>
      </c>
      <c r="G48" s="1093"/>
      <c r="H48" s="1037"/>
      <c r="I48" s="1094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2:22" x14ac:dyDescent="0.25">
      <c r="B49" s="1028" t="s">
        <v>856</v>
      </c>
      <c r="C49" s="1037">
        <v>23663.98</v>
      </c>
      <c r="G49" s="1093"/>
      <c r="H49" s="1037"/>
      <c r="I49" s="1094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2:22" x14ac:dyDescent="0.25">
      <c r="B50" s="1093" t="s">
        <v>850</v>
      </c>
      <c r="C50" s="1037">
        <v>10243</v>
      </c>
      <c r="G50" s="1093"/>
      <c r="H50" s="1037"/>
      <c r="I50" s="1094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2:22" x14ac:dyDescent="0.25">
      <c r="B51" s="1093" t="s">
        <v>754</v>
      </c>
      <c r="C51" s="1037">
        <v>4315</v>
      </c>
      <c r="G51" s="1093"/>
      <c r="H51" s="1037"/>
      <c r="I51" s="1094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2:22" x14ac:dyDescent="0.25">
      <c r="B52" s="1093" t="s">
        <v>756</v>
      </c>
      <c r="C52" s="1037">
        <v>3836</v>
      </c>
      <c r="G52" s="1093"/>
      <c r="H52" s="1037"/>
      <c r="I52" s="1094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2:22" x14ac:dyDescent="0.25">
      <c r="B53" s="1093" t="s">
        <v>851</v>
      </c>
      <c r="C53" s="1037">
        <v>3927</v>
      </c>
      <c r="G53" s="1093"/>
      <c r="H53" s="1037"/>
      <c r="I53" s="1094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2:22" x14ac:dyDescent="0.25">
      <c r="B54" s="1093" t="s">
        <v>757</v>
      </c>
      <c r="C54" s="1037">
        <v>687</v>
      </c>
      <c r="G54" s="1028"/>
      <c r="H54" s="1037"/>
      <c r="I54" s="109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2:22" x14ac:dyDescent="0.25">
      <c r="B55" s="1093" t="s">
        <v>852</v>
      </c>
      <c r="C55" s="1037">
        <v>655.98</v>
      </c>
      <c r="G55" s="1093"/>
      <c r="H55" s="1037"/>
      <c r="I55" s="1094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2:22" x14ac:dyDescent="0.25">
      <c r="B56" s="1028" t="s">
        <v>857</v>
      </c>
      <c r="C56" s="1037">
        <v>32085.61</v>
      </c>
      <c r="G56" s="1093"/>
      <c r="H56" s="1037"/>
      <c r="I56" s="1094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2:22" x14ac:dyDescent="0.25">
      <c r="B57" s="1093" t="s">
        <v>850</v>
      </c>
      <c r="C57" s="1037">
        <v>11718.609999999999</v>
      </c>
      <c r="G57" s="1093"/>
      <c r="H57" s="1037"/>
      <c r="I57" s="1094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2:22" x14ac:dyDescent="0.25">
      <c r="B58" s="1093" t="s">
        <v>754</v>
      </c>
      <c r="C58" s="1037">
        <v>14465</v>
      </c>
      <c r="G58" s="1093"/>
      <c r="H58" s="1037"/>
      <c r="I58" s="1094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2:22" x14ac:dyDescent="0.25">
      <c r="B59" s="1093" t="s">
        <v>756</v>
      </c>
      <c r="C59" s="1037">
        <v>1517</v>
      </c>
      <c r="G59" s="1093"/>
      <c r="H59" s="1037"/>
      <c r="I59" s="1094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2:22" x14ac:dyDescent="0.25">
      <c r="B60" s="1093" t="s">
        <v>851</v>
      </c>
      <c r="C60" s="1037">
        <v>2597</v>
      </c>
      <c r="G60" s="1093"/>
      <c r="H60" s="1037"/>
      <c r="I60" s="1094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2:22" x14ac:dyDescent="0.25">
      <c r="B61" s="1093" t="s">
        <v>757</v>
      </c>
      <c r="C61" s="1037">
        <v>1491</v>
      </c>
      <c r="G61" s="1028"/>
      <c r="H61" s="1037"/>
      <c r="I61" s="1094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2:22" x14ac:dyDescent="0.25">
      <c r="B62" s="1093" t="s">
        <v>852</v>
      </c>
      <c r="C62" s="1037">
        <v>297</v>
      </c>
      <c r="G62"/>
      <c r="H62"/>
      <c r="I62" s="1094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2:22" x14ac:dyDescent="0.25">
      <c r="B63" s="1028" t="s">
        <v>858</v>
      </c>
      <c r="C63" s="1037">
        <v>249</v>
      </c>
      <c r="G63"/>
      <c r="H63"/>
      <c r="I63" s="1094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2:22" x14ac:dyDescent="0.25">
      <c r="B64" s="1093" t="s">
        <v>852</v>
      </c>
      <c r="C64" s="1037">
        <v>249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2:8" x14ac:dyDescent="0.25">
      <c r="B65" s="1028" t="s">
        <v>751</v>
      </c>
      <c r="C65" s="1037">
        <v>156474.31</v>
      </c>
      <c r="G65"/>
      <c r="H65"/>
    </row>
    <row r="66" spans="2:8" x14ac:dyDescent="0.25">
      <c r="C66" s="1095"/>
      <c r="G66"/>
      <c r="H66"/>
    </row>
    <row r="67" spans="2:8" x14ac:dyDescent="0.25">
      <c r="C67" s="1095"/>
      <c r="G67"/>
      <c r="H67"/>
    </row>
    <row r="68" spans="2:8" x14ac:dyDescent="0.25">
      <c r="C68" s="1095"/>
      <c r="G68"/>
      <c r="H68"/>
    </row>
    <row r="69" spans="2:8" x14ac:dyDescent="0.25">
      <c r="C69" s="1095"/>
      <c r="G69"/>
      <c r="H69"/>
    </row>
    <row r="70" spans="2:8" x14ac:dyDescent="0.25">
      <c r="C70" s="1095"/>
      <c r="G70"/>
      <c r="H70"/>
    </row>
    <row r="71" spans="2:8" x14ac:dyDescent="0.25">
      <c r="C71" s="1095"/>
      <c r="G71"/>
      <c r="H71"/>
    </row>
    <row r="72" spans="2:8" x14ac:dyDescent="0.25">
      <c r="C72" s="1095"/>
      <c r="G72"/>
      <c r="H72"/>
    </row>
    <row r="73" spans="2:8" x14ac:dyDescent="0.25">
      <c r="C73" s="1095"/>
      <c r="G73"/>
      <c r="H73"/>
    </row>
    <row r="74" spans="2:8" x14ac:dyDescent="0.25">
      <c r="C74" s="1095"/>
      <c r="G74"/>
      <c r="H74"/>
    </row>
    <row r="75" spans="2:8" x14ac:dyDescent="0.25">
      <c r="C75" s="1095"/>
      <c r="G75"/>
      <c r="H75"/>
    </row>
    <row r="76" spans="2:8" x14ac:dyDescent="0.25">
      <c r="C76" s="1095"/>
      <c r="G76"/>
      <c r="H76"/>
    </row>
    <row r="77" spans="2:8" x14ac:dyDescent="0.25">
      <c r="C77" s="1095"/>
    </row>
    <row r="78" spans="2:8" x14ac:dyDescent="0.25">
      <c r="C78" s="1095"/>
    </row>
    <row r="79" spans="2:8" x14ac:dyDescent="0.25">
      <c r="C79" s="1095"/>
    </row>
    <row r="80" spans="2:8" x14ac:dyDescent="0.25">
      <c r="C80" s="1095"/>
    </row>
    <row r="81" spans="3:3" x14ac:dyDescent="0.25">
      <c r="C81" s="1095"/>
    </row>
    <row r="82" spans="3:3" x14ac:dyDescent="0.25">
      <c r="C82" s="1095"/>
    </row>
    <row r="83" spans="3:3" x14ac:dyDescent="0.25">
      <c r="C83" s="1095"/>
    </row>
    <row r="84" spans="3:3" x14ac:dyDescent="0.25">
      <c r="C84" s="1095"/>
    </row>
    <row r="85" spans="3:3" x14ac:dyDescent="0.25">
      <c r="C85" s="1095"/>
    </row>
    <row r="86" spans="3:3" x14ac:dyDescent="0.25">
      <c r="C86" s="1095"/>
    </row>
    <row r="87" spans="3:3" x14ac:dyDescent="0.25">
      <c r="C87" s="1095"/>
    </row>
    <row r="88" spans="3:3" x14ac:dyDescent="0.25">
      <c r="C88" s="1095"/>
    </row>
    <row r="89" spans="3:3" x14ac:dyDescent="0.25">
      <c r="C89" s="1095"/>
    </row>
    <row r="90" spans="3:3" x14ac:dyDescent="0.25">
      <c r="C90" s="1095"/>
    </row>
    <row r="91" spans="3:3" x14ac:dyDescent="0.25">
      <c r="C91" s="1095"/>
    </row>
    <row r="92" spans="3:3" x14ac:dyDescent="0.25">
      <c r="C92" s="1095"/>
    </row>
    <row r="93" spans="3:3" x14ac:dyDescent="0.25">
      <c r="C93" s="1095"/>
    </row>
  </sheetData>
  <mergeCells count="1">
    <mergeCell ref="A1:I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8" orientation="portrait" r:id="rId2"/>
  <colBreaks count="1" manualBreakCount="1">
    <brk id="9" max="62" man="1"/>
  </colBreaks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107"/>
  <sheetViews>
    <sheetView showGridLines="0" topLeftCell="A2" zoomScaleNormal="100" workbookViewId="0">
      <selection activeCell="P1" sqref="P1"/>
    </sheetView>
  </sheetViews>
  <sheetFormatPr defaultRowHeight="15" x14ac:dyDescent="0.25"/>
  <cols>
    <col min="1" max="1" width="11" bestFit="1" customWidth="1"/>
    <col min="2" max="2" width="9.7109375" customWidth="1"/>
    <col min="3" max="3" width="8.28515625" customWidth="1"/>
    <col min="4" max="4" width="10.28515625" customWidth="1"/>
    <col min="5" max="5" width="12.28515625" style="1040" customWidth="1"/>
    <col min="7" max="7" width="15" customWidth="1"/>
    <col min="8" max="8" width="10.42578125" customWidth="1"/>
    <col min="9" max="9" width="8.7109375" customWidth="1"/>
    <col min="10" max="10" width="10" customWidth="1"/>
    <col min="11" max="11" width="8.42578125" customWidth="1"/>
    <col min="12" max="12" width="9.5703125" customWidth="1"/>
    <col min="13" max="13" width="20.7109375" customWidth="1"/>
    <col min="14" max="14" width="11.42578125" customWidth="1"/>
    <col min="15" max="16" width="12.42578125" customWidth="1"/>
    <col min="17" max="90" width="10.42578125" customWidth="1"/>
    <col min="91" max="91" width="10.42578125" bestFit="1" customWidth="1"/>
    <col min="92" max="92" width="10" bestFit="1" customWidth="1"/>
  </cols>
  <sheetData>
    <row r="1" spans="1:20" s="654" customFormat="1" ht="30" customHeight="1" thickBot="1" x14ac:dyDescent="0.3">
      <c r="A1" s="1196" t="s">
        <v>734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</row>
    <row r="2" spans="1:20" s="657" customFormat="1" ht="21.75" thickTop="1" x14ac:dyDescent="0.3">
      <c r="A2" s="37" t="s">
        <v>735</v>
      </c>
      <c r="B2" s="131"/>
      <c r="C2" s="131"/>
      <c r="D2" s="131"/>
      <c r="E2" s="131"/>
      <c r="F2" s="131"/>
      <c r="G2" s="131"/>
      <c r="H2" s="131"/>
      <c r="I2" s="131"/>
      <c r="J2" s="131"/>
      <c r="K2" s="656"/>
      <c r="L2" s="656"/>
      <c r="M2" s="656"/>
      <c r="N2" s="656"/>
      <c r="O2" s="656"/>
    </row>
    <row r="3" spans="1:20" s="1016" customFormat="1" ht="19.5" customHeight="1" x14ac:dyDescent="0.25">
      <c r="A3" s="1012" t="s">
        <v>736</v>
      </c>
      <c r="B3" s="1013"/>
      <c r="C3" s="1014"/>
      <c r="D3" s="1013"/>
      <c r="E3" s="1013"/>
      <c r="F3" s="1013"/>
      <c r="G3" s="1013"/>
      <c r="H3" s="1013"/>
      <c r="I3" s="1013"/>
      <c r="J3" s="1013"/>
      <c r="K3" s="1013"/>
      <c r="L3" s="1015"/>
    </row>
    <row r="4" spans="1:20" s="1016" customFormat="1" ht="19.5" customHeight="1" x14ac:dyDescent="0.25">
      <c r="A4" s="1017" t="s">
        <v>737</v>
      </c>
      <c r="B4" s="1013"/>
      <c r="C4" s="1014"/>
      <c r="D4" s="1013"/>
      <c r="E4" s="1013"/>
      <c r="F4" s="1013"/>
      <c r="G4" s="1013"/>
      <c r="H4" s="1013"/>
      <c r="I4" s="1013"/>
      <c r="J4" s="1013"/>
      <c r="K4" s="1013"/>
      <c r="L4" s="1015"/>
    </row>
    <row r="5" spans="1:20" s="1016" customFormat="1" ht="19.5" customHeight="1" x14ac:dyDescent="0.25">
      <c r="A5" s="1017" t="s">
        <v>738</v>
      </c>
      <c r="B5" s="1013"/>
      <c r="C5" s="1014"/>
      <c r="D5" s="1013"/>
      <c r="E5" s="1013"/>
      <c r="F5" s="1013"/>
      <c r="G5" s="1013"/>
      <c r="H5" s="1013"/>
      <c r="I5" s="1013"/>
      <c r="J5" s="1013"/>
      <c r="K5" s="1013"/>
      <c r="L5" s="1015"/>
    </row>
    <row r="6" spans="1:20" s="659" customFormat="1" ht="19.5" customHeight="1" x14ac:dyDescent="0.25">
      <c r="A6" s="1017" t="s">
        <v>739</v>
      </c>
      <c r="B6" s="1013"/>
      <c r="C6" s="1014"/>
      <c r="D6" s="1013"/>
      <c r="E6" s="1013"/>
      <c r="F6" s="1013"/>
      <c r="G6" s="1013"/>
      <c r="H6" s="1013"/>
      <c r="I6" s="1013"/>
      <c r="J6" s="1013"/>
      <c r="K6" s="1013"/>
      <c r="L6" s="1018"/>
    </row>
    <row r="7" spans="1:20" s="659" customFormat="1" ht="19.5" customHeight="1" x14ac:dyDescent="0.25">
      <c r="A7" s="1019" t="s">
        <v>740</v>
      </c>
      <c r="B7" s="1013"/>
      <c r="C7" s="1014"/>
      <c r="D7" s="1013"/>
      <c r="E7" s="1013"/>
      <c r="F7" s="1013"/>
      <c r="G7" s="1013"/>
      <c r="H7" s="1013"/>
      <c r="I7" s="1013"/>
      <c r="J7" s="1013"/>
      <c r="K7" s="1013"/>
      <c r="L7" s="1018"/>
    </row>
    <row r="8" spans="1:20" ht="15.75" thickBot="1" x14ac:dyDescent="0.3">
      <c r="A8" s="1020" t="s">
        <v>741</v>
      </c>
      <c r="B8" s="1021" t="s">
        <v>328</v>
      </c>
      <c r="C8" s="1021" t="s">
        <v>742</v>
      </c>
      <c r="D8" s="1021" t="s">
        <v>85</v>
      </c>
      <c r="E8" s="1022" t="s">
        <v>475</v>
      </c>
      <c r="N8" s="1023"/>
      <c r="O8" s="1023"/>
      <c r="P8" s="1023"/>
      <c r="Q8" s="1023"/>
      <c r="R8" s="1023"/>
      <c r="S8" s="1023"/>
      <c r="T8" s="1023"/>
    </row>
    <row r="9" spans="1:20" x14ac:dyDescent="0.25">
      <c r="A9" s="1024" t="s">
        <v>743</v>
      </c>
      <c r="B9" s="1025" t="s">
        <v>744</v>
      </c>
      <c r="C9" s="1025" t="s">
        <v>745</v>
      </c>
      <c r="D9" s="1026">
        <v>40994</v>
      </c>
      <c r="E9" s="1027">
        <v>41500</v>
      </c>
      <c r="G9" t="s">
        <v>85</v>
      </c>
      <c r="H9" t="s">
        <v>746</v>
      </c>
      <c r="K9" s="1028" t="s">
        <v>747</v>
      </c>
    </row>
    <row r="10" spans="1:20" x14ac:dyDescent="0.25">
      <c r="A10" s="1029" t="s">
        <v>192</v>
      </c>
      <c r="B10" s="1030" t="s">
        <v>744</v>
      </c>
      <c r="C10" s="1030" t="s">
        <v>745</v>
      </c>
      <c r="D10" s="1031">
        <v>41463</v>
      </c>
      <c r="E10" s="1032">
        <v>176500</v>
      </c>
      <c r="K10" t="s">
        <v>748</v>
      </c>
    </row>
    <row r="11" spans="1:20" x14ac:dyDescent="0.25">
      <c r="A11" s="1033" t="s">
        <v>180</v>
      </c>
      <c r="B11" s="1034" t="s">
        <v>744</v>
      </c>
      <c r="C11" s="1034" t="s">
        <v>745</v>
      </c>
      <c r="D11" s="1035">
        <v>41568</v>
      </c>
      <c r="E11" s="1036">
        <v>210250</v>
      </c>
      <c r="G11" t="s">
        <v>749</v>
      </c>
      <c r="I11" t="s">
        <v>742</v>
      </c>
    </row>
    <row r="12" spans="1:20" x14ac:dyDescent="0.25">
      <c r="A12" s="1029" t="s">
        <v>750</v>
      </c>
      <c r="B12" s="1030" t="s">
        <v>744</v>
      </c>
      <c r="C12" s="1030" t="s">
        <v>745</v>
      </c>
      <c r="D12" s="1031">
        <v>41358</v>
      </c>
      <c r="E12" s="1032">
        <v>142750</v>
      </c>
      <c r="G12" t="s">
        <v>741</v>
      </c>
      <c r="H12" t="s">
        <v>328</v>
      </c>
      <c r="I12" t="s">
        <v>745</v>
      </c>
      <c r="J12" t="s">
        <v>751</v>
      </c>
    </row>
    <row r="13" spans="1:20" x14ac:dyDescent="0.25">
      <c r="A13" s="1033" t="s">
        <v>752</v>
      </c>
      <c r="B13" s="1034" t="s">
        <v>744</v>
      </c>
      <c r="C13" s="1034" t="s">
        <v>745</v>
      </c>
      <c r="D13" s="1035">
        <v>41099</v>
      </c>
      <c r="E13" s="1036">
        <v>75250</v>
      </c>
      <c r="G13" t="s">
        <v>180</v>
      </c>
      <c r="H13" t="s">
        <v>744</v>
      </c>
      <c r="I13" s="1037">
        <v>210250</v>
      </c>
      <c r="J13" s="1037">
        <v>210250</v>
      </c>
      <c r="L13" s="1037"/>
    </row>
    <row r="14" spans="1:20" x14ac:dyDescent="0.25">
      <c r="A14" s="1029" t="s">
        <v>753</v>
      </c>
      <c r="B14" s="1030" t="s">
        <v>744</v>
      </c>
      <c r="C14" s="1030" t="s">
        <v>745</v>
      </c>
      <c r="D14" s="1031">
        <v>41204</v>
      </c>
      <c r="E14" s="1032">
        <v>109000</v>
      </c>
      <c r="H14" t="s">
        <v>754</v>
      </c>
      <c r="I14" s="1037">
        <v>163000</v>
      </c>
      <c r="J14" s="1037">
        <v>163000</v>
      </c>
      <c r="L14" s="1037"/>
    </row>
    <row r="15" spans="1:20" x14ac:dyDescent="0.25">
      <c r="A15" s="1033" t="s">
        <v>743</v>
      </c>
      <c r="B15" s="1034" t="s">
        <v>744</v>
      </c>
      <c r="C15" s="1034" t="s">
        <v>755</v>
      </c>
      <c r="D15" s="1035">
        <v>41239</v>
      </c>
      <c r="E15" s="1036">
        <v>120250</v>
      </c>
      <c r="H15" t="s">
        <v>756</v>
      </c>
      <c r="I15" s="1037">
        <v>68500</v>
      </c>
      <c r="J15" s="1037">
        <v>68500</v>
      </c>
      <c r="L15" s="1037"/>
    </row>
    <row r="16" spans="1:20" x14ac:dyDescent="0.25">
      <c r="A16" s="1029" t="s">
        <v>192</v>
      </c>
      <c r="B16" s="1030" t="s">
        <v>744</v>
      </c>
      <c r="C16" s="1030" t="s">
        <v>755</v>
      </c>
      <c r="D16" s="1031">
        <v>40924</v>
      </c>
      <c r="E16" s="1032">
        <v>19000</v>
      </c>
      <c r="H16" t="s">
        <v>757</v>
      </c>
      <c r="I16" s="1037">
        <v>115750</v>
      </c>
      <c r="J16" s="1037">
        <v>115750</v>
      </c>
      <c r="L16" s="1037"/>
    </row>
    <row r="17" spans="1:16" x14ac:dyDescent="0.25">
      <c r="A17" s="1033" t="s">
        <v>180</v>
      </c>
      <c r="B17" s="1034" t="s">
        <v>744</v>
      </c>
      <c r="C17" s="1034" t="s">
        <v>755</v>
      </c>
      <c r="D17" s="1035">
        <v>41029</v>
      </c>
      <c r="E17" s="1036">
        <v>52750</v>
      </c>
      <c r="H17" t="s">
        <v>183</v>
      </c>
      <c r="I17" s="1037">
        <v>21250</v>
      </c>
      <c r="J17" s="1037">
        <v>21250</v>
      </c>
      <c r="L17" s="1037"/>
    </row>
    <row r="18" spans="1:16" x14ac:dyDescent="0.25">
      <c r="A18" s="1029" t="s">
        <v>750</v>
      </c>
      <c r="B18" s="1030" t="s">
        <v>744</v>
      </c>
      <c r="C18" s="1030" t="s">
        <v>755</v>
      </c>
      <c r="D18" s="1031">
        <v>41463</v>
      </c>
      <c r="E18" s="1032">
        <v>221500</v>
      </c>
      <c r="G18" t="s">
        <v>758</v>
      </c>
      <c r="I18" s="1037">
        <v>578750</v>
      </c>
      <c r="J18" s="1037">
        <v>578750</v>
      </c>
      <c r="L18" s="1037"/>
    </row>
    <row r="19" spans="1:16" x14ac:dyDescent="0.25">
      <c r="A19" s="1033" t="s">
        <v>759</v>
      </c>
      <c r="B19" s="1034" t="s">
        <v>744</v>
      </c>
      <c r="C19" s="1034" t="s">
        <v>755</v>
      </c>
      <c r="D19" s="1035">
        <v>41568</v>
      </c>
      <c r="E19" s="1036">
        <v>86500</v>
      </c>
      <c r="G19" t="s">
        <v>752</v>
      </c>
      <c r="H19" t="s">
        <v>744</v>
      </c>
      <c r="I19" s="1037">
        <v>75250</v>
      </c>
      <c r="J19" s="1037">
        <v>75250</v>
      </c>
      <c r="L19" s="1037"/>
    </row>
    <row r="20" spans="1:16" x14ac:dyDescent="0.25">
      <c r="A20" s="1029" t="s">
        <v>752</v>
      </c>
      <c r="B20" s="1030" t="s">
        <v>744</v>
      </c>
      <c r="C20" s="1030" t="s">
        <v>755</v>
      </c>
      <c r="D20" s="1031">
        <v>41358</v>
      </c>
      <c r="E20" s="1032">
        <v>154000</v>
      </c>
      <c r="H20" t="s">
        <v>754</v>
      </c>
      <c r="I20" s="1037">
        <v>28000</v>
      </c>
      <c r="J20" s="1037">
        <v>28000</v>
      </c>
      <c r="L20" s="1037"/>
    </row>
    <row r="21" spans="1:16" x14ac:dyDescent="0.25">
      <c r="A21" s="1033" t="s">
        <v>753</v>
      </c>
      <c r="B21" s="1034" t="s">
        <v>744</v>
      </c>
      <c r="C21" s="1034" t="s">
        <v>755</v>
      </c>
      <c r="D21" s="1035">
        <v>41463</v>
      </c>
      <c r="E21" s="1036">
        <v>187750</v>
      </c>
      <c r="H21" t="s">
        <v>756</v>
      </c>
      <c r="I21" s="1037">
        <v>169750</v>
      </c>
      <c r="J21" s="1037">
        <v>169750</v>
      </c>
      <c r="L21" s="1037"/>
    </row>
    <row r="22" spans="1:16" x14ac:dyDescent="0.25">
      <c r="A22" s="1029" t="s">
        <v>743</v>
      </c>
      <c r="B22" s="1030" t="s">
        <v>744</v>
      </c>
      <c r="C22" s="1030" t="s">
        <v>760</v>
      </c>
      <c r="D22" s="1035">
        <v>41568</v>
      </c>
      <c r="E22" s="1032">
        <v>199000</v>
      </c>
      <c r="H22" t="s">
        <v>757</v>
      </c>
      <c r="I22" s="1037">
        <v>217000</v>
      </c>
      <c r="J22" s="1037">
        <v>217000</v>
      </c>
      <c r="L22" s="1037"/>
    </row>
    <row r="23" spans="1:16" x14ac:dyDescent="0.25">
      <c r="A23" s="1033" t="s">
        <v>192</v>
      </c>
      <c r="B23" s="1034" t="s">
        <v>744</v>
      </c>
      <c r="C23" s="1034" t="s">
        <v>760</v>
      </c>
      <c r="D23" s="1035">
        <v>41358</v>
      </c>
      <c r="E23" s="1036">
        <v>97750</v>
      </c>
      <c r="H23" t="s">
        <v>183</v>
      </c>
      <c r="I23" s="1037">
        <v>122500</v>
      </c>
      <c r="J23" s="1037">
        <v>122500</v>
      </c>
      <c r="L23" s="1037"/>
    </row>
    <row r="24" spans="1:16" x14ac:dyDescent="0.25">
      <c r="A24" s="1029" t="s">
        <v>180</v>
      </c>
      <c r="B24" s="1030" t="s">
        <v>744</v>
      </c>
      <c r="C24" s="1030" t="s">
        <v>760</v>
      </c>
      <c r="D24" s="1031">
        <v>41274</v>
      </c>
      <c r="E24" s="1032">
        <v>131500</v>
      </c>
      <c r="G24" t="s">
        <v>761</v>
      </c>
      <c r="I24" s="1037">
        <v>612500</v>
      </c>
      <c r="J24" s="1037">
        <v>612500</v>
      </c>
      <c r="L24" s="1037"/>
    </row>
    <row r="25" spans="1:16" ht="18.75" x14ac:dyDescent="0.25">
      <c r="A25" s="1033" t="s">
        <v>750</v>
      </c>
      <c r="B25" s="1034" t="s">
        <v>744</v>
      </c>
      <c r="C25" s="1034" t="s">
        <v>760</v>
      </c>
      <c r="D25" s="1035">
        <v>41064</v>
      </c>
      <c r="E25" s="1036">
        <v>64000</v>
      </c>
      <c r="G25" t="s">
        <v>751</v>
      </c>
      <c r="I25" s="1037">
        <v>1191250</v>
      </c>
      <c r="J25" s="1037">
        <v>1191250</v>
      </c>
      <c r="L25" s="1037"/>
      <c r="M25" s="1038" t="s">
        <v>762</v>
      </c>
      <c r="N25" s="4"/>
      <c r="O25" s="1023"/>
      <c r="P25" s="1023"/>
    </row>
    <row r="26" spans="1:16" x14ac:dyDescent="0.25">
      <c r="A26" s="1029" t="s">
        <v>759</v>
      </c>
      <c r="B26" s="1030" t="s">
        <v>744</v>
      </c>
      <c r="C26" s="1030" t="s">
        <v>760</v>
      </c>
      <c r="D26" s="1031">
        <v>41463</v>
      </c>
      <c r="E26" s="1032">
        <v>165250</v>
      </c>
      <c r="L26" s="1037"/>
    </row>
    <row r="27" spans="1:16" x14ac:dyDescent="0.25">
      <c r="A27" s="1033" t="s">
        <v>752</v>
      </c>
      <c r="B27" s="1034" t="s">
        <v>744</v>
      </c>
      <c r="C27" s="1034" t="s">
        <v>760</v>
      </c>
      <c r="D27" s="1035">
        <v>41568</v>
      </c>
      <c r="E27" s="1036">
        <v>232750</v>
      </c>
      <c r="L27" s="1037"/>
      <c r="M27" t="s">
        <v>763</v>
      </c>
    </row>
    <row r="28" spans="1:16" x14ac:dyDescent="0.25">
      <c r="A28" s="1029" t="s">
        <v>753</v>
      </c>
      <c r="B28" s="1030" t="s">
        <v>744</v>
      </c>
      <c r="C28" s="1030" t="s">
        <v>760</v>
      </c>
      <c r="D28" s="1031">
        <v>41358</v>
      </c>
      <c r="E28" s="1032">
        <v>30250</v>
      </c>
      <c r="L28" s="1037"/>
      <c r="M28" t="s">
        <v>764</v>
      </c>
      <c r="N28" t="s">
        <v>765</v>
      </c>
    </row>
    <row r="29" spans="1:16" x14ac:dyDescent="0.25">
      <c r="A29" s="1033" t="s">
        <v>743</v>
      </c>
      <c r="B29" s="1034" t="s">
        <v>754</v>
      </c>
      <c r="C29" s="1034" t="s">
        <v>745</v>
      </c>
      <c r="D29" s="1035">
        <v>41463</v>
      </c>
      <c r="E29" s="1036">
        <v>230500</v>
      </c>
      <c r="L29" s="1037"/>
      <c r="M29" t="s">
        <v>766</v>
      </c>
      <c r="N29" t="s">
        <v>767</v>
      </c>
      <c r="O29" t="s">
        <v>768</v>
      </c>
      <c r="P29" t="s">
        <v>751</v>
      </c>
    </row>
    <row r="30" spans="1:16" x14ac:dyDescent="0.25">
      <c r="A30" s="1029" t="s">
        <v>192</v>
      </c>
      <c r="B30" s="1030" t="s">
        <v>754</v>
      </c>
      <c r="C30" s="1030" t="s">
        <v>745</v>
      </c>
      <c r="D30" s="1031">
        <v>41568</v>
      </c>
      <c r="E30" s="1032">
        <v>129250</v>
      </c>
      <c r="L30" s="1037"/>
      <c r="M30" s="1028" t="s">
        <v>743</v>
      </c>
      <c r="N30" s="1039">
        <v>73000</v>
      </c>
      <c r="O30" s="1039">
        <v>183250</v>
      </c>
      <c r="P30" s="1039">
        <v>128125</v>
      </c>
    </row>
    <row r="31" spans="1:16" x14ac:dyDescent="0.25">
      <c r="A31" s="1033" t="s">
        <v>180</v>
      </c>
      <c r="B31" s="1034" t="s">
        <v>754</v>
      </c>
      <c r="C31" s="1034" t="s">
        <v>745</v>
      </c>
      <c r="D31" s="1035">
        <v>41358</v>
      </c>
      <c r="E31" s="1036">
        <v>163000</v>
      </c>
      <c r="L31" s="1037"/>
      <c r="M31" s="1028" t="s">
        <v>192</v>
      </c>
      <c r="N31" s="1039">
        <v>63100</v>
      </c>
      <c r="O31" s="1039">
        <v>153750</v>
      </c>
      <c r="P31" s="1039">
        <v>121375</v>
      </c>
    </row>
    <row r="32" spans="1:16" x14ac:dyDescent="0.25">
      <c r="A32" s="1029" t="s">
        <v>750</v>
      </c>
      <c r="B32" s="1030" t="s">
        <v>754</v>
      </c>
      <c r="C32" s="1030" t="s">
        <v>745</v>
      </c>
      <c r="D32" s="1031">
        <v>41162</v>
      </c>
      <c r="E32" s="1032">
        <v>95500</v>
      </c>
      <c r="L32" s="1037"/>
      <c r="M32" s="1028" t="s">
        <v>180</v>
      </c>
      <c r="N32" s="1039">
        <v>76375</v>
      </c>
      <c r="O32" s="1039">
        <v>186625</v>
      </c>
      <c r="P32" s="1039">
        <v>123625</v>
      </c>
    </row>
    <row r="33" spans="1:16" x14ac:dyDescent="0.25">
      <c r="A33" s="1033" t="s">
        <v>759</v>
      </c>
      <c r="B33" s="1034" t="s">
        <v>754</v>
      </c>
      <c r="C33" s="1034" t="s">
        <v>745</v>
      </c>
      <c r="D33" s="1035">
        <v>41163</v>
      </c>
      <c r="E33" s="1036">
        <v>196750</v>
      </c>
      <c r="L33" s="1037"/>
      <c r="M33" s="1028" t="s">
        <v>750</v>
      </c>
      <c r="N33" s="1039">
        <v>71875</v>
      </c>
      <c r="O33" s="1039">
        <v>182125</v>
      </c>
      <c r="P33" s="1039">
        <v>119125</v>
      </c>
    </row>
    <row r="34" spans="1:16" x14ac:dyDescent="0.25">
      <c r="A34" s="1029" t="s">
        <v>752</v>
      </c>
      <c r="B34" s="1030" t="s">
        <v>754</v>
      </c>
      <c r="C34" s="1030" t="s">
        <v>745</v>
      </c>
      <c r="D34" s="1031">
        <v>40952</v>
      </c>
      <c r="E34" s="1032">
        <v>28000</v>
      </c>
      <c r="L34" s="1037"/>
      <c r="M34" s="1028" t="s">
        <v>759</v>
      </c>
      <c r="N34" s="1039">
        <v>94375</v>
      </c>
      <c r="O34" s="1039">
        <v>149500</v>
      </c>
      <c r="P34" s="1039">
        <v>125875</v>
      </c>
    </row>
    <row r="35" spans="1:16" x14ac:dyDescent="0.25">
      <c r="A35" s="1033" t="s">
        <v>753</v>
      </c>
      <c r="B35" s="1034" t="s">
        <v>754</v>
      </c>
      <c r="C35" s="1034" t="s">
        <v>745</v>
      </c>
      <c r="D35" s="1035">
        <v>41057</v>
      </c>
      <c r="E35" s="1036">
        <v>61750</v>
      </c>
      <c r="L35" s="1037"/>
      <c r="M35" s="1028" t="s">
        <v>752</v>
      </c>
      <c r="N35" s="1039">
        <v>75250</v>
      </c>
      <c r="O35" s="1039">
        <v>185500</v>
      </c>
      <c r="P35" s="1039">
        <v>130375</v>
      </c>
    </row>
    <row r="36" spans="1:16" x14ac:dyDescent="0.25">
      <c r="A36" s="1029" t="s">
        <v>743</v>
      </c>
      <c r="B36" s="1030" t="s">
        <v>754</v>
      </c>
      <c r="C36" s="1030" t="s">
        <v>755</v>
      </c>
      <c r="D36" s="1031">
        <v>41092</v>
      </c>
      <c r="E36" s="1032">
        <v>73000</v>
      </c>
      <c r="L36" s="1037"/>
      <c r="M36" s="1028" t="s">
        <v>753</v>
      </c>
      <c r="N36" s="1039">
        <v>75250</v>
      </c>
      <c r="O36" s="1039">
        <v>213000</v>
      </c>
      <c r="P36" s="1039">
        <v>148716.66666666666</v>
      </c>
    </row>
    <row r="37" spans="1:16" x14ac:dyDescent="0.25">
      <c r="A37" s="1033" t="s">
        <v>192</v>
      </c>
      <c r="B37" s="1034" t="s">
        <v>754</v>
      </c>
      <c r="C37" s="1034" t="s">
        <v>755</v>
      </c>
      <c r="D37" s="1035">
        <v>41442</v>
      </c>
      <c r="E37" s="1036">
        <v>208000</v>
      </c>
      <c r="L37" s="1037"/>
      <c r="M37" s="1028" t="s">
        <v>751</v>
      </c>
      <c r="N37" s="1039">
        <v>75671.875</v>
      </c>
      <c r="O37" s="1039">
        <v>177990.19607843139</v>
      </c>
      <c r="P37" s="1039">
        <v>128381.31313131313</v>
      </c>
    </row>
    <row r="38" spans="1:16" x14ac:dyDescent="0.25">
      <c r="A38" s="1029" t="s">
        <v>750</v>
      </c>
      <c r="B38" s="1030" t="s">
        <v>754</v>
      </c>
      <c r="C38" s="1030" t="s">
        <v>755</v>
      </c>
      <c r="D38" s="1031">
        <v>41547</v>
      </c>
      <c r="E38" s="1032">
        <v>174250</v>
      </c>
    </row>
    <row r="39" spans="1:16" x14ac:dyDescent="0.25">
      <c r="A39" s="1033" t="s">
        <v>759</v>
      </c>
      <c r="B39" s="1034" t="s">
        <v>754</v>
      </c>
      <c r="C39" s="1034" t="s">
        <v>755</v>
      </c>
      <c r="D39" s="1035">
        <v>41288</v>
      </c>
      <c r="E39" s="1036">
        <v>39250</v>
      </c>
    </row>
    <row r="40" spans="1:16" x14ac:dyDescent="0.25">
      <c r="A40" s="1029" t="s">
        <v>752</v>
      </c>
      <c r="B40" s="1030" t="s">
        <v>754</v>
      </c>
      <c r="C40" s="1030" t="s">
        <v>755</v>
      </c>
      <c r="D40" s="1031">
        <v>41197</v>
      </c>
      <c r="E40" s="1032">
        <v>106750</v>
      </c>
    </row>
    <row r="41" spans="1:16" ht="14.65" customHeight="1" x14ac:dyDescent="0.25">
      <c r="A41" s="1033" t="s">
        <v>753</v>
      </c>
      <c r="B41" s="1034" t="s">
        <v>754</v>
      </c>
      <c r="C41" s="1034" t="s">
        <v>755</v>
      </c>
      <c r="D41" s="1035">
        <v>41442</v>
      </c>
      <c r="E41" s="1036">
        <v>500000</v>
      </c>
    </row>
    <row r="42" spans="1:16" x14ac:dyDescent="0.25">
      <c r="A42" s="1029" t="s">
        <v>743</v>
      </c>
      <c r="B42" s="1030" t="s">
        <v>754</v>
      </c>
      <c r="C42" s="1030" t="s">
        <v>760</v>
      </c>
      <c r="D42" s="1031">
        <v>41547</v>
      </c>
      <c r="E42" s="1032">
        <v>151750</v>
      </c>
    </row>
    <row r="43" spans="1:16" x14ac:dyDescent="0.25">
      <c r="A43" s="1033" t="s">
        <v>192</v>
      </c>
      <c r="B43" s="1034" t="s">
        <v>754</v>
      </c>
      <c r="C43" s="1034" t="s">
        <v>760</v>
      </c>
      <c r="D43" s="1035">
        <v>41288</v>
      </c>
      <c r="E43" s="1036">
        <v>50500</v>
      </c>
    </row>
    <row r="44" spans="1:16" x14ac:dyDescent="0.25">
      <c r="A44" s="1029" t="s">
        <v>180</v>
      </c>
      <c r="B44" s="1030" t="s">
        <v>754</v>
      </c>
      <c r="C44" s="1030" t="s">
        <v>760</v>
      </c>
      <c r="D44" s="1031">
        <v>41127</v>
      </c>
      <c r="E44" s="1032">
        <v>84250</v>
      </c>
    </row>
    <row r="45" spans="1:16" x14ac:dyDescent="0.25">
      <c r="A45" s="1033" t="s">
        <v>750</v>
      </c>
      <c r="B45" s="1034" t="s">
        <v>754</v>
      </c>
      <c r="C45" s="1034" t="s">
        <v>760</v>
      </c>
      <c r="D45" s="1035">
        <v>40917</v>
      </c>
      <c r="E45" s="1036">
        <v>16750</v>
      </c>
    </row>
    <row r="46" spans="1:16" x14ac:dyDescent="0.25">
      <c r="A46" s="1029" t="s">
        <v>759</v>
      </c>
      <c r="B46" s="1030" t="s">
        <v>754</v>
      </c>
      <c r="C46" s="1030" t="s">
        <v>760</v>
      </c>
      <c r="D46" s="1031">
        <v>41232</v>
      </c>
      <c r="E46" s="1032">
        <v>118000</v>
      </c>
    </row>
    <row r="47" spans="1:16" x14ac:dyDescent="0.25">
      <c r="A47" s="1033" t="s">
        <v>752</v>
      </c>
      <c r="B47" s="1034" t="s">
        <v>754</v>
      </c>
      <c r="C47" s="1034" t="s">
        <v>760</v>
      </c>
      <c r="D47" s="1035">
        <v>41442</v>
      </c>
      <c r="E47" s="1036">
        <v>185500</v>
      </c>
    </row>
    <row r="48" spans="1:16" x14ac:dyDescent="0.25">
      <c r="A48" s="1029" t="s">
        <v>753</v>
      </c>
      <c r="B48" s="1030" t="s">
        <v>754</v>
      </c>
      <c r="C48" s="1030" t="s">
        <v>760</v>
      </c>
      <c r="D48" s="1031">
        <v>41547</v>
      </c>
      <c r="E48" s="1032">
        <v>219250</v>
      </c>
    </row>
    <row r="49" spans="1:5" x14ac:dyDescent="0.25">
      <c r="A49" s="1033" t="s">
        <v>743</v>
      </c>
      <c r="B49" s="1034" t="s">
        <v>756</v>
      </c>
      <c r="C49" s="1034" t="s">
        <v>745</v>
      </c>
      <c r="D49" s="1035">
        <v>41288</v>
      </c>
      <c r="E49" s="1036">
        <v>136000</v>
      </c>
    </row>
    <row r="50" spans="1:5" x14ac:dyDescent="0.25">
      <c r="A50" s="1029" t="s">
        <v>192</v>
      </c>
      <c r="B50" s="1030" t="s">
        <v>756</v>
      </c>
      <c r="C50" s="1030" t="s">
        <v>745</v>
      </c>
      <c r="D50" s="1031">
        <v>40973</v>
      </c>
      <c r="E50" s="1032">
        <v>34750</v>
      </c>
    </row>
    <row r="51" spans="1:5" x14ac:dyDescent="0.25">
      <c r="A51" s="1033" t="s">
        <v>180</v>
      </c>
      <c r="B51" s="1034" t="s">
        <v>756</v>
      </c>
      <c r="C51" s="1034" t="s">
        <v>745</v>
      </c>
      <c r="D51" s="1035">
        <v>41078</v>
      </c>
      <c r="E51" s="1036">
        <v>68500</v>
      </c>
    </row>
    <row r="52" spans="1:5" x14ac:dyDescent="0.25">
      <c r="A52" s="1029" t="s">
        <v>759</v>
      </c>
      <c r="B52" s="1030" t="s">
        <v>756</v>
      </c>
      <c r="C52" s="1030" t="s">
        <v>745</v>
      </c>
      <c r="D52" s="1031">
        <v>41183</v>
      </c>
      <c r="E52" s="1032">
        <v>102250</v>
      </c>
    </row>
    <row r="53" spans="1:5" x14ac:dyDescent="0.25">
      <c r="A53" s="1033" t="s">
        <v>752</v>
      </c>
      <c r="B53" s="1034" t="s">
        <v>756</v>
      </c>
      <c r="C53" s="1034" t="s">
        <v>745</v>
      </c>
      <c r="D53" s="1035">
        <v>41393</v>
      </c>
      <c r="E53" s="1036">
        <v>169750</v>
      </c>
    </row>
    <row r="54" spans="1:5" x14ac:dyDescent="0.25">
      <c r="A54" s="1029" t="s">
        <v>753</v>
      </c>
      <c r="B54" s="1030" t="s">
        <v>756</v>
      </c>
      <c r="C54" s="1030" t="s">
        <v>745</v>
      </c>
      <c r="D54" s="1031">
        <v>41498</v>
      </c>
      <c r="E54" s="1032">
        <v>203500</v>
      </c>
    </row>
    <row r="55" spans="1:5" x14ac:dyDescent="0.25">
      <c r="A55" s="1033" t="s">
        <v>743</v>
      </c>
      <c r="B55" s="1034" t="s">
        <v>756</v>
      </c>
      <c r="C55" s="1034" t="s">
        <v>755</v>
      </c>
      <c r="D55" s="1035">
        <v>41533</v>
      </c>
      <c r="E55" s="1036">
        <v>214750</v>
      </c>
    </row>
    <row r="56" spans="1:5" x14ac:dyDescent="0.25">
      <c r="A56" s="1029" t="s">
        <v>192</v>
      </c>
      <c r="B56" s="1030" t="s">
        <v>756</v>
      </c>
      <c r="C56" s="1030" t="s">
        <v>755</v>
      </c>
      <c r="D56" s="1031">
        <v>41218</v>
      </c>
      <c r="E56" s="1032">
        <v>113500</v>
      </c>
    </row>
    <row r="57" spans="1:5" x14ac:dyDescent="0.25">
      <c r="A57" s="1033" t="s">
        <v>180</v>
      </c>
      <c r="B57" s="1034" t="s">
        <v>756</v>
      </c>
      <c r="C57" s="1034" t="s">
        <v>755</v>
      </c>
      <c r="D57" s="1035">
        <v>41323</v>
      </c>
      <c r="E57" s="1036">
        <v>147250</v>
      </c>
    </row>
    <row r="58" spans="1:5" x14ac:dyDescent="0.25">
      <c r="A58" s="1029" t="s">
        <v>750</v>
      </c>
      <c r="B58" s="1030" t="s">
        <v>756</v>
      </c>
      <c r="C58" s="1030" t="s">
        <v>755</v>
      </c>
      <c r="D58" s="1031">
        <v>41113</v>
      </c>
      <c r="E58" s="1032">
        <v>79750</v>
      </c>
    </row>
    <row r="59" spans="1:5" x14ac:dyDescent="0.25">
      <c r="A59" s="1033" t="s">
        <v>759</v>
      </c>
      <c r="B59" s="1034" t="s">
        <v>756</v>
      </c>
      <c r="C59" s="1034" t="s">
        <v>755</v>
      </c>
      <c r="D59" s="1035">
        <v>41428</v>
      </c>
      <c r="E59" s="1036">
        <v>181000</v>
      </c>
    </row>
    <row r="60" spans="1:5" x14ac:dyDescent="0.25">
      <c r="A60" s="1029" t="s">
        <v>753</v>
      </c>
      <c r="B60" s="1030" t="s">
        <v>756</v>
      </c>
      <c r="C60" s="1030" t="s">
        <v>755</v>
      </c>
      <c r="D60" s="1031">
        <v>41008</v>
      </c>
      <c r="E60" s="1032">
        <v>46000</v>
      </c>
    </row>
    <row r="61" spans="1:5" x14ac:dyDescent="0.25">
      <c r="A61" s="1033" t="s">
        <v>743</v>
      </c>
      <c r="B61" s="1034" t="s">
        <v>756</v>
      </c>
      <c r="C61" s="1034" t="s">
        <v>760</v>
      </c>
      <c r="D61" s="1035">
        <v>41043</v>
      </c>
      <c r="E61" s="1036">
        <v>57250</v>
      </c>
    </row>
    <row r="62" spans="1:5" x14ac:dyDescent="0.25">
      <c r="A62" s="1029" t="s">
        <v>192</v>
      </c>
      <c r="B62" s="1030" t="s">
        <v>756</v>
      </c>
      <c r="C62" s="1030" t="s">
        <v>760</v>
      </c>
      <c r="D62" s="1031">
        <v>41463</v>
      </c>
      <c r="E62" s="1032">
        <v>192250</v>
      </c>
    </row>
    <row r="63" spans="1:5" x14ac:dyDescent="0.25">
      <c r="A63" s="1033" t="s">
        <v>180</v>
      </c>
      <c r="B63" s="1034" t="s">
        <v>756</v>
      </c>
      <c r="C63" s="1034" t="s">
        <v>760</v>
      </c>
      <c r="D63" s="1035">
        <v>41568</v>
      </c>
      <c r="E63" s="1036">
        <v>226000</v>
      </c>
    </row>
    <row r="64" spans="1:5" x14ac:dyDescent="0.25">
      <c r="A64" s="1029" t="s">
        <v>750</v>
      </c>
      <c r="B64" s="1030" t="s">
        <v>756</v>
      </c>
      <c r="C64" s="1030" t="s">
        <v>760</v>
      </c>
      <c r="D64" s="1031">
        <v>41358</v>
      </c>
      <c r="E64" s="1032">
        <v>158500</v>
      </c>
    </row>
    <row r="65" spans="1:5" x14ac:dyDescent="0.25">
      <c r="A65" s="1033" t="s">
        <v>759</v>
      </c>
      <c r="B65" s="1034" t="s">
        <v>756</v>
      </c>
      <c r="C65" s="1034" t="s">
        <v>760</v>
      </c>
      <c r="D65" s="1035">
        <v>40938</v>
      </c>
      <c r="E65" s="1036">
        <v>23500</v>
      </c>
    </row>
    <row r="66" spans="1:5" x14ac:dyDescent="0.25">
      <c r="A66" s="1029" t="s">
        <v>752</v>
      </c>
      <c r="B66" s="1030" t="s">
        <v>756</v>
      </c>
      <c r="C66" s="1030" t="s">
        <v>760</v>
      </c>
      <c r="D66" s="1031">
        <v>41148</v>
      </c>
      <c r="E66" s="1032">
        <v>91000</v>
      </c>
    </row>
    <row r="67" spans="1:5" x14ac:dyDescent="0.25">
      <c r="A67" s="1033" t="s">
        <v>753</v>
      </c>
      <c r="B67" s="1034" t="s">
        <v>756</v>
      </c>
      <c r="C67" s="1034" t="s">
        <v>760</v>
      </c>
      <c r="D67" s="1035">
        <v>41253</v>
      </c>
      <c r="E67" s="1036">
        <v>124750</v>
      </c>
    </row>
    <row r="68" spans="1:5" x14ac:dyDescent="0.25">
      <c r="A68" s="1029" t="s">
        <v>743</v>
      </c>
      <c r="B68" s="1030" t="s">
        <v>757</v>
      </c>
      <c r="C68" s="1030" t="s">
        <v>745</v>
      </c>
      <c r="D68" s="1031">
        <v>41435</v>
      </c>
      <c r="E68" s="1032">
        <v>183250</v>
      </c>
    </row>
    <row r="69" spans="1:5" x14ac:dyDescent="0.25">
      <c r="A69" s="1033" t="s">
        <v>192</v>
      </c>
      <c r="B69" s="1034" t="s">
        <v>757</v>
      </c>
      <c r="C69" s="1034" t="s">
        <v>745</v>
      </c>
      <c r="D69" s="1035">
        <v>41120</v>
      </c>
      <c r="E69" s="1036">
        <v>82000</v>
      </c>
    </row>
    <row r="70" spans="1:5" x14ac:dyDescent="0.25">
      <c r="A70" s="1029" t="s">
        <v>180</v>
      </c>
      <c r="B70" s="1030" t="s">
        <v>757</v>
      </c>
      <c r="C70" s="1030" t="s">
        <v>745</v>
      </c>
      <c r="D70" s="1031">
        <v>41225</v>
      </c>
      <c r="E70" s="1032">
        <v>115750</v>
      </c>
    </row>
    <row r="71" spans="1:5" x14ac:dyDescent="0.25">
      <c r="A71" s="1033" t="s">
        <v>750</v>
      </c>
      <c r="B71" s="1034" t="s">
        <v>757</v>
      </c>
      <c r="C71" s="1034" t="s">
        <v>745</v>
      </c>
      <c r="D71" s="1035">
        <v>41015</v>
      </c>
      <c r="E71" s="1036">
        <v>48250</v>
      </c>
    </row>
    <row r="72" spans="1:5" x14ac:dyDescent="0.25">
      <c r="A72" s="1029" t="s">
        <v>759</v>
      </c>
      <c r="B72" s="1030" t="s">
        <v>757</v>
      </c>
      <c r="C72" s="1030" t="s">
        <v>745</v>
      </c>
      <c r="D72" s="1031">
        <v>41330</v>
      </c>
      <c r="E72" s="1032">
        <v>149500</v>
      </c>
    </row>
    <row r="73" spans="1:5" x14ac:dyDescent="0.25">
      <c r="A73" s="1033" t="s">
        <v>752</v>
      </c>
      <c r="B73" s="1034" t="s">
        <v>757</v>
      </c>
      <c r="C73" s="1034" t="s">
        <v>745</v>
      </c>
      <c r="D73" s="1035">
        <v>41540</v>
      </c>
      <c r="E73" s="1036">
        <v>217000</v>
      </c>
    </row>
    <row r="74" spans="1:5" x14ac:dyDescent="0.25">
      <c r="A74" s="1029" t="s">
        <v>753</v>
      </c>
      <c r="B74" s="1030" t="s">
        <v>757</v>
      </c>
      <c r="C74" s="1030" t="s">
        <v>745</v>
      </c>
      <c r="D74" s="1031">
        <v>40910</v>
      </c>
      <c r="E74" s="1032">
        <v>14500</v>
      </c>
    </row>
    <row r="75" spans="1:5" x14ac:dyDescent="0.25">
      <c r="A75" s="1033" t="s">
        <v>743</v>
      </c>
      <c r="B75" s="1034" t="s">
        <v>757</v>
      </c>
      <c r="C75" s="1034" t="s">
        <v>755</v>
      </c>
      <c r="D75" s="1035">
        <v>40945</v>
      </c>
      <c r="E75" s="1036">
        <v>25750</v>
      </c>
    </row>
    <row r="76" spans="1:5" x14ac:dyDescent="0.25">
      <c r="A76" s="1029" t="s">
        <v>192</v>
      </c>
      <c r="B76" s="1030" t="s">
        <v>757</v>
      </c>
      <c r="C76" s="1030" t="s">
        <v>755</v>
      </c>
      <c r="D76" s="1031">
        <v>41365</v>
      </c>
      <c r="E76" s="1032">
        <v>160750</v>
      </c>
    </row>
    <row r="77" spans="1:5" x14ac:dyDescent="0.25">
      <c r="A77" s="1033" t="s">
        <v>180</v>
      </c>
      <c r="B77" s="1034" t="s">
        <v>757</v>
      </c>
      <c r="C77" s="1034" t="s">
        <v>755</v>
      </c>
      <c r="D77" s="1035">
        <v>41470</v>
      </c>
      <c r="E77" s="1036">
        <v>194500</v>
      </c>
    </row>
    <row r="78" spans="1:5" x14ac:dyDescent="0.25">
      <c r="A78" s="1029" t="s">
        <v>750</v>
      </c>
      <c r="B78" s="1030" t="s">
        <v>757</v>
      </c>
      <c r="C78" s="1030" t="s">
        <v>755</v>
      </c>
      <c r="D78" s="1031">
        <v>41260</v>
      </c>
      <c r="E78" s="1032">
        <v>127000</v>
      </c>
    </row>
    <row r="79" spans="1:5" x14ac:dyDescent="0.25">
      <c r="A79" s="1033" t="s">
        <v>759</v>
      </c>
      <c r="B79" s="1034" t="s">
        <v>757</v>
      </c>
      <c r="C79" s="1034" t="s">
        <v>755</v>
      </c>
      <c r="D79" s="1035">
        <v>41575</v>
      </c>
      <c r="E79" s="1036">
        <v>228250</v>
      </c>
    </row>
    <row r="80" spans="1:5" x14ac:dyDescent="0.25">
      <c r="A80" s="1029" t="s">
        <v>752</v>
      </c>
      <c r="B80" s="1030" t="s">
        <v>757</v>
      </c>
      <c r="C80" s="1030" t="s">
        <v>755</v>
      </c>
      <c r="D80" s="1031">
        <v>41050</v>
      </c>
      <c r="E80" s="1032">
        <v>59500</v>
      </c>
    </row>
    <row r="81" spans="1:5" x14ac:dyDescent="0.25">
      <c r="A81" s="1033" t="s">
        <v>753</v>
      </c>
      <c r="B81" s="1034" t="s">
        <v>757</v>
      </c>
      <c r="C81" s="1034" t="s">
        <v>755</v>
      </c>
      <c r="D81" s="1035">
        <v>41155</v>
      </c>
      <c r="E81" s="1036">
        <v>93250</v>
      </c>
    </row>
    <row r="82" spans="1:5" x14ac:dyDescent="0.25">
      <c r="A82" s="1029" t="s">
        <v>743</v>
      </c>
      <c r="B82" s="1030" t="s">
        <v>757</v>
      </c>
      <c r="C82" s="1030" t="s">
        <v>760</v>
      </c>
      <c r="D82" s="1031">
        <v>41190</v>
      </c>
      <c r="E82" s="1032">
        <v>104500</v>
      </c>
    </row>
    <row r="83" spans="1:5" x14ac:dyDescent="0.25">
      <c r="A83" s="1033" t="s">
        <v>180</v>
      </c>
      <c r="B83" s="1034" t="s">
        <v>757</v>
      </c>
      <c r="C83" s="1034" t="s">
        <v>760</v>
      </c>
      <c r="D83" s="1035">
        <v>40980</v>
      </c>
      <c r="E83" s="1036">
        <v>37000</v>
      </c>
    </row>
    <row r="84" spans="1:5" x14ac:dyDescent="0.25">
      <c r="A84" s="1029" t="s">
        <v>750</v>
      </c>
      <c r="B84" s="1030" t="s">
        <v>757</v>
      </c>
      <c r="C84" s="1030" t="s">
        <v>760</v>
      </c>
      <c r="D84" s="1031">
        <v>41505</v>
      </c>
      <c r="E84" s="1032">
        <v>205750</v>
      </c>
    </row>
    <row r="85" spans="1:5" x14ac:dyDescent="0.25">
      <c r="A85" s="1033" t="s">
        <v>759</v>
      </c>
      <c r="B85" s="1034" t="s">
        <v>757</v>
      </c>
      <c r="C85" s="1034" t="s">
        <v>760</v>
      </c>
      <c r="D85" s="1035">
        <v>41085</v>
      </c>
      <c r="E85" s="1036">
        <v>70750</v>
      </c>
    </row>
    <row r="86" spans="1:5" x14ac:dyDescent="0.25">
      <c r="A86" s="1029" t="s">
        <v>752</v>
      </c>
      <c r="B86" s="1030" t="s">
        <v>757</v>
      </c>
      <c r="C86" s="1030" t="s">
        <v>760</v>
      </c>
      <c r="D86" s="1031">
        <v>41295</v>
      </c>
      <c r="E86" s="1032">
        <v>138250</v>
      </c>
    </row>
    <row r="87" spans="1:5" x14ac:dyDescent="0.25">
      <c r="A87" s="1033" t="s">
        <v>753</v>
      </c>
      <c r="B87" s="1034" t="s">
        <v>757</v>
      </c>
      <c r="C87" s="1034" t="s">
        <v>760</v>
      </c>
      <c r="D87" s="1035">
        <v>41400</v>
      </c>
      <c r="E87" s="1036">
        <v>172000</v>
      </c>
    </row>
    <row r="88" spans="1:5" x14ac:dyDescent="0.25">
      <c r="A88" s="1029" t="s">
        <v>743</v>
      </c>
      <c r="B88" s="1030" t="s">
        <v>183</v>
      </c>
      <c r="C88" s="1030" t="s">
        <v>745</v>
      </c>
      <c r="D88" s="1031">
        <v>41141</v>
      </c>
      <c r="E88" s="1032">
        <v>88750</v>
      </c>
    </row>
    <row r="89" spans="1:5" x14ac:dyDescent="0.25">
      <c r="A89" s="1033" t="s">
        <v>192</v>
      </c>
      <c r="B89" s="1034" t="s">
        <v>183</v>
      </c>
      <c r="C89" s="1034" t="s">
        <v>745</v>
      </c>
      <c r="D89" s="1035">
        <v>41561</v>
      </c>
      <c r="E89" s="1036">
        <v>223750</v>
      </c>
    </row>
    <row r="90" spans="1:5" x14ac:dyDescent="0.25">
      <c r="A90" s="1029" t="s">
        <v>180</v>
      </c>
      <c r="B90" s="1030" t="s">
        <v>183</v>
      </c>
      <c r="C90" s="1030" t="s">
        <v>745</v>
      </c>
      <c r="D90" s="1031">
        <v>40931</v>
      </c>
      <c r="E90" s="1032">
        <v>21250</v>
      </c>
    </row>
    <row r="91" spans="1:5" x14ac:dyDescent="0.25">
      <c r="A91" s="1033" t="s">
        <v>750</v>
      </c>
      <c r="B91" s="1034" t="s">
        <v>183</v>
      </c>
      <c r="C91" s="1034" t="s">
        <v>745</v>
      </c>
      <c r="D91" s="1035">
        <v>41456</v>
      </c>
      <c r="E91" s="1036">
        <v>190000</v>
      </c>
    </row>
    <row r="92" spans="1:5" x14ac:dyDescent="0.25">
      <c r="A92" s="1029" t="s">
        <v>759</v>
      </c>
      <c r="B92" s="1030" t="s">
        <v>183</v>
      </c>
      <c r="C92" s="1030" t="s">
        <v>745</v>
      </c>
      <c r="D92" s="1031">
        <v>41036</v>
      </c>
      <c r="E92" s="1032">
        <v>55000</v>
      </c>
    </row>
    <row r="93" spans="1:5" x14ac:dyDescent="0.25">
      <c r="A93" s="1033" t="s">
        <v>752</v>
      </c>
      <c r="B93" s="1034" t="s">
        <v>183</v>
      </c>
      <c r="C93" s="1034" t="s">
        <v>745</v>
      </c>
      <c r="D93" s="1035">
        <v>41246</v>
      </c>
      <c r="E93" s="1036">
        <v>122500</v>
      </c>
    </row>
    <row r="94" spans="1:5" x14ac:dyDescent="0.25">
      <c r="A94" s="1029" t="s">
        <v>753</v>
      </c>
      <c r="B94" s="1030" t="s">
        <v>183</v>
      </c>
      <c r="C94" s="1030" t="s">
        <v>745</v>
      </c>
      <c r="D94" s="1031">
        <v>41351</v>
      </c>
      <c r="E94" s="1032">
        <v>156250</v>
      </c>
    </row>
    <row r="95" spans="1:5" x14ac:dyDescent="0.25">
      <c r="A95" s="1033" t="s">
        <v>743</v>
      </c>
      <c r="B95" s="1034" t="s">
        <v>183</v>
      </c>
      <c r="C95" s="1034" t="s">
        <v>755</v>
      </c>
      <c r="D95" s="1035">
        <v>41386</v>
      </c>
      <c r="E95" s="1036">
        <v>167500</v>
      </c>
    </row>
    <row r="96" spans="1:5" x14ac:dyDescent="0.25">
      <c r="A96" s="1029" t="s">
        <v>192</v>
      </c>
      <c r="B96" s="1030" t="s">
        <v>183</v>
      </c>
      <c r="C96" s="1030" t="s">
        <v>755</v>
      </c>
      <c r="D96" s="1031">
        <v>41071</v>
      </c>
      <c r="E96" s="1032">
        <v>66250</v>
      </c>
    </row>
    <row r="97" spans="1:5" x14ac:dyDescent="0.25">
      <c r="A97" s="1033" t="s">
        <v>180</v>
      </c>
      <c r="B97" s="1034" t="s">
        <v>183</v>
      </c>
      <c r="C97" s="1034" t="s">
        <v>755</v>
      </c>
      <c r="D97" s="1035">
        <v>41176</v>
      </c>
      <c r="E97" s="1036">
        <v>100000</v>
      </c>
    </row>
    <row r="98" spans="1:5" x14ac:dyDescent="0.25">
      <c r="A98" s="1029" t="s">
        <v>750</v>
      </c>
      <c r="B98" s="1030" t="s">
        <v>183</v>
      </c>
      <c r="C98" s="1030" t="s">
        <v>755</v>
      </c>
      <c r="D98" s="1031">
        <v>40966</v>
      </c>
      <c r="E98" s="1032">
        <v>32500</v>
      </c>
    </row>
    <row r="99" spans="1:5" x14ac:dyDescent="0.25">
      <c r="A99" s="1033" t="s">
        <v>759</v>
      </c>
      <c r="B99" s="1034" t="s">
        <v>183</v>
      </c>
      <c r="C99" s="1034" t="s">
        <v>755</v>
      </c>
      <c r="D99" s="1035">
        <v>41281</v>
      </c>
      <c r="E99" s="1036">
        <v>133750</v>
      </c>
    </row>
    <row r="100" spans="1:5" x14ac:dyDescent="0.25">
      <c r="A100" s="1029" t="s">
        <v>752</v>
      </c>
      <c r="B100" s="1030" t="s">
        <v>183</v>
      </c>
      <c r="C100" s="1030" t="s">
        <v>755</v>
      </c>
      <c r="D100" s="1031">
        <v>41491</v>
      </c>
      <c r="E100" s="1032">
        <v>201250</v>
      </c>
    </row>
    <row r="101" spans="1:5" x14ac:dyDescent="0.25">
      <c r="A101" s="1033" t="s">
        <v>753</v>
      </c>
      <c r="B101" s="1034" t="s">
        <v>183</v>
      </c>
      <c r="C101" s="1034" t="s">
        <v>755</v>
      </c>
      <c r="D101" s="1035">
        <v>41596</v>
      </c>
      <c r="E101" s="1036">
        <v>235000</v>
      </c>
    </row>
    <row r="102" spans="1:5" x14ac:dyDescent="0.25">
      <c r="A102" s="1029" t="s">
        <v>192</v>
      </c>
      <c r="B102" s="1030" t="s">
        <v>183</v>
      </c>
      <c r="C102" s="1030" t="s">
        <v>760</v>
      </c>
      <c r="D102" s="1031">
        <v>41316</v>
      </c>
      <c r="E102" s="1032">
        <v>145000</v>
      </c>
    </row>
    <row r="103" spans="1:5" x14ac:dyDescent="0.25">
      <c r="A103" s="1033" t="s">
        <v>180</v>
      </c>
      <c r="B103" s="1034" t="s">
        <v>183</v>
      </c>
      <c r="C103" s="1034" t="s">
        <v>760</v>
      </c>
      <c r="D103" s="1035">
        <v>41421</v>
      </c>
      <c r="E103" s="1036">
        <v>178750</v>
      </c>
    </row>
    <row r="104" spans="1:5" x14ac:dyDescent="0.25">
      <c r="A104" s="1029" t="s">
        <v>750</v>
      </c>
      <c r="B104" s="1030" t="s">
        <v>183</v>
      </c>
      <c r="C104" s="1030" t="s">
        <v>760</v>
      </c>
      <c r="D104" s="1031">
        <v>41211</v>
      </c>
      <c r="E104" s="1032">
        <v>111250</v>
      </c>
    </row>
    <row r="105" spans="1:5" x14ac:dyDescent="0.25">
      <c r="A105" s="1033" t="s">
        <v>759</v>
      </c>
      <c r="B105" s="1034" t="s">
        <v>183</v>
      </c>
      <c r="C105" s="1034" t="s">
        <v>760</v>
      </c>
      <c r="D105" s="1035">
        <v>41526</v>
      </c>
      <c r="E105" s="1036">
        <v>212500</v>
      </c>
    </row>
    <row r="106" spans="1:5" x14ac:dyDescent="0.25">
      <c r="A106" s="1029" t="s">
        <v>752</v>
      </c>
      <c r="B106" s="1030" t="s">
        <v>183</v>
      </c>
      <c r="C106" s="1030" t="s">
        <v>760</v>
      </c>
      <c r="D106" s="1031">
        <v>41001</v>
      </c>
      <c r="E106" s="1032">
        <v>43750</v>
      </c>
    </row>
    <row r="107" spans="1:5" x14ac:dyDescent="0.25">
      <c r="A107" s="1033" t="s">
        <v>753</v>
      </c>
      <c r="B107" s="1034" t="s">
        <v>183</v>
      </c>
      <c r="C107" s="1034" t="s">
        <v>760</v>
      </c>
      <c r="D107" s="1035">
        <v>41106</v>
      </c>
      <c r="E107" s="1036">
        <v>77500</v>
      </c>
    </row>
  </sheetData>
  <mergeCells count="1">
    <mergeCell ref="A1:O1"/>
  </mergeCells>
  <printOptions horizontalCentered="1"/>
  <pageMargins left="0.31496062992125984" right="0.31496062992125984" top="0.94488188976377963" bottom="0.74803149606299213" header="0.31496062992125984" footer="0.31496062992125984"/>
  <pageSetup scale="66" orientation="landscape" horizontalDpi="4294967294" r:id="rId3"/>
  <headerFooter>
    <oddHeader>&amp;C&amp;20Basis gecombineerd met gevorderd</oddHeader>
    <oddFooter>&amp;L® computraining&amp;R&amp;D</oddFooter>
  </headerFooter>
  <rowBreaks count="1" manualBreakCount="1">
    <brk id="56" max="21" man="1"/>
  </rowBreaks>
  <colBreaks count="2" manualBreakCount="2">
    <brk id="15" max="48" man="1"/>
    <brk id="17" max="48" man="1"/>
  </colBreaks>
  <drawing r:id="rId4"/>
  <tableParts count="1">
    <tablePart r:id="rId5"/>
  </tableParts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0"/>
  <sheetViews>
    <sheetView showGridLines="0" zoomScaleNormal="100" zoomScaleSheetLayoutView="100" workbookViewId="0">
      <selection sqref="A1:K1"/>
    </sheetView>
  </sheetViews>
  <sheetFormatPr defaultColWidth="8.85546875" defaultRowHeight="15" x14ac:dyDescent="0.25"/>
  <cols>
    <col min="1" max="1" width="2.85546875" style="15" customWidth="1"/>
    <col min="2" max="2" width="8.42578125" customWidth="1"/>
    <col min="11" max="11" width="25.28515625" customWidth="1"/>
  </cols>
  <sheetData>
    <row r="1" spans="1:11" s="10" customFormat="1" ht="30.75" customHeight="1" thickBot="1" x14ac:dyDescent="0.3">
      <c r="A1" s="1117" t="s">
        <v>2100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</row>
    <row r="2" spans="1:11" s="14" customFormat="1" ht="19.5" thickTop="1" x14ac:dyDescent="0.3">
      <c r="A2" s="11" t="s">
        <v>2062</v>
      </c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1:11" ht="15.75" x14ac:dyDescent="0.25">
      <c r="A3" s="28">
        <v>1</v>
      </c>
      <c r="B3" s="14" t="s">
        <v>2101</v>
      </c>
      <c r="C3" s="14"/>
      <c r="D3" s="14"/>
      <c r="E3" s="14"/>
      <c r="F3" s="14"/>
      <c r="G3" s="14"/>
      <c r="H3" s="14"/>
      <c r="I3" s="14"/>
      <c r="J3" s="14"/>
      <c r="K3" s="14"/>
    </row>
    <row r="4" spans="1:11" ht="15.75" x14ac:dyDescent="0.25">
      <c r="A4" s="28">
        <v>2</v>
      </c>
      <c r="B4" s="14" t="s">
        <v>30</v>
      </c>
      <c r="C4" s="14"/>
      <c r="D4" s="14"/>
      <c r="E4" s="14"/>
      <c r="F4" s="14"/>
      <c r="G4" s="14"/>
      <c r="H4" s="14"/>
      <c r="I4" s="14"/>
      <c r="J4" s="14"/>
      <c r="K4" s="14"/>
    </row>
    <row r="5" spans="1:11" ht="15.75" x14ac:dyDescent="0.25">
      <c r="A5" s="28">
        <v>3</v>
      </c>
      <c r="B5" s="14" t="s">
        <v>31</v>
      </c>
      <c r="C5" s="14"/>
      <c r="D5" s="14"/>
      <c r="E5" s="14"/>
      <c r="F5" s="14"/>
      <c r="G5" s="14"/>
      <c r="H5" s="14"/>
      <c r="I5" s="14"/>
      <c r="J5" s="14"/>
      <c r="K5" s="14"/>
    </row>
    <row r="6" spans="1:11" ht="15.75" x14ac:dyDescent="0.25">
      <c r="A6" s="28">
        <v>4</v>
      </c>
      <c r="B6" s="14" t="s">
        <v>46</v>
      </c>
      <c r="C6" s="14"/>
      <c r="D6" s="14"/>
      <c r="E6" s="14"/>
      <c r="F6" s="14"/>
      <c r="G6" s="14"/>
      <c r="H6" s="14"/>
      <c r="I6" s="14"/>
      <c r="J6" s="14"/>
      <c r="K6" s="14"/>
    </row>
    <row r="7" spans="1:11" ht="15.75" x14ac:dyDescent="0.25">
      <c r="A7" s="28">
        <v>5</v>
      </c>
      <c r="B7" s="14" t="s">
        <v>47</v>
      </c>
      <c r="C7" s="14"/>
      <c r="D7" s="14"/>
      <c r="E7" s="14"/>
      <c r="F7" s="14"/>
      <c r="G7" s="14"/>
      <c r="H7" s="14"/>
      <c r="I7" s="14"/>
      <c r="J7" s="14"/>
      <c r="K7" s="14"/>
    </row>
    <row r="8" spans="1:11" ht="15.75" x14ac:dyDescent="0.25">
      <c r="A8" s="28">
        <v>6</v>
      </c>
      <c r="B8" s="14" t="s">
        <v>48</v>
      </c>
      <c r="C8" s="14"/>
      <c r="D8" s="14"/>
      <c r="E8" s="14"/>
      <c r="F8" s="14"/>
      <c r="G8" s="14"/>
      <c r="H8" s="14"/>
      <c r="I8" s="14"/>
      <c r="J8" s="14"/>
      <c r="K8" s="14"/>
    </row>
    <row r="10" spans="1:11" s="17" customFormat="1" ht="18.75" x14ac:dyDescent="0.3">
      <c r="A10" s="11" t="s">
        <v>2064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5.75" x14ac:dyDescent="0.25">
      <c r="A11" s="19">
        <v>1</v>
      </c>
      <c r="B11" s="18" t="s">
        <v>32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5.75" x14ac:dyDescent="0.25">
      <c r="A12" s="14">
        <v>2</v>
      </c>
      <c r="B12" s="14" t="s">
        <v>33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5.75" x14ac:dyDescent="0.25">
      <c r="A13" s="14"/>
      <c r="B13" s="29" t="s">
        <v>2102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5.75" x14ac:dyDescent="0.25">
      <c r="A14" s="28"/>
      <c r="B14" s="30" t="s">
        <v>2103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5.75" x14ac:dyDescent="0.25">
      <c r="A15" s="14">
        <v>3</v>
      </c>
      <c r="B15" s="14" t="s">
        <v>2104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5.75" x14ac:dyDescent="0.25">
      <c r="A16" s="14">
        <v>4</v>
      </c>
      <c r="B16" s="14" t="s">
        <v>34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5.75" x14ac:dyDescent="0.25">
      <c r="A17" s="14"/>
      <c r="B17" s="29" t="s">
        <v>21</v>
      </c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.75" x14ac:dyDescent="0.25">
      <c r="A18" s="14">
        <v>5</v>
      </c>
      <c r="B18" s="14" t="s">
        <v>35</v>
      </c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5.75" x14ac:dyDescent="0.25">
      <c r="C19" s="14"/>
      <c r="D19" s="14"/>
      <c r="E19" s="14"/>
      <c r="F19" s="14"/>
    </row>
    <row r="20" spans="1:11" s="10" customFormat="1" ht="18.75" x14ac:dyDescent="0.3">
      <c r="A20" s="11" t="s">
        <v>2065</v>
      </c>
      <c r="B20" s="16"/>
      <c r="C20" s="16"/>
      <c r="D20" s="16"/>
      <c r="E20" s="16"/>
      <c r="F20" s="12"/>
      <c r="G20" s="12"/>
      <c r="H20" s="12"/>
      <c r="I20" s="12"/>
      <c r="J20" s="12"/>
      <c r="K20" s="12"/>
    </row>
    <row r="21" spans="1:11" ht="15.75" x14ac:dyDescent="0.25">
      <c r="A21" s="28">
        <v>1</v>
      </c>
      <c r="B21" s="14" t="s">
        <v>36</v>
      </c>
      <c r="C21" s="14"/>
      <c r="D21" s="14"/>
      <c r="E21" s="14"/>
    </row>
    <row r="22" spans="1:11" ht="15.75" x14ac:dyDescent="0.25">
      <c r="A22" s="28">
        <v>2</v>
      </c>
      <c r="B22" s="14" t="s">
        <v>49</v>
      </c>
      <c r="C22" s="14"/>
      <c r="D22" s="14"/>
      <c r="E22" s="14"/>
    </row>
    <row r="23" spans="1:11" ht="15.75" x14ac:dyDescent="0.25">
      <c r="A23" s="28"/>
      <c r="B23" s="14" t="s">
        <v>50</v>
      </c>
      <c r="C23" s="14"/>
      <c r="D23" s="14"/>
      <c r="E23" s="14"/>
    </row>
    <row r="24" spans="1:11" ht="15.75" x14ac:dyDescent="0.25">
      <c r="A24" s="28">
        <v>3</v>
      </c>
      <c r="B24" s="14" t="s">
        <v>2066</v>
      </c>
      <c r="C24" s="14"/>
      <c r="D24" s="14"/>
      <c r="E24" s="14"/>
    </row>
    <row r="25" spans="1:11" ht="15.75" x14ac:dyDescent="0.25">
      <c r="A25" s="28">
        <v>4</v>
      </c>
      <c r="B25" s="14" t="s">
        <v>2063</v>
      </c>
      <c r="C25" s="14"/>
      <c r="D25" s="14"/>
      <c r="E25" s="14"/>
    </row>
    <row r="26" spans="1:11" ht="15.75" x14ac:dyDescent="0.25">
      <c r="A26" s="28">
        <v>5</v>
      </c>
      <c r="B26" s="14" t="s">
        <v>51</v>
      </c>
      <c r="C26" s="14"/>
      <c r="D26" s="14"/>
      <c r="E26" s="14"/>
    </row>
    <row r="27" spans="1:11" ht="15.75" x14ac:dyDescent="0.25">
      <c r="A27" s="28">
        <v>6</v>
      </c>
      <c r="B27" s="14" t="s">
        <v>52</v>
      </c>
      <c r="C27" s="14"/>
      <c r="D27" s="14"/>
      <c r="E27" s="14"/>
    </row>
    <row r="28" spans="1:11" ht="15.75" x14ac:dyDescent="0.25">
      <c r="A28" s="28">
        <v>7</v>
      </c>
      <c r="B28" s="14" t="s">
        <v>37</v>
      </c>
      <c r="C28" s="14"/>
      <c r="D28" s="14"/>
      <c r="E28" s="14"/>
    </row>
    <row r="29" spans="1:11" ht="15.75" x14ac:dyDescent="0.25">
      <c r="A29" s="28">
        <v>8</v>
      </c>
      <c r="B29" s="14" t="s">
        <v>53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5.75" x14ac:dyDescent="0.25">
      <c r="A30" s="28">
        <v>9</v>
      </c>
      <c r="B30" s="14" t="s">
        <v>54</v>
      </c>
    </row>
  </sheetData>
  <mergeCells count="1">
    <mergeCell ref="A1:K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 Excel 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31"/>
  <sheetViews>
    <sheetView showGridLines="0" zoomScaleNormal="100" zoomScaleSheetLayoutView="100" workbookViewId="0">
      <selection activeCell="O24" sqref="O24"/>
    </sheetView>
  </sheetViews>
  <sheetFormatPr defaultColWidth="9" defaultRowHeight="15" x14ac:dyDescent="0.25"/>
  <cols>
    <col min="1" max="1" width="3.42578125" style="1058" customWidth="1"/>
    <col min="2" max="2" width="42.85546875" style="1056" customWidth="1"/>
    <col min="3" max="3" width="8.85546875" style="1056" customWidth="1"/>
    <col min="4" max="4" width="27" style="1056" customWidth="1"/>
    <col min="5" max="5" width="8.85546875" style="1056" hidden="1" customWidth="1"/>
    <col min="6" max="6" width="9.85546875" style="1056" customWidth="1"/>
    <col min="7" max="7" width="23.140625" style="1056" customWidth="1"/>
    <col min="8" max="16384" width="9" style="1056"/>
  </cols>
  <sheetData>
    <row r="1" spans="1:7" s="1041" customFormat="1" ht="30" customHeight="1" x14ac:dyDescent="0.25">
      <c r="A1" s="1197" t="s">
        <v>769</v>
      </c>
      <c r="B1" s="1197"/>
      <c r="C1" s="1197"/>
      <c r="D1" s="1197"/>
      <c r="E1" s="1197"/>
      <c r="F1" s="1197"/>
      <c r="G1" s="1197"/>
    </row>
    <row r="2" spans="1:7" s="1044" customFormat="1" ht="18" customHeight="1" x14ac:dyDescent="0.25">
      <c r="A2" s="1042" t="s">
        <v>770</v>
      </c>
      <c r="B2" s="1043"/>
      <c r="C2" s="1043"/>
      <c r="D2" s="1043"/>
      <c r="E2" s="1043"/>
      <c r="F2" s="1043"/>
      <c r="G2" s="1043"/>
    </row>
    <row r="3" spans="1:7" s="1047" customFormat="1" ht="15" customHeight="1" x14ac:dyDescent="0.25">
      <c r="A3" s="1045"/>
      <c r="B3" s="1046" t="s">
        <v>771</v>
      </c>
    </row>
    <row r="4" spans="1:7" s="1048" customFormat="1" ht="3.75" customHeight="1" x14ac:dyDescent="0.25"/>
    <row r="5" spans="1:7" s="1050" customFormat="1" ht="15" customHeight="1" x14ac:dyDescent="0.25">
      <c r="A5" s="1049">
        <v>1</v>
      </c>
      <c r="B5" s="1048" t="s">
        <v>772</v>
      </c>
      <c r="D5" s="1051"/>
      <c r="E5" s="1051"/>
      <c r="F5" s="1052"/>
    </row>
    <row r="6" spans="1:7" s="1050" customFormat="1" ht="15" customHeight="1" x14ac:dyDescent="0.25">
      <c r="A6" s="1049">
        <v>2</v>
      </c>
      <c r="B6" s="1048" t="s">
        <v>773</v>
      </c>
      <c r="D6" s="1051"/>
      <c r="E6" s="1051"/>
      <c r="F6" s="1052"/>
    </row>
    <row r="7" spans="1:7" s="1050" customFormat="1" ht="15" customHeight="1" x14ac:dyDescent="0.25">
      <c r="A7" s="1049">
        <v>3</v>
      </c>
      <c r="B7" s="1048" t="s">
        <v>774</v>
      </c>
      <c r="C7" s="1051"/>
      <c r="D7" s="1051"/>
      <c r="E7" s="1051"/>
      <c r="F7" s="1052"/>
    </row>
    <row r="8" spans="1:7" s="1050" customFormat="1" ht="15" customHeight="1" x14ac:dyDescent="0.25">
      <c r="A8" s="1049">
        <v>4</v>
      </c>
      <c r="B8" s="1048" t="s">
        <v>775</v>
      </c>
      <c r="C8" s="1051"/>
      <c r="D8" s="1051"/>
      <c r="E8" s="1051"/>
      <c r="F8" s="1052"/>
    </row>
    <row r="9" spans="1:7" s="1050" customFormat="1" ht="15" customHeight="1" x14ac:dyDescent="0.25">
      <c r="A9" s="1049">
        <v>5</v>
      </c>
      <c r="B9" s="1048" t="s">
        <v>776</v>
      </c>
      <c r="C9" s="1051"/>
      <c r="D9" s="1051"/>
      <c r="E9" s="1051"/>
      <c r="F9" s="1052"/>
    </row>
    <row r="10" spans="1:7" s="1050" customFormat="1" ht="15" customHeight="1" x14ac:dyDescent="0.25">
      <c r="A10" s="1049">
        <v>6</v>
      </c>
      <c r="B10" s="1048" t="s">
        <v>777</v>
      </c>
      <c r="C10" s="1051"/>
      <c r="D10" s="1051"/>
      <c r="E10" s="1051"/>
      <c r="F10" s="1052"/>
    </row>
    <row r="11" spans="1:7" s="1050" customFormat="1" ht="15" customHeight="1" x14ac:dyDescent="0.25">
      <c r="A11" s="1049"/>
      <c r="B11" s="1048"/>
      <c r="C11" s="1051"/>
      <c r="D11" s="1051"/>
      <c r="E11" s="1051"/>
      <c r="F11" s="1052"/>
    </row>
    <row r="12" spans="1:7" s="1050" customFormat="1" ht="15" customHeight="1" x14ac:dyDescent="0.25">
      <c r="A12" s="1198" t="s">
        <v>778</v>
      </c>
      <c r="B12" s="1198"/>
      <c r="C12" s="1198"/>
      <c r="D12" s="1198"/>
      <c r="E12" s="1198"/>
      <c r="F12" s="1198"/>
      <c r="G12" s="1198"/>
    </row>
    <row r="13" spans="1:7" s="1054" customFormat="1" ht="10.5" customHeight="1" x14ac:dyDescent="0.25">
      <c r="A13" s="1053"/>
      <c r="B13" s="1053"/>
      <c r="C13" s="1053"/>
      <c r="D13" s="1053"/>
      <c r="E13" s="1053"/>
      <c r="F13" s="1053"/>
      <c r="G13" s="1053"/>
    </row>
    <row r="14" spans="1:7" s="1055" customFormat="1" ht="28.5" customHeight="1" x14ac:dyDescent="0.25">
      <c r="A14" s="1199" t="s">
        <v>779</v>
      </c>
      <c r="B14" s="1199"/>
      <c r="C14" s="1199"/>
      <c r="D14" s="1199"/>
      <c r="E14" s="1199"/>
      <c r="F14" s="1199"/>
      <c r="G14" s="1199"/>
    </row>
    <row r="15" spans="1:7" ht="17.25" customHeight="1" x14ac:dyDescent="0.25">
      <c r="A15" s="1056"/>
      <c r="B15" s="1057" t="s">
        <v>780</v>
      </c>
      <c r="E15" s="1058"/>
    </row>
    <row r="16" spans="1:7" ht="15" customHeight="1" x14ac:dyDescent="0.25">
      <c r="B16" s="1059" t="s">
        <v>781</v>
      </c>
      <c r="C16" s="1059" t="s">
        <v>782</v>
      </c>
      <c r="D16" s="1060"/>
      <c r="E16" s="1061"/>
      <c r="F16" s="1060"/>
    </row>
    <row r="17" spans="1:7" ht="15" customHeight="1" x14ac:dyDescent="0.25">
      <c r="A17" s="1062">
        <v>1</v>
      </c>
      <c r="B17" s="1060" t="s">
        <v>783</v>
      </c>
      <c r="C17" s="1063" t="s">
        <v>784</v>
      </c>
      <c r="D17" s="1060" t="str">
        <f t="shared" ref="D17:D26" si="0">IF(C17=E17,"Goed!",IF(C17="","","Nee, het antwoord is "&amp;E17))</f>
        <v>Goed!</v>
      </c>
      <c r="E17" s="1064" t="s">
        <v>784</v>
      </c>
      <c r="F17" s="1060"/>
    </row>
    <row r="18" spans="1:7" ht="15" customHeight="1" x14ac:dyDescent="0.25">
      <c r="A18" s="1062">
        <v>2</v>
      </c>
      <c r="B18" s="1060" t="s">
        <v>785</v>
      </c>
      <c r="C18" s="1063"/>
      <c r="D18" s="1060" t="str">
        <f t="shared" si="0"/>
        <v/>
      </c>
      <c r="E18" s="1064" t="s">
        <v>786</v>
      </c>
      <c r="F18" s="1060"/>
    </row>
    <row r="19" spans="1:7" ht="15" customHeight="1" x14ac:dyDescent="0.25">
      <c r="A19" s="1062">
        <v>3</v>
      </c>
      <c r="B19" s="1060" t="s">
        <v>787</v>
      </c>
      <c r="C19" s="1063"/>
      <c r="D19" s="1060" t="str">
        <f t="shared" si="0"/>
        <v/>
      </c>
      <c r="E19" s="1064" t="s">
        <v>788</v>
      </c>
      <c r="F19" s="1060"/>
    </row>
    <row r="20" spans="1:7" ht="15" customHeight="1" x14ac:dyDescent="0.25">
      <c r="A20" s="1062">
        <v>4</v>
      </c>
      <c r="B20" s="1060" t="s">
        <v>789</v>
      </c>
      <c r="C20" s="1063"/>
      <c r="D20" s="1060" t="str">
        <f t="shared" si="0"/>
        <v/>
      </c>
      <c r="E20" s="1064" t="s">
        <v>790</v>
      </c>
      <c r="F20" s="1060"/>
    </row>
    <row r="21" spans="1:7" ht="15" customHeight="1" x14ac:dyDescent="0.25">
      <c r="A21" s="1062">
        <v>5</v>
      </c>
      <c r="B21" s="1060" t="s">
        <v>791</v>
      </c>
      <c r="C21" s="1063"/>
      <c r="D21" s="1060" t="str">
        <f t="shared" si="0"/>
        <v/>
      </c>
      <c r="E21" s="1064" t="s">
        <v>792</v>
      </c>
      <c r="F21" s="1060"/>
    </row>
    <row r="22" spans="1:7" ht="15" customHeight="1" x14ac:dyDescent="0.25">
      <c r="A22" s="1062">
        <v>6</v>
      </c>
      <c r="B22" s="1060" t="s">
        <v>793</v>
      </c>
      <c r="C22" s="1063"/>
      <c r="D22" s="1060" t="str">
        <f t="shared" si="0"/>
        <v/>
      </c>
      <c r="E22" s="1064" t="s">
        <v>794</v>
      </c>
      <c r="F22" s="1060"/>
    </row>
    <row r="23" spans="1:7" ht="15" customHeight="1" x14ac:dyDescent="0.25">
      <c r="A23" s="1062">
        <v>7</v>
      </c>
      <c r="B23" s="1060" t="s">
        <v>795</v>
      </c>
      <c r="C23" s="1063"/>
      <c r="D23" s="1060" t="str">
        <f t="shared" si="0"/>
        <v/>
      </c>
      <c r="E23" s="1064" t="s">
        <v>796</v>
      </c>
      <c r="F23" s="1060"/>
    </row>
    <row r="24" spans="1:7" ht="15" customHeight="1" x14ac:dyDescent="0.25">
      <c r="A24" s="1062">
        <v>8</v>
      </c>
      <c r="B24" s="1060" t="s">
        <v>797</v>
      </c>
      <c r="C24" s="1063"/>
      <c r="D24" s="1060" t="str">
        <f t="shared" si="0"/>
        <v/>
      </c>
      <c r="E24" s="1064" t="s">
        <v>798</v>
      </c>
      <c r="F24" s="1060"/>
    </row>
    <row r="25" spans="1:7" ht="15" customHeight="1" x14ac:dyDescent="0.25">
      <c r="A25" s="1062">
        <v>9</v>
      </c>
      <c r="B25" s="1060" t="s">
        <v>799</v>
      </c>
      <c r="C25" s="1063"/>
      <c r="D25" s="1060" t="str">
        <f t="shared" si="0"/>
        <v/>
      </c>
      <c r="E25" s="1064" t="s">
        <v>800</v>
      </c>
      <c r="F25" s="1060"/>
    </row>
    <row r="26" spans="1:7" ht="15" customHeight="1" x14ac:dyDescent="0.25">
      <c r="A26" s="1062">
        <v>10</v>
      </c>
      <c r="B26" s="1060" t="s">
        <v>801</v>
      </c>
      <c r="C26" s="1063"/>
      <c r="D26" s="1060" t="str">
        <f t="shared" si="0"/>
        <v/>
      </c>
      <c r="E26" s="1065" t="s">
        <v>802</v>
      </c>
      <c r="F26" s="1060"/>
    </row>
    <row r="27" spans="1:7" ht="15" customHeight="1" x14ac:dyDescent="0.25">
      <c r="A27" s="1066"/>
      <c r="B27" s="1066"/>
      <c r="C27" s="1067"/>
      <c r="D27" s="1068">
        <f>COUNTIF(D17:D26,"goed!")</f>
        <v>1</v>
      </c>
      <c r="F27" s="1069" t="s">
        <v>803</v>
      </c>
    </row>
    <row r="28" spans="1:7" ht="15" customHeight="1" x14ac:dyDescent="0.25">
      <c r="A28" s="1056"/>
      <c r="C28" s="1067"/>
      <c r="E28" s="1058"/>
    </row>
    <row r="29" spans="1:7" s="1073" customFormat="1" ht="15" customHeight="1" x14ac:dyDescent="0.25">
      <c r="A29" s="1070" t="s">
        <v>804</v>
      </c>
      <c r="B29" s="1071"/>
      <c r="C29" s="1072"/>
      <c r="E29" s="1074"/>
    </row>
    <row r="30" spans="1:7" ht="15" customHeight="1" thickBot="1" x14ac:dyDescent="0.3">
      <c r="A30" s="1075" t="s">
        <v>805</v>
      </c>
      <c r="B30" s="1076"/>
      <c r="C30" s="1077"/>
      <c r="D30" s="1076"/>
      <c r="E30" s="1077"/>
      <c r="F30" s="1077"/>
      <c r="G30" s="1076"/>
    </row>
    <row r="31" spans="1:7" ht="9" customHeight="1" thickTop="1" x14ac:dyDescent="0.25"/>
  </sheetData>
  <mergeCells count="3">
    <mergeCell ref="A1:G1"/>
    <mergeCell ref="A12:G12"/>
    <mergeCell ref="A14:G14"/>
  </mergeCells>
  <printOptions horizontalCentered="1"/>
  <pageMargins left="0.19685039370078741" right="0.19685039370078741" top="1.1811023622047245" bottom="0.78740157480314965" header="0.6692913385826772" footer="0.31496062992125984"/>
  <pageSetup paperSize="9" scale="87" orientation="portrait" verticalDpi="4294967293" r:id="rId1"/>
  <headerFooter alignWithMargins="0">
    <oddHeader>&amp;C&amp;20Basis cursus gecombineerdmet gevorderd</oddHeader>
    <oddFooter>&amp;L® computraining&amp;R&amp;D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1:D85"/>
  <sheetViews>
    <sheetView showGridLines="0" zoomScaleNormal="100" workbookViewId="0"/>
  </sheetViews>
  <sheetFormatPr defaultRowHeight="15" x14ac:dyDescent="0.25"/>
  <cols>
    <col min="1" max="1" width="2.42578125" customWidth="1"/>
  </cols>
  <sheetData>
    <row r="1" spans="2:2" ht="18.75" x14ac:dyDescent="0.3">
      <c r="B1" s="1097" t="s">
        <v>859</v>
      </c>
    </row>
    <row r="2" spans="2:2" x14ac:dyDescent="0.25">
      <c r="B2" t="s">
        <v>860</v>
      </c>
    </row>
    <row r="3" spans="2:2" x14ac:dyDescent="0.25">
      <c r="B3" t="s">
        <v>781</v>
      </c>
    </row>
    <row r="4" spans="2:2" x14ac:dyDescent="0.25">
      <c r="B4" s="5" t="s">
        <v>861</v>
      </c>
    </row>
    <row r="5" spans="2:2" s="1098" customFormat="1" ht="21" x14ac:dyDescent="0.35">
      <c r="B5" s="199" t="s">
        <v>862</v>
      </c>
    </row>
    <row r="6" spans="2:2" s="1098" customFormat="1" ht="21" x14ac:dyDescent="0.35">
      <c r="B6" s="199" t="s">
        <v>863</v>
      </c>
    </row>
    <row r="7" spans="2:2" s="1098" customFormat="1" ht="21" x14ac:dyDescent="0.35">
      <c r="B7" s="199" t="s">
        <v>864</v>
      </c>
    </row>
    <row r="8" spans="2:2" s="1098" customFormat="1" ht="21" x14ac:dyDescent="0.35">
      <c r="B8" s="199" t="s">
        <v>865</v>
      </c>
    </row>
    <row r="9" spans="2:2" s="1098" customFormat="1" ht="21" x14ac:dyDescent="0.35">
      <c r="B9" s="199"/>
    </row>
    <row r="10" spans="2:2" x14ac:dyDescent="0.25">
      <c r="B10" t="s">
        <v>781</v>
      </c>
    </row>
    <row r="11" spans="2:2" x14ac:dyDescent="0.25">
      <c r="B11" s="5" t="s">
        <v>866</v>
      </c>
    </row>
    <row r="12" spans="2:2" x14ac:dyDescent="0.25">
      <c r="B12" t="s">
        <v>867</v>
      </c>
    </row>
    <row r="13" spans="2:2" x14ac:dyDescent="0.25">
      <c r="B13" t="s">
        <v>868</v>
      </c>
    </row>
    <row r="14" spans="2:2" x14ac:dyDescent="0.25">
      <c r="B14" t="s">
        <v>869</v>
      </c>
    </row>
    <row r="15" spans="2:2" x14ac:dyDescent="0.25">
      <c r="B15" t="s">
        <v>870</v>
      </c>
    </row>
    <row r="17" spans="2:2" x14ac:dyDescent="0.25">
      <c r="B17" s="5" t="s">
        <v>871</v>
      </c>
    </row>
    <row r="18" spans="2:2" s="199" customFormat="1" ht="18.75" x14ac:dyDescent="0.3">
      <c r="B18" s="199" t="s">
        <v>865</v>
      </c>
    </row>
    <row r="19" spans="2:2" s="199" customFormat="1" ht="18.75" x14ac:dyDescent="0.3">
      <c r="B19" s="199" t="s">
        <v>872</v>
      </c>
    </row>
    <row r="20" spans="2:2" s="199" customFormat="1" ht="18.75" x14ac:dyDescent="0.3">
      <c r="B20" s="199" t="s">
        <v>873</v>
      </c>
    </row>
    <row r="21" spans="2:2" s="199" customFormat="1" ht="18.75" x14ac:dyDescent="0.3">
      <c r="B21" s="199" t="s">
        <v>862</v>
      </c>
    </row>
    <row r="22" spans="2:2" s="199" customFormat="1" ht="18.75" x14ac:dyDescent="0.3">
      <c r="B22" s="199" t="s">
        <v>874</v>
      </c>
    </row>
    <row r="23" spans="2:2" s="199" customFormat="1" ht="18.75" x14ac:dyDescent="0.3"/>
    <row r="24" spans="2:2" x14ac:dyDescent="0.25">
      <c r="B24" t="s">
        <v>781</v>
      </c>
    </row>
    <row r="25" spans="2:2" x14ac:dyDescent="0.25">
      <c r="B25" s="5" t="s">
        <v>875</v>
      </c>
    </row>
    <row r="26" spans="2:2" x14ac:dyDescent="0.25">
      <c r="B26" t="s">
        <v>876</v>
      </c>
    </row>
    <row r="27" spans="2:2" x14ac:dyDescent="0.25">
      <c r="B27" t="s">
        <v>877</v>
      </c>
    </row>
    <row r="28" spans="2:2" x14ac:dyDescent="0.25">
      <c r="B28" t="s">
        <v>878</v>
      </c>
    </row>
    <row r="29" spans="2:2" x14ac:dyDescent="0.25">
      <c r="B29" t="s">
        <v>879</v>
      </c>
    </row>
    <row r="31" spans="2:2" x14ac:dyDescent="0.25">
      <c r="B31" t="s">
        <v>781</v>
      </c>
    </row>
    <row r="32" spans="2:2" x14ac:dyDescent="0.25">
      <c r="B32" s="5" t="s">
        <v>880</v>
      </c>
    </row>
    <row r="33" spans="2:2" x14ac:dyDescent="0.25">
      <c r="B33" t="s">
        <v>881</v>
      </c>
    </row>
    <row r="34" spans="2:2" x14ac:dyDescent="0.25">
      <c r="B34" t="s">
        <v>882</v>
      </c>
    </row>
    <row r="35" spans="2:2" x14ac:dyDescent="0.25">
      <c r="B35" t="s">
        <v>883</v>
      </c>
    </row>
    <row r="36" spans="2:2" x14ac:dyDescent="0.25">
      <c r="B36" t="s">
        <v>884</v>
      </c>
    </row>
    <row r="37" spans="2:2" x14ac:dyDescent="0.25">
      <c r="B37" t="s">
        <v>885</v>
      </c>
    </row>
    <row r="38" spans="2:2" x14ac:dyDescent="0.25">
      <c r="B38" t="s">
        <v>886</v>
      </c>
    </row>
    <row r="40" spans="2:2" x14ac:dyDescent="0.25">
      <c r="B40" t="s">
        <v>781</v>
      </c>
    </row>
    <row r="41" spans="2:2" x14ac:dyDescent="0.25">
      <c r="B41" s="5" t="s">
        <v>887</v>
      </c>
    </row>
    <row r="42" spans="2:2" x14ac:dyDescent="0.25">
      <c r="B42" t="s">
        <v>888</v>
      </c>
    </row>
    <row r="43" spans="2:2" x14ac:dyDescent="0.25">
      <c r="B43" t="s">
        <v>889</v>
      </c>
    </row>
    <row r="44" spans="2:2" x14ac:dyDescent="0.25">
      <c r="B44" t="s">
        <v>890</v>
      </c>
    </row>
    <row r="45" spans="2:2" x14ac:dyDescent="0.25">
      <c r="B45" t="s">
        <v>891</v>
      </c>
    </row>
    <row r="46" spans="2:2" x14ac:dyDescent="0.25">
      <c r="B46" t="s">
        <v>892</v>
      </c>
    </row>
    <row r="47" spans="2:2" x14ac:dyDescent="0.25">
      <c r="B47" t="s">
        <v>893</v>
      </c>
    </row>
    <row r="49" spans="2:2" x14ac:dyDescent="0.25">
      <c r="B49" t="s">
        <v>781</v>
      </c>
    </row>
    <row r="50" spans="2:2" x14ac:dyDescent="0.25">
      <c r="B50" s="5" t="s">
        <v>894</v>
      </c>
    </row>
    <row r="51" spans="2:2" x14ac:dyDescent="0.25">
      <c r="B51" t="s">
        <v>895</v>
      </c>
    </row>
    <row r="52" spans="2:2" x14ac:dyDescent="0.25">
      <c r="B52" t="s">
        <v>883</v>
      </c>
    </row>
    <row r="53" spans="2:2" x14ac:dyDescent="0.25">
      <c r="B53" t="s">
        <v>885</v>
      </c>
    </row>
    <row r="54" spans="2:2" x14ac:dyDescent="0.25">
      <c r="B54" s="5" t="s">
        <v>896</v>
      </c>
    </row>
    <row r="55" spans="2:2" x14ac:dyDescent="0.25">
      <c r="B55" t="s">
        <v>881</v>
      </c>
    </row>
    <row r="57" spans="2:2" x14ac:dyDescent="0.25">
      <c r="B57" t="s">
        <v>781</v>
      </c>
    </row>
    <row r="58" spans="2:2" x14ac:dyDescent="0.25">
      <c r="B58" s="5" t="s">
        <v>897</v>
      </c>
    </row>
    <row r="59" spans="2:2" x14ac:dyDescent="0.25">
      <c r="B59" t="s">
        <v>898</v>
      </c>
    </row>
    <row r="60" spans="2:2" x14ac:dyDescent="0.25">
      <c r="B60" t="s">
        <v>899</v>
      </c>
    </row>
    <row r="61" spans="2:2" x14ac:dyDescent="0.25">
      <c r="B61" t="s">
        <v>900</v>
      </c>
    </row>
    <row r="62" spans="2:2" x14ac:dyDescent="0.25">
      <c r="B62" t="s">
        <v>901</v>
      </c>
    </row>
    <row r="63" spans="2:2" x14ac:dyDescent="0.25">
      <c r="B63" t="s">
        <v>902</v>
      </c>
    </row>
    <row r="65" spans="2:3" x14ac:dyDescent="0.25">
      <c r="B65" t="s">
        <v>781</v>
      </c>
    </row>
    <row r="66" spans="2:3" x14ac:dyDescent="0.25">
      <c r="B66" s="5" t="s">
        <v>903</v>
      </c>
    </row>
    <row r="67" spans="2:3" ht="24" customHeight="1" x14ac:dyDescent="0.25">
      <c r="B67">
        <v>1</v>
      </c>
    </row>
    <row r="68" spans="2:3" ht="24" customHeight="1" x14ac:dyDescent="0.25">
      <c r="B68">
        <v>2</v>
      </c>
    </row>
    <row r="69" spans="2:3" ht="24" customHeight="1" x14ac:dyDescent="0.25">
      <c r="B69">
        <v>3</v>
      </c>
    </row>
    <row r="70" spans="2:3" ht="24" customHeight="1" x14ac:dyDescent="0.25">
      <c r="B70">
        <v>4</v>
      </c>
    </row>
    <row r="71" spans="2:3" ht="24" customHeight="1" x14ac:dyDescent="0.25"/>
    <row r="72" spans="2:3" ht="18" customHeight="1" x14ac:dyDescent="0.25">
      <c r="B72" t="s">
        <v>781</v>
      </c>
    </row>
    <row r="73" spans="2:3" x14ac:dyDescent="0.25">
      <c r="B73" s="5" t="s">
        <v>904</v>
      </c>
    </row>
    <row r="74" spans="2:3" x14ac:dyDescent="0.25">
      <c r="B74" t="s">
        <v>905</v>
      </c>
    </row>
    <row r="75" spans="2:3" x14ac:dyDescent="0.25">
      <c r="B75" t="s">
        <v>906</v>
      </c>
    </row>
    <row r="76" spans="2:3" x14ac:dyDescent="0.25">
      <c r="B76" t="s">
        <v>907</v>
      </c>
    </row>
    <row r="77" spans="2:3" x14ac:dyDescent="0.25">
      <c r="B77" t="s">
        <v>908</v>
      </c>
    </row>
    <row r="79" spans="2:3" x14ac:dyDescent="0.25">
      <c r="B79" s="30" t="s">
        <v>909</v>
      </c>
    </row>
    <row r="80" spans="2:3" x14ac:dyDescent="0.25">
      <c r="B80" s="1099">
        <v>10</v>
      </c>
      <c r="C80" s="30" t="s">
        <v>910</v>
      </c>
    </row>
    <row r="81" spans="2:4" x14ac:dyDescent="0.25">
      <c r="B81" s="1100" t="s">
        <v>911</v>
      </c>
      <c r="C81" s="1101">
        <v>4</v>
      </c>
    </row>
    <row r="82" spans="2:4" x14ac:dyDescent="0.25">
      <c r="B82" s="1100" t="s">
        <v>912</v>
      </c>
      <c r="C82" s="1102">
        <v>6</v>
      </c>
      <c r="D82" s="1103"/>
    </row>
    <row r="83" spans="2:4" x14ac:dyDescent="0.25">
      <c r="B83" s="1100" t="s">
        <v>913</v>
      </c>
      <c r="C83" s="1104">
        <f>C81/B80*10</f>
        <v>4</v>
      </c>
    </row>
    <row r="84" spans="2:4" x14ac:dyDescent="0.25">
      <c r="D84" s="1103"/>
    </row>
    <row r="85" spans="2:4" x14ac:dyDescent="0.25">
      <c r="B85" t="s">
        <v>914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30" max="16383" man="1"/>
    <brk id="64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12"/>
  <sheetViews>
    <sheetView zoomScale="85" zoomScaleNormal="85" zoomScalePageLayoutView="85" workbookViewId="0">
      <selection activeCell="N22" sqref="N22"/>
    </sheetView>
  </sheetViews>
  <sheetFormatPr defaultColWidth="11.28515625" defaultRowHeight="15" x14ac:dyDescent="0.25"/>
  <cols>
    <col min="1" max="1" width="19.85546875" customWidth="1"/>
    <col min="3" max="3" width="14.7109375" customWidth="1"/>
    <col min="4" max="4" width="14.140625" customWidth="1"/>
    <col min="5" max="5" width="5" customWidth="1"/>
  </cols>
  <sheetData>
    <row r="1" spans="1:4" x14ac:dyDescent="0.25">
      <c r="A1" t="s">
        <v>430</v>
      </c>
    </row>
    <row r="2" spans="1:4" x14ac:dyDescent="0.25">
      <c r="A2">
        <f>D12</f>
        <v>0</v>
      </c>
    </row>
    <row r="3" spans="1:4" ht="15.75" thickBot="1" x14ac:dyDescent="0.3"/>
    <row r="4" spans="1:4" ht="21" x14ac:dyDescent="0.35">
      <c r="A4" s="536" t="s">
        <v>412</v>
      </c>
      <c r="B4" s="517"/>
      <c r="C4" s="518" t="s">
        <v>431</v>
      </c>
      <c r="D4" s="519"/>
    </row>
    <row r="5" spans="1:4" x14ac:dyDescent="0.25">
      <c r="A5" s="537"/>
      <c r="B5" s="538"/>
      <c r="C5" s="538"/>
      <c r="D5" s="539"/>
    </row>
    <row r="6" spans="1:4" ht="15.75" x14ac:dyDescent="0.25">
      <c r="A6" s="540" t="s">
        <v>327</v>
      </c>
      <c r="B6" s="523" t="s">
        <v>329</v>
      </c>
      <c r="C6" s="523" t="s">
        <v>432</v>
      </c>
      <c r="D6" s="524" t="s">
        <v>415</v>
      </c>
    </row>
    <row r="7" spans="1:4" ht="15.75" x14ac:dyDescent="0.25">
      <c r="A7" s="541" t="s">
        <v>416</v>
      </c>
      <c r="B7" s="526">
        <v>56</v>
      </c>
      <c r="C7" s="526">
        <v>3.42</v>
      </c>
      <c r="D7" s="527"/>
    </row>
    <row r="8" spans="1:4" ht="15.75" x14ac:dyDescent="0.25">
      <c r="A8" s="541" t="s">
        <v>417</v>
      </c>
      <c r="B8" s="526">
        <v>66</v>
      </c>
      <c r="C8" s="526">
        <v>1.28</v>
      </c>
      <c r="D8" s="527"/>
    </row>
    <row r="9" spans="1:4" ht="15.75" x14ac:dyDescent="0.25">
      <c r="A9" s="541" t="s">
        <v>418</v>
      </c>
      <c r="B9" s="526">
        <v>88</v>
      </c>
      <c r="C9" s="526">
        <v>1.59</v>
      </c>
      <c r="D9" s="527"/>
    </row>
    <row r="10" spans="1:4" ht="15.75" x14ac:dyDescent="0.25">
      <c r="A10" s="541" t="s">
        <v>419</v>
      </c>
      <c r="B10" s="526">
        <v>233</v>
      </c>
      <c r="C10" s="526">
        <v>0.92</v>
      </c>
      <c r="D10" s="527"/>
    </row>
    <row r="11" spans="1:4" ht="15.75" x14ac:dyDescent="0.25">
      <c r="A11" s="541" t="s">
        <v>420</v>
      </c>
      <c r="B11" s="526">
        <v>122</v>
      </c>
      <c r="C11" s="526">
        <v>0.69</v>
      </c>
      <c r="D11" s="527"/>
    </row>
    <row r="12" spans="1:4" ht="16.5" thickBot="1" x14ac:dyDescent="0.3">
      <c r="A12" s="542" t="s">
        <v>331</v>
      </c>
      <c r="B12" s="529"/>
      <c r="C12" s="529"/>
      <c r="D12" s="530"/>
    </row>
  </sheetData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12"/>
  <sheetViews>
    <sheetView zoomScale="85" zoomScaleNormal="85" zoomScalePageLayoutView="85" workbookViewId="0">
      <selection activeCell="L18" sqref="L18"/>
    </sheetView>
  </sheetViews>
  <sheetFormatPr defaultColWidth="11.28515625" defaultRowHeight="15" x14ac:dyDescent="0.25"/>
  <cols>
    <col min="1" max="1" width="19.85546875" customWidth="1"/>
    <col min="3" max="3" width="14" customWidth="1"/>
    <col min="4" max="4" width="16.42578125" customWidth="1"/>
    <col min="5" max="5" width="5" customWidth="1"/>
  </cols>
  <sheetData>
    <row r="1" spans="1:4" x14ac:dyDescent="0.25">
      <c r="A1" t="s">
        <v>433</v>
      </c>
    </row>
    <row r="2" spans="1:4" x14ac:dyDescent="0.25">
      <c r="A2">
        <f>D12</f>
        <v>714.45999999999992</v>
      </c>
    </row>
    <row r="3" spans="1:4" ht="15.75" thickBot="1" x14ac:dyDescent="0.3"/>
    <row r="4" spans="1:4" ht="21" x14ac:dyDescent="0.35">
      <c r="A4" s="536" t="s">
        <v>412</v>
      </c>
      <c r="B4" s="517"/>
      <c r="C4" s="518" t="s">
        <v>434</v>
      </c>
      <c r="D4" s="519"/>
    </row>
    <row r="5" spans="1:4" x14ac:dyDescent="0.25">
      <c r="A5" s="537"/>
      <c r="B5" s="538"/>
      <c r="C5" s="538"/>
      <c r="D5" s="539"/>
    </row>
    <row r="6" spans="1:4" ht="15.75" x14ac:dyDescent="0.25">
      <c r="A6" s="540" t="s">
        <v>327</v>
      </c>
      <c r="B6" s="523" t="s">
        <v>329</v>
      </c>
      <c r="C6" s="523" t="s">
        <v>432</v>
      </c>
      <c r="D6" s="524" t="s">
        <v>415</v>
      </c>
    </row>
    <row r="7" spans="1:4" ht="15.75" x14ac:dyDescent="0.25">
      <c r="A7" s="541" t="s">
        <v>416</v>
      </c>
      <c r="B7" s="526">
        <v>56</v>
      </c>
      <c r="C7" s="526">
        <v>3.42</v>
      </c>
      <c r="D7" s="527">
        <f>B7*C7</f>
        <v>191.51999999999998</v>
      </c>
    </row>
    <row r="8" spans="1:4" ht="15.75" x14ac:dyDescent="0.25">
      <c r="A8" s="541" t="s">
        <v>417</v>
      </c>
      <c r="B8" s="526">
        <v>66</v>
      </c>
      <c r="C8" s="526">
        <v>1.28</v>
      </c>
      <c r="D8" s="527">
        <f t="shared" ref="D8:D11" si="0">B8*C8</f>
        <v>84.48</v>
      </c>
    </row>
    <row r="9" spans="1:4" ht="15.75" x14ac:dyDescent="0.25">
      <c r="A9" s="541" t="s">
        <v>418</v>
      </c>
      <c r="B9" s="526">
        <v>88</v>
      </c>
      <c r="C9" s="526">
        <v>1.59</v>
      </c>
      <c r="D9" s="527">
        <f t="shared" si="0"/>
        <v>139.92000000000002</v>
      </c>
    </row>
    <row r="10" spans="1:4" ht="15.75" x14ac:dyDescent="0.25">
      <c r="A10" s="541" t="s">
        <v>419</v>
      </c>
      <c r="B10" s="526">
        <v>233</v>
      </c>
      <c r="C10" s="526">
        <v>0.92</v>
      </c>
      <c r="D10" s="527">
        <f t="shared" si="0"/>
        <v>214.36</v>
      </c>
    </row>
    <row r="11" spans="1:4" ht="15.75" x14ac:dyDescent="0.25">
      <c r="A11" s="541" t="s">
        <v>420</v>
      </c>
      <c r="B11" s="526">
        <v>122</v>
      </c>
      <c r="C11" s="526">
        <v>0.69</v>
      </c>
      <c r="D11" s="527">
        <f t="shared" si="0"/>
        <v>84.179999999999993</v>
      </c>
    </row>
    <row r="12" spans="1:4" ht="16.5" thickBot="1" x14ac:dyDescent="0.3">
      <c r="A12" s="542" t="s">
        <v>331</v>
      </c>
      <c r="B12" s="529"/>
      <c r="C12" s="529"/>
      <c r="D12" s="530">
        <f>SUM(D7:D11)</f>
        <v>714.45999999999992</v>
      </c>
    </row>
  </sheetData>
  <pageMargins left="0.75" right="0.75" top="1" bottom="1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12"/>
  <sheetViews>
    <sheetView zoomScale="85" zoomScaleNormal="85" zoomScalePageLayoutView="85" workbookViewId="0">
      <selection activeCell="C26" sqref="C26"/>
    </sheetView>
  </sheetViews>
  <sheetFormatPr defaultColWidth="11.28515625" defaultRowHeight="15" x14ac:dyDescent="0.25"/>
  <cols>
    <col min="1" max="1" width="19.85546875" customWidth="1"/>
    <col min="3" max="3" width="14.140625" customWidth="1"/>
    <col min="4" max="4" width="16" customWidth="1"/>
    <col min="5" max="5" width="5" customWidth="1"/>
  </cols>
  <sheetData>
    <row r="1" spans="1:4" x14ac:dyDescent="0.25">
      <c r="A1" t="s">
        <v>435</v>
      </c>
    </row>
    <row r="2" spans="1:4" x14ac:dyDescent="0.25">
      <c r="A2">
        <f>D12</f>
        <v>714.45999999999992</v>
      </c>
    </row>
    <row r="3" spans="1:4" ht="15.75" thickBot="1" x14ac:dyDescent="0.3"/>
    <row r="4" spans="1:4" ht="21" x14ac:dyDescent="0.35">
      <c r="A4" s="536" t="s">
        <v>412</v>
      </c>
      <c r="B4" s="517"/>
      <c r="C4" s="518" t="s">
        <v>436</v>
      </c>
      <c r="D4" s="519"/>
    </row>
    <row r="5" spans="1:4" x14ac:dyDescent="0.25">
      <c r="A5" s="537"/>
      <c r="B5" s="538"/>
      <c r="C5" s="538"/>
      <c r="D5" s="539"/>
    </row>
    <row r="6" spans="1:4" ht="15.75" x14ac:dyDescent="0.25">
      <c r="A6" s="540" t="s">
        <v>327</v>
      </c>
      <c r="B6" s="523" t="s">
        <v>329</v>
      </c>
      <c r="C6" s="523" t="s">
        <v>432</v>
      </c>
      <c r="D6" s="524" t="s">
        <v>415</v>
      </c>
    </row>
    <row r="7" spans="1:4" ht="15.75" x14ac:dyDescent="0.25">
      <c r="A7" s="541" t="s">
        <v>416</v>
      </c>
      <c r="B7" s="526">
        <v>56</v>
      </c>
      <c r="C7" s="526">
        <v>3.42</v>
      </c>
      <c r="D7" s="527">
        <f>B7*C7</f>
        <v>191.51999999999998</v>
      </c>
    </row>
    <row r="8" spans="1:4" ht="15.75" x14ac:dyDescent="0.25">
      <c r="A8" s="541" t="s">
        <v>417</v>
      </c>
      <c r="B8" s="526">
        <v>66</v>
      </c>
      <c r="C8" s="526">
        <v>1.28</v>
      </c>
      <c r="D8" s="527">
        <f t="shared" ref="D8:D11" si="0">B8*C8</f>
        <v>84.48</v>
      </c>
    </row>
    <row r="9" spans="1:4" ht="15.75" x14ac:dyDescent="0.25">
      <c r="A9" s="541" t="s">
        <v>418</v>
      </c>
      <c r="B9" s="526">
        <v>88</v>
      </c>
      <c r="C9" s="526">
        <v>1.59</v>
      </c>
      <c r="D9" s="527">
        <f t="shared" si="0"/>
        <v>139.92000000000002</v>
      </c>
    </row>
    <row r="10" spans="1:4" ht="15.75" x14ac:dyDescent="0.25">
      <c r="A10" s="541" t="s">
        <v>419</v>
      </c>
      <c r="B10" s="526">
        <v>233</v>
      </c>
      <c r="C10" s="526">
        <v>0.92</v>
      </c>
      <c r="D10" s="527">
        <f t="shared" si="0"/>
        <v>214.36</v>
      </c>
    </row>
    <row r="11" spans="1:4" ht="15.75" x14ac:dyDescent="0.25">
      <c r="A11" s="541" t="s">
        <v>420</v>
      </c>
      <c r="B11" s="526">
        <v>122</v>
      </c>
      <c r="C11" s="526">
        <v>0.69</v>
      </c>
      <c r="D11" s="527">
        <f t="shared" si="0"/>
        <v>84.179999999999993</v>
      </c>
    </row>
    <row r="12" spans="1:4" ht="16.5" thickBot="1" x14ac:dyDescent="0.3">
      <c r="A12" s="542" t="s">
        <v>331</v>
      </c>
      <c r="B12" s="529"/>
      <c r="C12" s="529"/>
      <c r="D12" s="530">
        <f>SUM(D7:D11)</f>
        <v>714.45999999999992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2"/>
  <sheetViews>
    <sheetView zoomScale="85" zoomScaleNormal="85" zoomScalePageLayoutView="85" workbookViewId="0">
      <selection activeCell="I17" sqref="I17"/>
    </sheetView>
  </sheetViews>
  <sheetFormatPr defaultColWidth="11.28515625" defaultRowHeight="15" x14ac:dyDescent="0.25"/>
  <cols>
    <col min="1" max="1" width="19.85546875" customWidth="1"/>
    <col min="3" max="3" width="13" customWidth="1"/>
    <col min="4" max="4" width="17.140625" customWidth="1"/>
    <col min="5" max="5" width="5" customWidth="1"/>
  </cols>
  <sheetData>
    <row r="1" spans="1:4" x14ac:dyDescent="0.25">
      <c r="A1" t="s">
        <v>437</v>
      </c>
    </row>
    <row r="2" spans="1:4" x14ac:dyDescent="0.25">
      <c r="A2">
        <f>D12</f>
        <v>714.45999999999992</v>
      </c>
    </row>
    <row r="3" spans="1:4" ht="15.75" thickBot="1" x14ac:dyDescent="0.3"/>
    <row r="4" spans="1:4" ht="21" x14ac:dyDescent="0.35">
      <c r="A4" s="536" t="s">
        <v>412</v>
      </c>
      <c r="B4" s="517"/>
      <c r="C4" s="518" t="s">
        <v>413</v>
      </c>
      <c r="D4" s="519"/>
    </row>
    <row r="5" spans="1:4" x14ac:dyDescent="0.25">
      <c r="A5" s="537"/>
      <c r="B5" s="538"/>
      <c r="C5" s="538"/>
      <c r="D5" s="539"/>
    </row>
    <row r="6" spans="1:4" ht="15.75" x14ac:dyDescent="0.25">
      <c r="A6" s="540" t="s">
        <v>327</v>
      </c>
      <c r="B6" s="523" t="s">
        <v>329</v>
      </c>
      <c r="C6" s="523" t="s">
        <v>432</v>
      </c>
      <c r="D6" s="524" t="s">
        <v>415</v>
      </c>
    </row>
    <row r="7" spans="1:4" ht="15.75" x14ac:dyDescent="0.25">
      <c r="A7" s="541" t="s">
        <v>416</v>
      </c>
      <c r="B7" s="526">
        <v>56</v>
      </c>
      <c r="C7" s="526">
        <v>3.42</v>
      </c>
      <c r="D7" s="527">
        <f>B7*C7</f>
        <v>191.51999999999998</v>
      </c>
    </row>
    <row r="8" spans="1:4" ht="15.75" x14ac:dyDescent="0.25">
      <c r="A8" s="541" t="s">
        <v>417</v>
      </c>
      <c r="B8" s="526">
        <v>66</v>
      </c>
      <c r="C8" s="526">
        <v>1.28</v>
      </c>
      <c r="D8" s="527">
        <f t="shared" ref="D8:D11" si="0">B8*C8</f>
        <v>84.48</v>
      </c>
    </row>
    <row r="9" spans="1:4" ht="15.75" x14ac:dyDescent="0.25">
      <c r="A9" s="541" t="s">
        <v>418</v>
      </c>
      <c r="B9" s="526">
        <v>88</v>
      </c>
      <c r="C9" s="526">
        <v>1.59</v>
      </c>
      <c r="D9" s="527">
        <f t="shared" si="0"/>
        <v>139.92000000000002</v>
      </c>
    </row>
    <row r="10" spans="1:4" ht="15.75" x14ac:dyDescent="0.25">
      <c r="A10" s="541" t="s">
        <v>419</v>
      </c>
      <c r="B10" s="526">
        <v>233</v>
      </c>
      <c r="C10" s="526">
        <v>0.92</v>
      </c>
      <c r="D10" s="527">
        <f t="shared" si="0"/>
        <v>214.36</v>
      </c>
    </row>
    <row r="11" spans="1:4" ht="15.75" x14ac:dyDescent="0.25">
      <c r="A11" s="541" t="s">
        <v>420</v>
      </c>
      <c r="B11" s="526">
        <v>122</v>
      </c>
      <c r="C11" s="526">
        <v>0.69</v>
      </c>
      <c r="D11" s="527">
        <f t="shared" si="0"/>
        <v>84.179999999999993</v>
      </c>
    </row>
    <row r="12" spans="1:4" ht="16.5" thickBot="1" x14ac:dyDescent="0.3">
      <c r="A12" s="542" t="s">
        <v>331</v>
      </c>
      <c r="B12" s="529"/>
      <c r="C12" s="529"/>
      <c r="D12" s="530">
        <f>SUM(D7:D11)</f>
        <v>714.45999999999992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1"/>
  <sheetViews>
    <sheetView showGridLines="0" zoomScaleNormal="100" zoomScaleSheetLayoutView="100" workbookViewId="0">
      <selection sqref="A1:H1"/>
    </sheetView>
  </sheetViews>
  <sheetFormatPr defaultColWidth="9.140625" defaultRowHeight="15.75" x14ac:dyDescent="0.25"/>
  <cols>
    <col min="1" max="1" width="3" style="50" customWidth="1"/>
    <col min="2" max="2" width="18.28515625" style="10" customWidth="1"/>
    <col min="3" max="3" width="10" style="10" customWidth="1"/>
    <col min="4" max="4" width="11" style="10" customWidth="1"/>
    <col min="5" max="5" width="13.5703125" style="10" bestFit="1" customWidth="1"/>
    <col min="6" max="6" width="17.7109375" style="10" bestFit="1" customWidth="1"/>
    <col min="7" max="8" width="11.85546875" style="10" customWidth="1"/>
    <col min="9" max="11" width="9.140625" style="10"/>
    <col min="12" max="12" width="11" style="51" bestFit="1" customWidth="1"/>
    <col min="13" max="14" width="9.140625" style="10"/>
    <col min="15" max="15" width="10" style="10" bestFit="1" customWidth="1"/>
    <col min="16" max="16384" width="9.140625" style="10"/>
  </cols>
  <sheetData>
    <row r="1" spans="1:12" s="38" customFormat="1" ht="30.75" customHeight="1" thickBot="1" x14ac:dyDescent="0.3">
      <c r="A1" s="1117" t="s">
        <v>55</v>
      </c>
      <c r="B1" s="1117"/>
      <c r="C1" s="1117"/>
      <c r="D1" s="1117"/>
      <c r="E1" s="1117"/>
      <c r="F1" s="1117"/>
      <c r="G1" s="1117"/>
      <c r="H1" s="1117"/>
      <c r="L1" s="39"/>
    </row>
    <row r="2" spans="1:12" s="41" customFormat="1" ht="21.75" thickTop="1" x14ac:dyDescent="0.35">
      <c r="A2" s="37" t="s">
        <v>56</v>
      </c>
      <c r="B2" s="40"/>
      <c r="C2" s="40"/>
      <c r="D2" s="40"/>
      <c r="E2" s="40"/>
      <c r="F2" s="40"/>
      <c r="G2" s="40"/>
      <c r="H2" s="40"/>
      <c r="L2" s="42"/>
    </row>
    <row r="3" spans="1:12" s="45" customFormat="1" x14ac:dyDescent="0.25">
      <c r="A3" s="43">
        <v>1</v>
      </c>
      <c r="B3" s="18" t="s">
        <v>57</v>
      </c>
      <c r="C3" s="44"/>
      <c r="D3" s="44"/>
      <c r="E3" s="44"/>
      <c r="F3" s="44"/>
      <c r="G3" s="44"/>
      <c r="L3" s="46"/>
    </row>
    <row r="4" spans="1:12" s="45" customFormat="1" x14ac:dyDescent="0.25">
      <c r="A4" s="43">
        <v>2</v>
      </c>
      <c r="B4" s="47" t="s">
        <v>58</v>
      </c>
      <c r="C4" s="44"/>
      <c r="D4" s="44"/>
      <c r="E4" s="44"/>
      <c r="F4" s="44"/>
      <c r="G4" s="44"/>
      <c r="L4" s="46"/>
    </row>
    <row r="5" spans="1:12" s="14" customFormat="1" x14ac:dyDescent="0.25">
      <c r="A5" s="43">
        <v>3</v>
      </c>
      <c r="B5" s="48" t="s">
        <v>59</v>
      </c>
      <c r="C5" s="44"/>
      <c r="D5" s="44"/>
      <c r="E5" s="44"/>
      <c r="F5" s="44"/>
      <c r="G5" s="44"/>
      <c r="L5" s="49"/>
    </row>
    <row r="6" spans="1:12" s="14" customFormat="1" x14ac:dyDescent="0.25">
      <c r="A6" s="50"/>
      <c r="B6" s="14" t="s">
        <v>60</v>
      </c>
      <c r="L6" s="49"/>
    </row>
    <row r="7" spans="1:12" s="14" customFormat="1" x14ac:dyDescent="0.25">
      <c r="A7" s="1120" t="s">
        <v>23</v>
      </c>
      <c r="B7" s="1120"/>
      <c r="C7" s="1120"/>
      <c r="D7" s="1120"/>
      <c r="E7" s="1120"/>
      <c r="F7" s="1120"/>
      <c r="G7" s="1120"/>
      <c r="H7" s="1120"/>
      <c r="L7" s="49"/>
    </row>
    <row r="8" spans="1:12" ht="20.25" x14ac:dyDescent="0.3">
      <c r="A8" s="1121" t="s">
        <v>61</v>
      </c>
      <c r="B8" s="1121"/>
      <c r="C8" s="1121"/>
      <c r="D8" s="1121"/>
      <c r="E8" s="1121"/>
      <c r="F8" s="1121"/>
      <c r="G8" s="1121"/>
      <c r="H8" s="1121"/>
    </row>
    <row r="9" spans="1:12" ht="16.5" thickBot="1" x14ac:dyDescent="0.3">
      <c r="B9" s="52"/>
      <c r="C9" s="52"/>
      <c r="D9" s="53"/>
      <c r="E9" s="52"/>
      <c r="F9" s="52"/>
      <c r="G9" s="54"/>
      <c r="H9" s="55"/>
    </row>
    <row r="10" spans="1:12" ht="18.75" x14ac:dyDescent="0.4">
      <c r="B10" s="56" t="s">
        <v>62</v>
      </c>
      <c r="C10" s="57" t="s">
        <v>63</v>
      </c>
      <c r="D10" s="57" t="s">
        <v>64</v>
      </c>
      <c r="E10" s="57" t="s">
        <v>65</v>
      </c>
      <c r="F10" s="57" t="s">
        <v>66</v>
      </c>
      <c r="G10" s="57" t="s">
        <v>67</v>
      </c>
      <c r="H10" s="58" t="s">
        <v>68</v>
      </c>
    </row>
    <row r="11" spans="1:12" ht="8.25" customHeight="1" thickBot="1" x14ac:dyDescent="0.45">
      <c r="B11" s="59"/>
      <c r="C11" s="60"/>
      <c r="D11" s="61"/>
      <c r="E11" s="61"/>
      <c r="F11" s="61"/>
      <c r="G11" s="61"/>
      <c r="H11" s="62"/>
    </row>
    <row r="12" spans="1:12" ht="15.95" customHeight="1" thickTop="1" x14ac:dyDescent="0.25">
      <c r="B12" s="63" t="s">
        <v>69</v>
      </c>
      <c r="C12" s="64" t="s">
        <v>70</v>
      </c>
      <c r="D12" s="65">
        <v>25</v>
      </c>
      <c r="E12" s="66">
        <v>6.5</v>
      </c>
      <c r="F12" s="67">
        <v>0.6</v>
      </c>
      <c r="G12" s="68">
        <v>42879</v>
      </c>
      <c r="H12" s="69">
        <v>475456785</v>
      </c>
    </row>
    <row r="13" spans="1:12" ht="15.95" customHeight="1" x14ac:dyDescent="0.25">
      <c r="B13" s="63" t="s">
        <v>71</v>
      </c>
      <c r="C13" s="70" t="s">
        <v>72</v>
      </c>
      <c r="D13" s="71">
        <v>30</v>
      </c>
      <c r="E13" s="72">
        <v>7.8</v>
      </c>
      <c r="F13" s="73">
        <v>0.9</v>
      </c>
      <c r="G13" s="74">
        <v>42879</v>
      </c>
      <c r="H13" s="75">
        <v>774567851</v>
      </c>
    </row>
    <row r="14" spans="1:12" ht="15.95" customHeight="1" x14ac:dyDescent="0.25">
      <c r="B14" s="63" t="s">
        <v>73</v>
      </c>
      <c r="C14" s="70" t="s">
        <v>74</v>
      </c>
      <c r="D14" s="71">
        <v>35</v>
      </c>
      <c r="E14" s="72">
        <v>6.5</v>
      </c>
      <c r="F14" s="73">
        <v>0.7</v>
      </c>
      <c r="G14" s="74">
        <v>42879</v>
      </c>
      <c r="H14" s="75">
        <v>736789217</v>
      </c>
    </row>
    <row r="15" spans="1:12" ht="15.95" customHeight="1" x14ac:dyDescent="0.25">
      <c r="B15" s="63" t="s">
        <v>75</v>
      </c>
      <c r="C15" s="70" t="s">
        <v>76</v>
      </c>
      <c r="D15" s="71">
        <v>40</v>
      </c>
      <c r="E15" s="72">
        <v>8.6999999999999993</v>
      </c>
      <c r="F15" s="73">
        <v>0.75</v>
      </c>
      <c r="G15" s="74">
        <v>42880</v>
      </c>
      <c r="H15" s="75">
        <v>372789983</v>
      </c>
    </row>
    <row r="16" spans="1:12" ht="15.95" customHeight="1" x14ac:dyDescent="0.25">
      <c r="B16" s="63" t="s">
        <v>77</v>
      </c>
      <c r="C16" s="70" t="s">
        <v>78</v>
      </c>
      <c r="D16" s="71">
        <v>45</v>
      </c>
      <c r="E16" s="72">
        <v>4.7</v>
      </c>
      <c r="F16" s="73">
        <v>0.55000000000000004</v>
      </c>
      <c r="G16" s="74">
        <v>42880</v>
      </c>
      <c r="H16" s="75">
        <v>671901049</v>
      </c>
    </row>
    <row r="17" spans="1:14" ht="15.95" customHeight="1" thickBot="1" x14ac:dyDescent="0.3">
      <c r="B17" s="63" t="s">
        <v>79</v>
      </c>
      <c r="C17" s="76" t="s">
        <v>70</v>
      </c>
      <c r="D17" s="77">
        <v>50</v>
      </c>
      <c r="E17" s="78">
        <v>9.8000000000000007</v>
      </c>
      <c r="F17" s="79">
        <v>0.89</v>
      </c>
      <c r="G17" s="80">
        <v>42881</v>
      </c>
      <c r="H17" s="81">
        <v>971012115</v>
      </c>
    </row>
    <row r="18" spans="1:14" ht="17.25" thickTop="1" thickBot="1" x14ac:dyDescent="0.3">
      <c r="A18" s="82"/>
      <c r="B18" s="83" t="s">
        <v>80</v>
      </c>
      <c r="C18" s="84" t="s">
        <v>81</v>
      </c>
      <c r="D18" s="85" t="s">
        <v>82</v>
      </c>
      <c r="E18" s="86" t="s">
        <v>83</v>
      </c>
      <c r="F18" s="86" t="s">
        <v>84</v>
      </c>
      <c r="G18" s="86" t="s">
        <v>85</v>
      </c>
      <c r="H18" s="87" t="s">
        <v>68</v>
      </c>
    </row>
    <row r="19" spans="1:14" s="55" customFormat="1" ht="15.75" customHeight="1" x14ac:dyDescent="0.25">
      <c r="A19" s="88"/>
      <c r="I19" s="89" t="s">
        <v>86</v>
      </c>
      <c r="J19" s="89"/>
      <c r="K19" s="89"/>
      <c r="L19" s="90"/>
      <c r="M19" s="89"/>
      <c r="N19" s="89"/>
    </row>
    <row r="20" spans="1:14" s="55" customFormat="1" ht="17.100000000000001" customHeight="1" x14ac:dyDescent="0.25">
      <c r="A20" s="1120" t="s">
        <v>24</v>
      </c>
      <c r="B20" s="1120"/>
      <c r="C20" s="1120"/>
      <c r="D20" s="1120"/>
      <c r="E20" s="1120"/>
      <c r="F20" s="1120"/>
      <c r="G20" s="1120"/>
      <c r="H20" s="1120"/>
      <c r="I20" s="91"/>
      <c r="L20" s="91"/>
    </row>
    <row r="21" spans="1:14" s="55" customFormat="1" ht="17.100000000000001" customHeight="1" x14ac:dyDescent="0.3">
      <c r="A21" s="1121" t="s">
        <v>61</v>
      </c>
      <c r="B21" s="1121"/>
      <c r="C21" s="1121"/>
      <c r="D21" s="1121"/>
      <c r="E21" s="1121"/>
      <c r="F21" s="1121"/>
      <c r="G21" s="1121"/>
      <c r="H21" s="1121"/>
      <c r="I21" s="91"/>
      <c r="L21" s="91"/>
    </row>
    <row r="22" spans="1:14" customFormat="1" ht="17.100000000000001" customHeight="1" thickBot="1" x14ac:dyDescent="0.3">
      <c r="A22" s="50"/>
      <c r="B22" s="52"/>
      <c r="C22" s="52"/>
      <c r="D22" s="53"/>
      <c r="E22" s="52"/>
      <c r="F22" s="52"/>
      <c r="G22" s="54"/>
      <c r="H22" s="55"/>
      <c r="I22" s="92"/>
      <c r="L22" s="92"/>
    </row>
    <row r="23" spans="1:14" customFormat="1" ht="18.75" x14ac:dyDescent="0.4">
      <c r="A23" s="50"/>
      <c r="B23" s="56" t="s">
        <v>62</v>
      </c>
      <c r="C23" s="57" t="s">
        <v>63</v>
      </c>
      <c r="D23" s="57" t="s">
        <v>64</v>
      </c>
      <c r="E23" s="57" t="s">
        <v>65</v>
      </c>
      <c r="F23" s="57" t="s">
        <v>66</v>
      </c>
      <c r="G23" s="57" t="s">
        <v>67</v>
      </c>
      <c r="H23" s="58" t="s">
        <v>68</v>
      </c>
      <c r="I23" s="92"/>
      <c r="L23" s="92"/>
    </row>
    <row r="24" spans="1:14" customFormat="1" ht="6" customHeight="1" x14ac:dyDescent="0.4">
      <c r="A24" s="50"/>
      <c r="B24" s="59"/>
      <c r="C24" s="61"/>
      <c r="D24" s="61"/>
      <c r="E24" s="61"/>
      <c r="F24" s="61"/>
      <c r="G24" s="61"/>
      <c r="H24" s="62"/>
      <c r="I24" s="92"/>
      <c r="L24" s="92"/>
    </row>
    <row r="25" spans="1:14" customFormat="1" ht="15.95" customHeight="1" x14ac:dyDescent="0.25">
      <c r="A25" s="50"/>
      <c r="B25" s="63" t="s">
        <v>69</v>
      </c>
      <c r="C25" s="93" t="s">
        <v>70</v>
      </c>
      <c r="D25" s="94">
        <v>25</v>
      </c>
      <c r="E25" s="95">
        <v>6.5</v>
      </c>
      <c r="F25" s="96">
        <v>0.6</v>
      </c>
      <c r="G25" s="97">
        <v>42879</v>
      </c>
      <c r="H25" s="98">
        <v>475456785</v>
      </c>
      <c r="I25" s="92"/>
      <c r="L25" s="92"/>
    </row>
    <row r="26" spans="1:14" customFormat="1" ht="15.95" customHeight="1" x14ac:dyDescent="0.25">
      <c r="A26" s="50"/>
      <c r="B26" s="63" t="s">
        <v>71</v>
      </c>
      <c r="C26" s="93" t="s">
        <v>72</v>
      </c>
      <c r="D26" s="94">
        <v>30</v>
      </c>
      <c r="E26" s="95">
        <v>7.8</v>
      </c>
      <c r="F26" s="96">
        <v>0.9</v>
      </c>
      <c r="G26" s="97">
        <v>42879</v>
      </c>
      <c r="H26" s="98">
        <v>774567851</v>
      </c>
      <c r="I26" s="92"/>
      <c r="L26" s="92"/>
    </row>
    <row r="27" spans="1:14" customFormat="1" ht="15.95" customHeight="1" x14ac:dyDescent="0.25">
      <c r="A27" s="50"/>
      <c r="B27" s="63" t="s">
        <v>73</v>
      </c>
      <c r="C27" s="93" t="s">
        <v>74</v>
      </c>
      <c r="D27" s="94">
        <v>35</v>
      </c>
      <c r="E27" s="95">
        <v>6.5</v>
      </c>
      <c r="F27" s="96">
        <v>0.7</v>
      </c>
      <c r="G27" s="97">
        <v>42879</v>
      </c>
      <c r="H27" s="98">
        <v>736789217</v>
      </c>
      <c r="I27" s="92"/>
      <c r="L27" s="92"/>
    </row>
    <row r="28" spans="1:14" customFormat="1" ht="15.95" customHeight="1" x14ac:dyDescent="0.25">
      <c r="A28" s="50"/>
      <c r="B28" s="63" t="s">
        <v>75</v>
      </c>
      <c r="C28" s="93" t="s">
        <v>76</v>
      </c>
      <c r="D28" s="94">
        <v>40</v>
      </c>
      <c r="E28" s="95">
        <v>8.6999999999999993</v>
      </c>
      <c r="F28" s="96">
        <v>0.75</v>
      </c>
      <c r="G28" s="97">
        <v>42880</v>
      </c>
      <c r="H28" s="98">
        <v>372789983</v>
      </c>
      <c r="I28" s="92"/>
      <c r="L28" s="92"/>
    </row>
    <row r="29" spans="1:14" customFormat="1" ht="15.95" customHeight="1" x14ac:dyDescent="0.25">
      <c r="A29" s="50"/>
      <c r="B29" s="63" t="s">
        <v>77</v>
      </c>
      <c r="C29" s="93" t="s">
        <v>78</v>
      </c>
      <c r="D29" s="94">
        <v>45</v>
      </c>
      <c r="E29" s="95">
        <v>4.7</v>
      </c>
      <c r="F29" s="96">
        <v>0.55000000000000004</v>
      </c>
      <c r="G29" s="97">
        <v>42880</v>
      </c>
      <c r="H29" s="98">
        <v>671901049</v>
      </c>
      <c r="I29" s="92"/>
      <c r="L29" s="92"/>
    </row>
    <row r="30" spans="1:14" customFormat="1" ht="15.95" customHeight="1" thickBot="1" x14ac:dyDescent="0.3">
      <c r="A30" s="50"/>
      <c r="B30" s="63" t="s">
        <v>79</v>
      </c>
      <c r="C30" s="99" t="s">
        <v>70</v>
      </c>
      <c r="D30" s="100">
        <v>50</v>
      </c>
      <c r="E30" s="101">
        <v>9.8000000000000007</v>
      </c>
      <c r="F30" s="102">
        <v>0.89</v>
      </c>
      <c r="G30" s="103">
        <v>42881</v>
      </c>
      <c r="H30" s="104">
        <v>971012115</v>
      </c>
      <c r="I30" s="92"/>
      <c r="L30" s="92"/>
    </row>
    <row r="31" spans="1:14" customFormat="1" ht="17.25" thickTop="1" thickBot="1" x14ac:dyDescent="0.3">
      <c r="A31" s="50"/>
      <c r="B31" s="83" t="s">
        <v>80</v>
      </c>
      <c r="C31" s="105" t="s">
        <v>81</v>
      </c>
      <c r="D31" s="106" t="s">
        <v>82</v>
      </c>
      <c r="E31" s="107" t="s">
        <v>83</v>
      </c>
      <c r="F31" s="107" t="s">
        <v>84</v>
      </c>
      <c r="G31" s="107" t="s">
        <v>85</v>
      </c>
      <c r="H31" s="108" t="s">
        <v>68</v>
      </c>
      <c r="I31" s="92"/>
      <c r="L31" s="92"/>
    </row>
  </sheetData>
  <mergeCells count="5">
    <mergeCell ref="A1:H1"/>
    <mergeCell ref="A7:H7"/>
    <mergeCell ref="A8:H8"/>
    <mergeCell ref="A20:H20"/>
    <mergeCell ref="A21:H21"/>
  </mergeCells>
  <printOptions horizontalCentered="1"/>
  <pageMargins left="0.19685039370078741" right="0.19685039370078741" top="1.1811023622047245" bottom="0.59055118110236227" header="0.51181102362204722" footer="0.51181102362204722"/>
  <pageSetup paperSize="9" orientation="portrait" blackAndWhite="1" horizontalDpi="4294967293" verticalDpi="4294967293" r:id="rId1"/>
  <headerFooter scaleWithDoc="0">
    <oddHeader>&amp;C&amp;20Basiscursus gecombineerd met gevorderd  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0"/>
  <sheetViews>
    <sheetView showGridLines="0" zoomScaleNormal="100" zoomScaleSheetLayoutView="100" workbookViewId="0">
      <selection sqref="A1:L1"/>
    </sheetView>
  </sheetViews>
  <sheetFormatPr defaultColWidth="8.85546875" defaultRowHeight="15.75" x14ac:dyDescent="0.25"/>
  <cols>
    <col min="1" max="1" width="3.140625" style="109" customWidth="1"/>
    <col min="12" max="12" width="16.42578125" customWidth="1"/>
    <col min="14" max="14" width="12.28515625" bestFit="1" customWidth="1"/>
    <col min="16" max="16" width="9" bestFit="1" customWidth="1"/>
  </cols>
  <sheetData>
    <row r="1" spans="1:12" s="10" customFormat="1" ht="30" customHeight="1" thickBot="1" x14ac:dyDescent="0.3">
      <c r="A1" s="1117" t="s">
        <v>2107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  <c r="L1" s="1117"/>
    </row>
    <row r="2" spans="1:12" s="17" customFormat="1" ht="19.5" thickTop="1" x14ac:dyDescent="0.3">
      <c r="A2" s="37" t="s">
        <v>2068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09">
        <v>1</v>
      </c>
      <c r="B3" s="14" t="s">
        <v>87</v>
      </c>
      <c r="C3" s="14"/>
      <c r="D3" s="14"/>
      <c r="E3" s="14"/>
      <c r="F3" s="14"/>
      <c r="G3" s="14"/>
      <c r="H3" s="14"/>
      <c r="I3" s="14"/>
      <c r="J3" s="14"/>
    </row>
    <row r="4" spans="1:12" x14ac:dyDescent="0.25">
      <c r="A4" s="109">
        <v>2</v>
      </c>
      <c r="B4" s="14" t="s">
        <v>88</v>
      </c>
      <c r="C4" s="14"/>
      <c r="D4" s="14"/>
      <c r="E4" s="14"/>
      <c r="F4" s="14"/>
      <c r="G4" s="14"/>
      <c r="H4" s="14"/>
      <c r="I4" s="14"/>
      <c r="J4" s="14"/>
    </row>
    <row r="5" spans="1:12" x14ac:dyDescent="0.25">
      <c r="A5" s="109">
        <v>3</v>
      </c>
      <c r="B5" s="14" t="s">
        <v>89</v>
      </c>
      <c r="C5" s="14"/>
      <c r="D5" s="14"/>
      <c r="E5" s="14"/>
      <c r="F5" s="14"/>
      <c r="G5" s="14"/>
      <c r="H5" s="14"/>
      <c r="I5" s="14"/>
      <c r="J5" s="14"/>
    </row>
    <row r="6" spans="1:12" x14ac:dyDescent="0.25">
      <c r="A6" s="109">
        <v>4</v>
      </c>
      <c r="B6" s="14" t="s">
        <v>90</v>
      </c>
      <c r="C6" s="14"/>
      <c r="D6" s="14"/>
      <c r="E6" s="14"/>
      <c r="F6" s="14"/>
      <c r="G6" s="14"/>
      <c r="H6" s="14"/>
      <c r="I6" s="14"/>
      <c r="J6" s="14"/>
    </row>
    <row r="7" spans="1:12" x14ac:dyDescent="0.25">
      <c r="A7" s="109">
        <v>5</v>
      </c>
      <c r="B7" s="14" t="s">
        <v>91</v>
      </c>
      <c r="C7" s="14"/>
      <c r="D7" s="14"/>
      <c r="E7" s="14"/>
      <c r="F7" s="14"/>
      <c r="G7" s="14"/>
      <c r="H7" s="14"/>
      <c r="I7" s="14"/>
      <c r="J7" s="14"/>
    </row>
    <row r="8" spans="1:12" x14ac:dyDescent="0.25">
      <c r="A8" s="109">
        <v>6</v>
      </c>
      <c r="B8" s="14" t="s">
        <v>92</v>
      </c>
      <c r="C8" s="14"/>
      <c r="D8" s="14"/>
      <c r="E8" s="14"/>
      <c r="F8" s="14"/>
      <c r="G8" s="14"/>
      <c r="H8" s="14"/>
      <c r="I8" s="14"/>
      <c r="J8" s="14"/>
    </row>
    <row r="9" spans="1:12" x14ac:dyDescent="0.25">
      <c r="B9" s="14"/>
      <c r="C9" s="14"/>
      <c r="D9" s="14"/>
      <c r="E9" s="14"/>
      <c r="F9" s="14"/>
      <c r="G9" s="14"/>
      <c r="H9" s="14"/>
      <c r="I9" s="14"/>
      <c r="J9" s="14"/>
    </row>
    <row r="10" spans="1:12" s="10" customFormat="1" ht="18.75" x14ac:dyDescent="0.3">
      <c r="A10" s="37" t="s">
        <v>2069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x14ac:dyDescent="0.25">
      <c r="A11" s="109">
        <v>1</v>
      </c>
      <c r="B11" s="14" t="s">
        <v>2105</v>
      </c>
      <c r="C11" s="14"/>
      <c r="D11" s="14"/>
      <c r="E11" s="14"/>
      <c r="F11" s="14"/>
      <c r="G11" s="14"/>
      <c r="H11" s="14"/>
      <c r="I11" s="14"/>
      <c r="J11" s="14"/>
    </row>
    <row r="12" spans="1:12" x14ac:dyDescent="0.25">
      <c r="A12" s="109">
        <v>2</v>
      </c>
      <c r="B12" s="14" t="s">
        <v>93</v>
      </c>
      <c r="C12" s="14"/>
      <c r="D12" s="14"/>
      <c r="E12" s="14"/>
      <c r="F12" s="14"/>
      <c r="G12" s="14"/>
      <c r="H12" s="14"/>
      <c r="I12" s="14"/>
      <c r="J12" s="14"/>
    </row>
    <row r="13" spans="1:12" x14ac:dyDescent="0.25">
      <c r="A13" s="109">
        <v>3</v>
      </c>
      <c r="B13" s="14" t="s">
        <v>2067</v>
      </c>
      <c r="C13" s="14"/>
      <c r="D13" s="14"/>
      <c r="E13" s="14"/>
      <c r="F13" s="14"/>
      <c r="G13" s="14"/>
      <c r="H13" s="14"/>
      <c r="I13" s="14"/>
      <c r="J13" s="14"/>
    </row>
    <row r="14" spans="1:12" x14ac:dyDescent="0.25">
      <c r="A14" s="109">
        <v>4</v>
      </c>
      <c r="B14" s="14" t="s">
        <v>94</v>
      </c>
      <c r="C14" s="14"/>
      <c r="D14" s="14"/>
      <c r="E14" s="14"/>
      <c r="F14" s="14"/>
      <c r="G14" s="14"/>
      <c r="H14" s="14"/>
      <c r="I14" s="14"/>
      <c r="J14" s="14"/>
    </row>
    <row r="15" spans="1:12" x14ac:dyDescent="0.25">
      <c r="B15" s="14" t="s">
        <v>2106</v>
      </c>
      <c r="C15" s="14"/>
      <c r="D15" s="14"/>
      <c r="E15" s="14"/>
      <c r="F15" s="14"/>
      <c r="G15" s="14"/>
      <c r="H15" s="14"/>
      <c r="I15" s="14"/>
      <c r="J15" s="14"/>
    </row>
    <row r="16" spans="1:12" x14ac:dyDescent="0.25">
      <c r="B16" s="14"/>
      <c r="C16" s="14"/>
      <c r="D16" s="14"/>
      <c r="E16" s="14"/>
      <c r="F16" s="14"/>
      <c r="G16" s="14"/>
      <c r="H16" s="14"/>
      <c r="I16" s="14"/>
      <c r="J16" s="14"/>
    </row>
    <row r="17" spans="1:12" s="14" customFormat="1" ht="18.75" x14ac:dyDescent="0.3">
      <c r="A17" s="37" t="s">
        <v>2070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s="14" customFormat="1" x14ac:dyDescent="0.25">
      <c r="A18" s="109">
        <v>1</v>
      </c>
      <c r="B18" s="110" t="s">
        <v>95</v>
      </c>
    </row>
    <row r="19" spans="1:12" s="14" customFormat="1" x14ac:dyDescent="0.25">
      <c r="A19" s="109"/>
      <c r="B19" s="14" t="s">
        <v>96</v>
      </c>
    </row>
    <row r="20" spans="1:12" s="14" customFormat="1" x14ac:dyDescent="0.25">
      <c r="A20" s="109"/>
      <c r="B20" s="14" t="s">
        <v>97</v>
      </c>
    </row>
    <row r="21" spans="1:12" s="14" customFormat="1" x14ac:dyDescent="0.25">
      <c r="A21" s="109">
        <v>2</v>
      </c>
      <c r="B21" s="110" t="s">
        <v>98</v>
      </c>
    </row>
    <row r="22" spans="1:12" s="14" customFormat="1" x14ac:dyDescent="0.25">
      <c r="A22" s="109"/>
      <c r="B22" s="14" t="s">
        <v>96</v>
      </c>
    </row>
    <row r="23" spans="1:12" x14ac:dyDescent="0.25">
      <c r="B23" s="14" t="s">
        <v>99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x14ac:dyDescent="0.25">
      <c r="A24" s="109">
        <v>3</v>
      </c>
      <c r="B24" s="110" t="s">
        <v>100</v>
      </c>
      <c r="C24" s="14"/>
    </row>
    <row r="25" spans="1:12" x14ac:dyDescent="0.25">
      <c r="B25" s="14" t="s">
        <v>96</v>
      </c>
      <c r="C25" s="14"/>
    </row>
    <row r="26" spans="1:12" x14ac:dyDescent="0.25">
      <c r="B26" s="14" t="s">
        <v>101</v>
      </c>
      <c r="C26" s="14"/>
    </row>
    <row r="27" spans="1:12" x14ac:dyDescent="0.25">
      <c r="B27" s="14"/>
      <c r="C27" s="14"/>
    </row>
    <row r="28" spans="1:12" s="17" customFormat="1" ht="18.75" x14ac:dyDescent="0.3">
      <c r="A28" s="11" t="s">
        <v>2071</v>
      </c>
      <c r="B28" s="16"/>
      <c r="C28" s="16"/>
      <c r="D28" s="16"/>
      <c r="E28" s="16"/>
      <c r="F28" s="111"/>
      <c r="G28" s="111"/>
      <c r="H28" s="111"/>
      <c r="I28" s="111"/>
      <c r="J28" s="111"/>
      <c r="K28" s="111"/>
      <c r="L28" s="16"/>
    </row>
    <row r="29" spans="1:12" s="14" customFormat="1" x14ac:dyDescent="0.25">
      <c r="A29" s="109">
        <v>1</v>
      </c>
      <c r="B29" s="14" t="s">
        <v>102</v>
      </c>
    </row>
    <row r="30" spans="1:12" s="14" customFormat="1" x14ac:dyDescent="0.25">
      <c r="A30" s="109">
        <v>2</v>
      </c>
      <c r="B30" s="14" t="s">
        <v>103</v>
      </c>
    </row>
    <row r="31" spans="1:12" x14ac:dyDescent="0.25">
      <c r="A31" s="109">
        <v>3</v>
      </c>
      <c r="B31" s="14" t="s">
        <v>104</v>
      </c>
    </row>
    <row r="32" spans="1:12" ht="15" x14ac:dyDescent="0.25">
      <c r="A32" s="15">
        <v>4</v>
      </c>
      <c r="B32" t="s">
        <v>105</v>
      </c>
    </row>
    <row r="33" spans="1:1" ht="15" x14ac:dyDescent="0.25">
      <c r="A33" s="15"/>
    </row>
    <row r="34" spans="1:1" ht="15" x14ac:dyDescent="0.25">
      <c r="A34" s="15"/>
    </row>
    <row r="35" spans="1:1" ht="15" x14ac:dyDescent="0.25">
      <c r="A35" s="15"/>
    </row>
    <row r="36" spans="1:1" ht="15" x14ac:dyDescent="0.25">
      <c r="A36" s="15"/>
    </row>
    <row r="37" spans="1:1" ht="15" x14ac:dyDescent="0.25">
      <c r="A37" s="15"/>
    </row>
    <row r="38" spans="1:1" ht="15" x14ac:dyDescent="0.25">
      <c r="A38" s="15"/>
    </row>
    <row r="39" spans="1:1" ht="15" x14ac:dyDescent="0.25">
      <c r="A39" s="15"/>
    </row>
    <row r="40" spans="1:1" ht="15" x14ac:dyDescent="0.25">
      <c r="A40" s="15"/>
    </row>
  </sheetData>
  <mergeCells count="1">
    <mergeCell ref="A1:L1"/>
  </mergeCells>
  <printOptions horizontalCentered="1"/>
  <pageMargins left="0.23622047244094491" right="0.23622047244094491" top="1.1417322834645669" bottom="0.74803149606299213" header="0.70866141732283472" footer="0.31496062992125984"/>
  <pageSetup paperSize="9" scale="91" orientation="portrait" blackAndWhite="1" horizontalDpi="4294967293" verticalDpi="4294967293" r:id="rId1"/>
  <headerFooter scaleWithDoc="0">
    <oddHeader>&amp;C&amp;20Basiscursus gecombineerd met gevorderd&amp;R&amp;G</oddHeader>
    <firstHeader>&amp;L&amp;P&amp;C&amp;24Basiscursus Excel 2010</firstHeader>
    <firstFooter>&amp;L® computraining&amp;R&amp;D</firstFooter>
  </headerFooter>
  <rowBreaks count="1" manualBreakCount="1">
    <brk id="35" max="11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47"/>
  <sheetViews>
    <sheetView showGridLines="0" showZeros="0" zoomScaleNormal="100" zoomScaleSheetLayoutView="100" workbookViewId="0">
      <selection sqref="A1:R1"/>
    </sheetView>
  </sheetViews>
  <sheetFormatPr defaultColWidth="8.85546875" defaultRowHeight="15" x14ac:dyDescent="0.25"/>
  <cols>
    <col min="1" max="1" width="4.42578125" style="128" customWidth="1"/>
    <col min="2" max="10" width="5.140625" style="10" customWidth="1"/>
    <col min="11" max="11" width="4.28515625" style="10" bestFit="1" customWidth="1"/>
    <col min="12" max="13" width="5.42578125" style="10" customWidth="1"/>
    <col min="14" max="14" width="8.85546875" style="10"/>
    <col min="15" max="16" width="8.140625" style="10" customWidth="1"/>
    <col min="17" max="17" width="13.28515625" style="119" customWidth="1"/>
    <col min="18" max="18" width="10.28515625" style="10" customWidth="1"/>
    <col min="19" max="19" width="9" style="10" customWidth="1"/>
    <col min="20" max="25" width="6.28515625" style="10" customWidth="1"/>
    <col min="26" max="28" width="9" style="10" customWidth="1"/>
    <col min="29" max="16384" width="8.85546875" style="10"/>
  </cols>
  <sheetData>
    <row r="1" spans="1:26" ht="30" customHeight="1" thickBot="1" x14ac:dyDescent="0.3">
      <c r="A1" s="1117" t="s">
        <v>106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  <c r="O1" s="1117"/>
      <c r="P1" s="1117"/>
      <c r="Q1" s="1117"/>
      <c r="R1" s="1117"/>
    </row>
    <row r="2" spans="1:26" s="115" customFormat="1" ht="19.5" thickTop="1" x14ac:dyDescent="0.3">
      <c r="A2" s="113" t="s">
        <v>2072</v>
      </c>
      <c r="B2" s="113"/>
      <c r="C2" s="113"/>
      <c r="D2" s="113"/>
      <c r="E2" s="113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3"/>
      <c r="T2" s="27" t="s">
        <v>107</v>
      </c>
      <c r="U2" s="27" t="s">
        <v>108</v>
      </c>
      <c r="V2" s="27" t="s">
        <v>109</v>
      </c>
      <c r="W2" s="27" t="s">
        <v>110</v>
      </c>
      <c r="X2" s="27" t="s">
        <v>111</v>
      </c>
      <c r="Y2" s="27" t="s">
        <v>112</v>
      </c>
      <c r="Z2" s="27"/>
    </row>
    <row r="3" spans="1:26" s="14" customFormat="1" ht="15.75" x14ac:dyDescent="0.25">
      <c r="A3" s="116">
        <v>1</v>
      </c>
      <c r="B3" s="117" t="s">
        <v>113</v>
      </c>
      <c r="Q3" s="118"/>
      <c r="S3" s="119" t="s">
        <v>114</v>
      </c>
    </row>
    <row r="4" spans="1:26" s="14" customFormat="1" ht="15.75" x14ac:dyDescent="0.25">
      <c r="A4" s="116">
        <v>2</v>
      </c>
      <c r="B4" s="117" t="s">
        <v>115</v>
      </c>
      <c r="Q4" s="118"/>
      <c r="R4" s="118"/>
      <c r="S4" s="4" t="s">
        <v>116</v>
      </c>
    </row>
    <row r="5" spans="1:26" s="14" customFormat="1" ht="15.75" x14ac:dyDescent="0.25">
      <c r="A5" s="116">
        <v>3</v>
      </c>
      <c r="B5" s="117" t="s">
        <v>117</v>
      </c>
      <c r="Q5" s="118"/>
      <c r="S5" s="119" t="s">
        <v>118</v>
      </c>
    </row>
    <row r="6" spans="1:26" s="14" customFormat="1" ht="15.75" x14ac:dyDescent="0.25">
      <c r="A6" s="116">
        <v>4</v>
      </c>
      <c r="B6" s="117" t="s">
        <v>119</v>
      </c>
      <c r="Q6" s="118"/>
      <c r="S6" s="119" t="s">
        <v>120</v>
      </c>
    </row>
    <row r="7" spans="1:26" s="14" customFormat="1" ht="15.75" x14ac:dyDescent="0.25">
      <c r="A7" s="116">
        <v>5</v>
      </c>
      <c r="B7" s="44" t="s">
        <v>121</v>
      </c>
      <c r="C7" s="44"/>
      <c r="D7" s="44"/>
      <c r="E7" s="44"/>
      <c r="F7" s="44"/>
      <c r="Q7" s="118"/>
      <c r="S7" s="119" t="s">
        <v>122</v>
      </c>
    </row>
    <row r="8" spans="1:26" s="14" customFormat="1" ht="15.75" x14ac:dyDescent="0.25">
      <c r="A8" s="116">
        <v>6</v>
      </c>
      <c r="B8" s="44" t="s">
        <v>123</v>
      </c>
      <c r="C8" s="44"/>
      <c r="D8" s="44"/>
      <c r="E8" s="44"/>
      <c r="F8" s="44"/>
      <c r="Q8" s="118"/>
    </row>
    <row r="9" spans="1:26" s="14" customFormat="1" ht="15.75" x14ac:dyDescent="0.25">
      <c r="A9" s="116"/>
      <c r="B9" s="44"/>
      <c r="C9" s="44"/>
      <c r="D9" s="44"/>
      <c r="E9" s="44"/>
      <c r="F9" s="44"/>
      <c r="Q9" s="118"/>
    </row>
    <row r="10" spans="1:26" s="17" customFormat="1" ht="19.5" customHeight="1" x14ac:dyDescent="0.3">
      <c r="A10" s="112" t="s">
        <v>2073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1:26" s="14" customFormat="1" ht="15.75" x14ac:dyDescent="0.25">
      <c r="A11" s="116">
        <v>1</v>
      </c>
      <c r="B11" s="44" t="s">
        <v>124</v>
      </c>
      <c r="C11" s="44"/>
      <c r="D11" s="44"/>
      <c r="E11" s="44"/>
      <c r="F11" s="44"/>
      <c r="Q11" s="118"/>
      <c r="S11" s="119"/>
    </row>
    <row r="12" spans="1:26" s="14" customFormat="1" ht="15.75" x14ac:dyDescent="0.25">
      <c r="A12" s="116">
        <v>2</v>
      </c>
      <c r="B12" s="44" t="s">
        <v>125</v>
      </c>
      <c r="C12" s="44"/>
      <c r="D12" s="44"/>
      <c r="E12" s="44"/>
      <c r="F12" s="44"/>
      <c r="Q12" s="118"/>
      <c r="S12" s="119"/>
    </row>
    <row r="13" spans="1:26" s="14" customFormat="1" ht="15.95" customHeight="1" x14ac:dyDescent="0.25">
      <c r="A13" s="116">
        <v>3</v>
      </c>
      <c r="B13" s="44" t="s">
        <v>126</v>
      </c>
      <c r="C13" s="44"/>
      <c r="D13" s="44"/>
      <c r="E13" s="44"/>
      <c r="F13" s="44"/>
      <c r="Q13" s="118"/>
    </row>
    <row r="14" spans="1:26" s="14" customFormat="1" ht="15.95" customHeight="1" x14ac:dyDescent="0.25">
      <c r="A14" s="44"/>
      <c r="B14" s="120" t="s">
        <v>127</v>
      </c>
      <c r="C14" s="120" t="s">
        <v>128</v>
      </c>
      <c r="D14" s="120" t="s">
        <v>129</v>
      </c>
      <c r="E14" s="120" t="s">
        <v>130</v>
      </c>
      <c r="F14" s="120" t="s">
        <v>131</v>
      </c>
      <c r="G14" s="120" t="s">
        <v>132</v>
      </c>
      <c r="H14" s="120" t="s">
        <v>133</v>
      </c>
      <c r="I14" s="120" t="s">
        <v>134</v>
      </c>
      <c r="J14" s="120" t="s">
        <v>135</v>
      </c>
      <c r="K14" s="120" t="s">
        <v>136</v>
      </c>
      <c r="L14" s="120" t="s">
        <v>137</v>
      </c>
      <c r="M14" s="120" t="s">
        <v>138</v>
      </c>
      <c r="N14" s="121"/>
      <c r="O14" s="121"/>
      <c r="Q14" s="118"/>
    </row>
    <row r="15" spans="1:26" s="122" customFormat="1" ht="15.95" customHeight="1" x14ac:dyDescent="0.3">
      <c r="A15" s="18"/>
      <c r="N15" s="123"/>
      <c r="O15" s="123"/>
      <c r="Q15" s="124"/>
    </row>
    <row r="16" spans="1:26" s="122" customFormat="1" ht="15" customHeight="1" x14ac:dyDescent="0.3">
      <c r="A16" s="18"/>
      <c r="B16" s="120" t="s">
        <v>107</v>
      </c>
      <c r="C16" s="120" t="s">
        <v>108</v>
      </c>
      <c r="D16" s="120" t="s">
        <v>109</v>
      </c>
      <c r="E16" s="120" t="s">
        <v>110</v>
      </c>
      <c r="F16" s="120" t="s">
        <v>111</v>
      </c>
      <c r="G16" s="120" t="s">
        <v>112</v>
      </c>
      <c r="H16" s="120" t="s">
        <v>139</v>
      </c>
      <c r="I16" s="123"/>
      <c r="J16" s="123"/>
      <c r="K16" s="123"/>
      <c r="L16" s="123"/>
      <c r="M16" s="123"/>
      <c r="N16" s="123"/>
      <c r="O16" s="123"/>
      <c r="Q16" s="124"/>
    </row>
    <row r="17" spans="1:18" s="122" customFormat="1" ht="15" customHeight="1" x14ac:dyDescent="0.3">
      <c r="A17" s="18"/>
      <c r="B17" s="44"/>
      <c r="C17" s="18"/>
      <c r="D17" s="18"/>
      <c r="E17" s="18"/>
      <c r="F17" s="18"/>
      <c r="G17" s="18"/>
      <c r="H17" s="18"/>
      <c r="I17" s="123"/>
      <c r="J17" s="123"/>
      <c r="K17" s="123"/>
      <c r="L17" s="123"/>
      <c r="M17" s="123"/>
      <c r="N17" s="123"/>
      <c r="O17" s="123"/>
      <c r="Q17" s="124"/>
    </row>
    <row r="18" spans="1:18" s="122" customFormat="1" ht="15" customHeight="1" x14ac:dyDescent="0.3">
      <c r="A18" s="18"/>
      <c r="B18" s="120">
        <v>10</v>
      </c>
      <c r="C18" s="120">
        <v>20</v>
      </c>
      <c r="D18" s="120">
        <v>30</v>
      </c>
      <c r="E18" s="120">
        <v>40</v>
      </c>
      <c r="F18" s="120">
        <v>50</v>
      </c>
      <c r="G18" s="120">
        <v>60</v>
      </c>
      <c r="H18" s="120">
        <v>70</v>
      </c>
      <c r="I18" s="120">
        <v>80</v>
      </c>
      <c r="J18" s="120">
        <v>90</v>
      </c>
      <c r="K18" s="120">
        <v>100</v>
      </c>
      <c r="L18" s="123"/>
      <c r="M18" s="123"/>
      <c r="N18" s="123"/>
      <c r="O18" s="123"/>
      <c r="Q18" s="124"/>
    </row>
    <row r="19" spans="1:18" ht="15.95" customHeight="1" x14ac:dyDescent="0.25">
      <c r="A19" s="44"/>
      <c r="C19" s="44"/>
      <c r="D19" s="44"/>
      <c r="E19" s="44"/>
      <c r="F19" s="44"/>
    </row>
    <row r="20" spans="1:18" ht="15.95" customHeight="1" x14ac:dyDescent="0.25">
      <c r="A20" s="44"/>
      <c r="C20" s="44"/>
      <c r="D20" s="44"/>
      <c r="E20" s="44"/>
      <c r="F20" s="44"/>
    </row>
    <row r="21" spans="1:18" s="17" customFormat="1" ht="15.95" customHeight="1" x14ac:dyDescent="0.3">
      <c r="A21" s="112" t="s">
        <v>2074</v>
      </c>
      <c r="B21" s="16"/>
      <c r="C21" s="16"/>
      <c r="D21" s="16"/>
      <c r="E21" s="16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6"/>
      <c r="R21" s="16"/>
    </row>
    <row r="22" spans="1:18" ht="15.95" customHeight="1" x14ac:dyDescent="0.25">
      <c r="A22" s="125">
        <v>1</v>
      </c>
      <c r="B22" s="44" t="s">
        <v>2075</v>
      </c>
      <c r="C22" s="44"/>
      <c r="D22" s="44"/>
      <c r="E22" s="44"/>
      <c r="F22" s="44"/>
      <c r="L22" s="28"/>
    </row>
    <row r="23" spans="1:18" ht="15.75" x14ac:dyDescent="0.25">
      <c r="A23" s="125">
        <v>2</v>
      </c>
      <c r="B23" s="44" t="s">
        <v>140</v>
      </c>
      <c r="C23" s="44"/>
      <c r="D23" s="44"/>
      <c r="E23" s="44"/>
      <c r="F23" s="44"/>
    </row>
    <row r="24" spans="1:18" ht="15.75" x14ac:dyDescent="0.25">
      <c r="A24" s="125">
        <v>3</v>
      </c>
      <c r="B24" s="44" t="s">
        <v>141</v>
      </c>
      <c r="C24" s="44"/>
      <c r="D24" s="44"/>
      <c r="E24" s="44"/>
      <c r="F24" s="44"/>
    </row>
    <row r="25" spans="1:18" ht="15.75" x14ac:dyDescent="0.25">
      <c r="A25" s="125">
        <v>4</v>
      </c>
      <c r="B25" s="44" t="s">
        <v>142</v>
      </c>
    </row>
    <row r="26" spans="1:18" ht="16.5" thickBot="1" x14ac:dyDescent="0.3">
      <c r="A26" s="10"/>
      <c r="B26" s="1122" t="s">
        <v>24</v>
      </c>
      <c r="C26" s="1122"/>
      <c r="D26" s="1122"/>
      <c r="E26" s="1122"/>
      <c r="F26" s="1122"/>
      <c r="G26" s="1122"/>
      <c r="H26" s="1122"/>
      <c r="I26" s="1122"/>
      <c r="J26" s="1122"/>
      <c r="K26" s="1122"/>
      <c r="P26" t="s">
        <v>143</v>
      </c>
    </row>
    <row r="27" spans="1:18" ht="25.5" customHeight="1" thickBot="1" x14ac:dyDescent="0.3">
      <c r="A27" s="10"/>
      <c r="B27" s="1123" t="s">
        <v>144</v>
      </c>
      <c r="C27" s="1124"/>
      <c r="D27" s="1124"/>
      <c r="E27" s="1124"/>
      <c r="F27" s="1124"/>
      <c r="G27" s="1124"/>
      <c r="H27" s="1124"/>
      <c r="I27" s="1124"/>
      <c r="J27" s="1124"/>
      <c r="K27" s="1125"/>
      <c r="M27" s="10" t="s">
        <v>145</v>
      </c>
    </row>
    <row r="28" spans="1:18" x14ac:dyDescent="0.25">
      <c r="A28" s="125"/>
      <c r="B28" s="126">
        <v>1</v>
      </c>
      <c r="C28" s="126">
        <v>2</v>
      </c>
      <c r="D28" s="126">
        <v>3</v>
      </c>
      <c r="E28" s="126">
        <v>4</v>
      </c>
      <c r="F28" s="126">
        <v>5</v>
      </c>
      <c r="G28" s="126">
        <v>6</v>
      </c>
      <c r="H28" s="126">
        <v>7</v>
      </c>
      <c r="I28" s="126">
        <v>8</v>
      </c>
      <c r="J28" s="126">
        <v>9</v>
      </c>
      <c r="K28" s="126">
        <v>10</v>
      </c>
      <c r="L28" s="28"/>
      <c r="M28" s="28">
        <v>1</v>
      </c>
      <c r="N28" s="28">
        <v>2</v>
      </c>
      <c r="O28" s="28"/>
    </row>
    <row r="29" spans="1:18" x14ac:dyDescent="0.25">
      <c r="A29" s="125"/>
      <c r="B29" s="127">
        <v>2</v>
      </c>
      <c r="C29" s="127">
        <v>4</v>
      </c>
      <c r="D29" s="127">
        <v>6</v>
      </c>
      <c r="E29" s="127">
        <v>8</v>
      </c>
      <c r="F29" s="127">
        <v>10</v>
      </c>
      <c r="G29" s="127">
        <v>12</v>
      </c>
      <c r="H29" s="127">
        <v>14</v>
      </c>
      <c r="I29" s="127">
        <v>16</v>
      </c>
      <c r="J29" s="127">
        <v>18</v>
      </c>
      <c r="K29" s="127">
        <v>20</v>
      </c>
      <c r="L29" s="28"/>
      <c r="M29" s="28">
        <v>2</v>
      </c>
      <c r="N29" s="28">
        <v>4</v>
      </c>
      <c r="O29" s="28"/>
    </row>
    <row r="30" spans="1:18" x14ac:dyDescent="0.25">
      <c r="A30" s="125"/>
      <c r="B30" s="127">
        <v>3</v>
      </c>
      <c r="C30" s="127">
        <v>6</v>
      </c>
      <c r="D30" s="127">
        <v>9</v>
      </c>
      <c r="E30" s="127">
        <v>12</v>
      </c>
      <c r="F30" s="127">
        <v>15</v>
      </c>
      <c r="G30" s="127">
        <v>18</v>
      </c>
      <c r="H30" s="127">
        <v>21</v>
      </c>
      <c r="I30" s="127">
        <v>24</v>
      </c>
      <c r="J30" s="127">
        <v>27</v>
      </c>
      <c r="K30" s="127">
        <v>30</v>
      </c>
      <c r="L30" s="28"/>
      <c r="M30" s="28"/>
      <c r="N30" s="28"/>
      <c r="O30" s="28"/>
    </row>
    <row r="31" spans="1:18" x14ac:dyDescent="0.25">
      <c r="B31" s="127">
        <v>4</v>
      </c>
      <c r="C31" s="127">
        <v>8</v>
      </c>
      <c r="D31" s="127">
        <v>12</v>
      </c>
      <c r="E31" s="127">
        <v>16</v>
      </c>
      <c r="F31" s="127">
        <v>20</v>
      </c>
      <c r="G31" s="127">
        <v>24</v>
      </c>
      <c r="H31" s="127">
        <v>28</v>
      </c>
      <c r="I31" s="127">
        <v>32</v>
      </c>
      <c r="J31" s="127">
        <v>36</v>
      </c>
      <c r="K31" s="127">
        <v>40</v>
      </c>
    </row>
    <row r="32" spans="1:18" x14ac:dyDescent="0.25">
      <c r="A32" s="129"/>
      <c r="B32" s="127">
        <v>5</v>
      </c>
      <c r="C32" s="127">
        <v>10</v>
      </c>
      <c r="D32" s="127">
        <v>15</v>
      </c>
      <c r="E32" s="127">
        <v>20</v>
      </c>
      <c r="F32" s="127">
        <v>25</v>
      </c>
      <c r="G32" s="127">
        <v>30</v>
      </c>
      <c r="H32" s="127">
        <v>35</v>
      </c>
      <c r="I32" s="127">
        <v>40</v>
      </c>
      <c r="J32" s="127">
        <v>45</v>
      </c>
      <c r="K32" s="127">
        <v>50</v>
      </c>
    </row>
    <row r="33" spans="1:11" x14ac:dyDescent="0.25">
      <c r="A33" s="130"/>
      <c r="B33" s="127">
        <v>6</v>
      </c>
      <c r="C33" s="127">
        <v>12</v>
      </c>
      <c r="D33" s="127">
        <v>18</v>
      </c>
      <c r="E33" s="127">
        <v>24</v>
      </c>
      <c r="F33" s="127">
        <v>30</v>
      </c>
      <c r="G33" s="127">
        <v>36</v>
      </c>
      <c r="H33" s="127">
        <v>42</v>
      </c>
      <c r="I33" s="127">
        <v>48</v>
      </c>
      <c r="J33" s="127">
        <v>54</v>
      </c>
      <c r="K33" s="127">
        <v>60</v>
      </c>
    </row>
    <row r="34" spans="1:11" x14ac:dyDescent="0.25">
      <c r="A34" s="130"/>
      <c r="B34" s="127">
        <v>7</v>
      </c>
      <c r="C34" s="127">
        <v>14</v>
      </c>
      <c r="D34" s="127">
        <v>21</v>
      </c>
      <c r="E34" s="127">
        <v>28</v>
      </c>
      <c r="F34" s="127">
        <v>35</v>
      </c>
      <c r="G34" s="127">
        <v>42</v>
      </c>
      <c r="H34" s="127">
        <v>49</v>
      </c>
      <c r="I34" s="127">
        <v>56</v>
      </c>
      <c r="J34" s="127">
        <v>63</v>
      </c>
      <c r="K34" s="127">
        <v>70</v>
      </c>
    </row>
    <row r="35" spans="1:11" x14ac:dyDescent="0.25">
      <c r="A35" s="129"/>
      <c r="B35" s="127">
        <v>8</v>
      </c>
      <c r="C35" s="127">
        <v>16</v>
      </c>
      <c r="D35" s="127">
        <v>24</v>
      </c>
      <c r="E35" s="127">
        <v>32</v>
      </c>
      <c r="F35" s="127">
        <v>40</v>
      </c>
      <c r="G35" s="127">
        <v>48</v>
      </c>
      <c r="H35" s="127">
        <v>56</v>
      </c>
      <c r="I35" s="127">
        <v>64</v>
      </c>
      <c r="J35" s="127">
        <v>72</v>
      </c>
      <c r="K35" s="127">
        <v>80</v>
      </c>
    </row>
    <row r="36" spans="1:11" x14ac:dyDescent="0.25">
      <c r="A36" s="129"/>
      <c r="B36" s="127">
        <v>9</v>
      </c>
      <c r="C36" s="127">
        <v>18</v>
      </c>
      <c r="D36" s="127">
        <v>27</v>
      </c>
      <c r="E36" s="127">
        <v>36</v>
      </c>
      <c r="F36" s="127">
        <v>45</v>
      </c>
      <c r="G36" s="127">
        <v>54</v>
      </c>
      <c r="H36" s="127">
        <v>63</v>
      </c>
      <c r="I36" s="127">
        <v>72</v>
      </c>
      <c r="J36" s="127">
        <v>81</v>
      </c>
      <c r="K36" s="127">
        <v>90</v>
      </c>
    </row>
    <row r="37" spans="1:11" x14ac:dyDescent="0.25">
      <c r="B37" s="127">
        <v>10</v>
      </c>
      <c r="C37" s="127">
        <v>20</v>
      </c>
      <c r="D37" s="127">
        <v>30</v>
      </c>
      <c r="E37" s="127">
        <v>40</v>
      </c>
      <c r="F37" s="127">
        <v>50</v>
      </c>
      <c r="G37" s="127">
        <v>60</v>
      </c>
      <c r="H37" s="127">
        <v>70</v>
      </c>
      <c r="I37" s="127">
        <v>80</v>
      </c>
      <c r="J37" s="127">
        <v>90</v>
      </c>
      <c r="K37" s="127">
        <v>100</v>
      </c>
    </row>
    <row r="38" spans="1:11" x14ac:dyDescent="0.25">
      <c r="B38" s="28"/>
      <c r="C38" s="28"/>
      <c r="D38" s="28"/>
      <c r="E38" s="28"/>
      <c r="F38" s="28"/>
      <c r="G38" s="28"/>
      <c r="H38" s="28"/>
      <c r="I38" s="28"/>
      <c r="J38" s="28"/>
    </row>
    <row r="39" spans="1:11" x14ac:dyDescent="0.25">
      <c r="B39" s="28"/>
      <c r="C39" s="28"/>
      <c r="D39" s="28"/>
      <c r="E39" s="28"/>
      <c r="F39" s="28"/>
      <c r="G39" s="28"/>
      <c r="H39" s="28"/>
      <c r="I39" s="28"/>
      <c r="J39" s="28"/>
    </row>
    <row r="40" spans="1:11" x14ac:dyDescent="0.25">
      <c r="B40" s="28"/>
      <c r="C40" s="28"/>
      <c r="D40" s="28"/>
      <c r="E40" s="28"/>
      <c r="F40" s="28"/>
      <c r="G40" s="28"/>
      <c r="H40" s="28"/>
      <c r="I40" s="28"/>
      <c r="J40" s="28"/>
    </row>
    <row r="41" spans="1:11" x14ac:dyDescent="0.25">
      <c r="B41" s="28"/>
      <c r="C41" s="28"/>
      <c r="D41" s="28"/>
      <c r="E41" s="28"/>
      <c r="F41" s="28"/>
      <c r="G41" s="28"/>
      <c r="H41" s="28"/>
      <c r="I41" s="28"/>
      <c r="J41" s="28"/>
    </row>
    <row r="42" spans="1:11" x14ac:dyDescent="0.25">
      <c r="B42" s="28"/>
      <c r="C42" s="28"/>
      <c r="D42" s="28"/>
      <c r="E42" s="28"/>
      <c r="F42" s="28"/>
      <c r="G42" s="28"/>
      <c r="H42" s="28"/>
      <c r="I42" s="28"/>
      <c r="J42" s="28"/>
    </row>
    <row r="43" spans="1:11" x14ac:dyDescent="0.25">
      <c r="B43" s="28"/>
      <c r="C43" s="28"/>
      <c r="D43" s="28"/>
      <c r="E43" s="28"/>
      <c r="F43" s="28"/>
      <c r="G43" s="28"/>
      <c r="H43" s="28"/>
      <c r="I43" s="28"/>
      <c r="J43" s="28"/>
    </row>
    <row r="44" spans="1:11" x14ac:dyDescent="0.25">
      <c r="B44" s="28"/>
      <c r="C44" s="28"/>
      <c r="D44" s="28"/>
      <c r="E44" s="28"/>
      <c r="F44" s="28"/>
      <c r="G44" s="28"/>
      <c r="H44" s="28"/>
      <c r="I44" s="28"/>
      <c r="J44" s="28"/>
    </row>
    <row r="45" spans="1:11" x14ac:dyDescent="0.25">
      <c r="B45" s="28"/>
      <c r="C45" s="28"/>
      <c r="D45" s="28"/>
      <c r="E45" s="28"/>
      <c r="F45" s="28"/>
      <c r="G45" s="28"/>
      <c r="H45" s="28"/>
      <c r="I45" s="28"/>
      <c r="J45" s="28"/>
    </row>
    <row r="46" spans="1:11" x14ac:dyDescent="0.25">
      <c r="B46" s="28"/>
      <c r="C46" s="28"/>
      <c r="D46" s="28"/>
      <c r="E46" s="28"/>
      <c r="F46" s="28"/>
      <c r="G46" s="28"/>
      <c r="H46" s="28"/>
      <c r="I46" s="28"/>
      <c r="J46" s="28"/>
    </row>
    <row r="47" spans="1:11" x14ac:dyDescent="0.25">
      <c r="B47" s="28"/>
      <c r="C47" s="28"/>
      <c r="D47" s="28"/>
      <c r="E47" s="28"/>
      <c r="F47" s="28"/>
      <c r="G47" s="28"/>
      <c r="H47" s="28"/>
      <c r="I47" s="28"/>
      <c r="J47" s="28"/>
    </row>
  </sheetData>
  <mergeCells count="3">
    <mergeCell ref="A1:R1"/>
    <mergeCell ref="B26:K26"/>
    <mergeCell ref="B27:K27"/>
  </mergeCells>
  <printOptions horizontalCentered="1"/>
  <pageMargins left="0.19685039370078741" right="0.19685039370078741" top="0.98425196850393704" bottom="0.39370078740157483" header="0.51181102362204722" footer="0.51181102362204722"/>
  <pageSetup paperSize="9" scale="88" orientation="portrait" blackAndWhite="1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87"/>
  <sheetViews>
    <sheetView showGridLines="0" tabSelected="1" showWhiteSpace="0" zoomScaleNormal="100" zoomScaleSheetLayoutView="100" workbookViewId="0">
      <selection sqref="A1:K1"/>
    </sheetView>
  </sheetViews>
  <sheetFormatPr defaultColWidth="9.140625" defaultRowHeight="15" x14ac:dyDescent="0.25"/>
  <cols>
    <col min="1" max="1" width="3" style="128" customWidth="1"/>
    <col min="2" max="2" width="15.28515625" style="10" customWidth="1"/>
    <col min="3" max="3" width="5.85546875" style="128" customWidth="1"/>
    <col min="4" max="4" width="12.85546875" style="10" customWidth="1"/>
    <col min="5" max="5" width="11" style="10" customWidth="1"/>
    <col min="6" max="6" width="13.140625" style="10" customWidth="1"/>
    <col min="7" max="7" width="14.42578125" style="10" customWidth="1"/>
    <col min="8" max="8" width="10.140625" style="10" customWidth="1"/>
    <col min="9" max="9" width="9" style="128" customWidth="1"/>
    <col min="10" max="10" width="14.5703125" style="10" customWidth="1"/>
    <col min="11" max="11" width="13.85546875" style="10" customWidth="1"/>
    <col min="12" max="16384" width="9.140625" style="10"/>
  </cols>
  <sheetData>
    <row r="1" spans="1:11" s="38" customFormat="1" ht="30.75" customHeight="1" thickBot="1" x14ac:dyDescent="0.3">
      <c r="A1" s="1117" t="s">
        <v>146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</row>
    <row r="2" spans="1:11" s="41" customFormat="1" ht="19.5" thickTop="1" x14ac:dyDescent="0.3">
      <c r="A2" s="37" t="s">
        <v>2108</v>
      </c>
      <c r="B2" s="131"/>
      <c r="C2" s="132"/>
      <c r="D2" s="131"/>
      <c r="E2" s="131"/>
      <c r="F2" s="131"/>
      <c r="G2" s="131"/>
      <c r="H2" s="131"/>
      <c r="I2" s="133"/>
      <c r="J2" s="16"/>
      <c r="K2" s="16"/>
    </row>
    <row r="3" spans="1:11" s="14" customFormat="1" ht="15.75" x14ac:dyDescent="0.25">
      <c r="A3" s="14">
        <v>1</v>
      </c>
      <c r="B3" s="44" t="s">
        <v>2076</v>
      </c>
      <c r="C3" s="134"/>
      <c r="D3" s="44"/>
      <c r="E3" s="44"/>
      <c r="F3" s="44"/>
      <c r="G3" s="135"/>
      <c r="H3" s="135"/>
      <c r="I3" s="134"/>
      <c r="J3" s="135"/>
      <c r="K3" s="136"/>
    </row>
    <row r="4" spans="1:11" s="14" customFormat="1" ht="15.75" x14ac:dyDescent="0.25">
      <c r="A4" s="44">
        <v>2</v>
      </c>
      <c r="B4" s="44" t="s">
        <v>147</v>
      </c>
      <c r="C4" s="134"/>
      <c r="D4" s="44"/>
      <c r="E4" s="44"/>
      <c r="F4" s="44"/>
      <c r="G4" s="135"/>
      <c r="H4" s="135"/>
      <c r="I4" s="134"/>
      <c r="J4" s="135"/>
      <c r="K4" s="136"/>
    </row>
    <row r="5" spans="1:11" s="14" customFormat="1" ht="15.75" x14ac:dyDescent="0.25">
      <c r="A5" s="14">
        <v>3</v>
      </c>
      <c r="B5" s="44" t="s">
        <v>148</v>
      </c>
      <c r="C5" s="134"/>
      <c r="D5" s="44"/>
      <c r="E5" s="44"/>
      <c r="F5" s="44"/>
      <c r="G5" s="135"/>
      <c r="H5" s="135"/>
      <c r="I5" s="134"/>
      <c r="J5" s="135"/>
      <c r="K5" s="136"/>
    </row>
    <row r="6" spans="1:11" s="14" customFormat="1" ht="15.75" x14ac:dyDescent="0.25">
      <c r="A6" s="44">
        <v>4</v>
      </c>
      <c r="B6" s="44" t="s">
        <v>149</v>
      </c>
      <c r="C6" s="134"/>
      <c r="D6" s="44"/>
      <c r="E6" s="44"/>
      <c r="F6" s="44"/>
      <c r="G6" s="135"/>
      <c r="H6" s="135"/>
      <c r="I6" s="134"/>
      <c r="J6" s="135"/>
      <c r="K6" s="136"/>
    </row>
    <row r="7" spans="1:11" s="14" customFormat="1" ht="15.75" x14ac:dyDescent="0.25">
      <c r="A7" s="14">
        <v>5</v>
      </c>
      <c r="B7" s="44" t="s">
        <v>150</v>
      </c>
      <c r="C7" s="134"/>
      <c r="D7" s="44"/>
      <c r="E7" s="44"/>
      <c r="F7" s="44"/>
      <c r="G7" s="135"/>
      <c r="H7" s="135"/>
      <c r="I7" s="134"/>
      <c r="J7" s="135"/>
      <c r="K7" s="136"/>
    </row>
    <row r="8" spans="1:11" s="14" customFormat="1" ht="15.75" x14ac:dyDescent="0.25">
      <c r="A8" s="44">
        <v>6</v>
      </c>
      <c r="B8" s="44" t="s">
        <v>151</v>
      </c>
      <c r="C8" s="134"/>
      <c r="D8" s="44"/>
      <c r="E8" s="44"/>
      <c r="F8" s="44"/>
      <c r="G8" s="135"/>
      <c r="H8" s="135"/>
      <c r="I8" s="134"/>
      <c r="J8" s="135"/>
      <c r="K8" s="136"/>
    </row>
    <row r="9" spans="1:11" s="14" customFormat="1" ht="15.75" x14ac:dyDescent="0.25">
      <c r="A9" s="14">
        <v>7</v>
      </c>
      <c r="B9" s="14" t="s">
        <v>152</v>
      </c>
      <c r="C9" s="134"/>
      <c r="D9" s="44"/>
      <c r="E9" s="44"/>
      <c r="F9" s="44"/>
      <c r="G9" s="135"/>
      <c r="H9" s="135"/>
      <c r="I9" s="134"/>
      <c r="J9" s="135"/>
      <c r="K9" s="136"/>
    </row>
    <row r="10" spans="1:11" s="14" customFormat="1" ht="15.75" x14ac:dyDescent="0.25">
      <c r="B10" s="14" t="s">
        <v>153</v>
      </c>
      <c r="C10" s="134"/>
      <c r="D10" s="44"/>
      <c r="E10" s="44"/>
      <c r="F10" s="44"/>
      <c r="G10" s="135"/>
      <c r="H10" s="135"/>
      <c r="I10" s="134"/>
      <c r="J10" s="135"/>
      <c r="K10" s="136"/>
    </row>
    <row r="11" spans="1:11" s="14" customFormat="1" ht="15.75" x14ac:dyDescent="0.25">
      <c r="A11" s="14">
        <v>8</v>
      </c>
      <c r="B11" s="44" t="s">
        <v>154</v>
      </c>
      <c r="C11" s="134"/>
      <c r="D11" s="44"/>
      <c r="E11" s="44"/>
      <c r="F11" s="44"/>
      <c r="G11" s="135"/>
      <c r="H11" s="135"/>
      <c r="I11" s="134"/>
      <c r="J11" s="135"/>
      <c r="K11" s="136"/>
    </row>
    <row r="12" spans="1:11" s="14" customFormat="1" ht="15" customHeight="1" x14ac:dyDescent="0.25">
      <c r="B12" s="14" t="s">
        <v>155</v>
      </c>
      <c r="C12" s="137"/>
      <c r="D12" s="138"/>
      <c r="E12" s="138"/>
      <c r="F12" s="138"/>
      <c r="G12" s="139"/>
      <c r="H12" s="139"/>
      <c r="I12" s="137"/>
      <c r="J12" s="139"/>
      <c r="K12" s="140"/>
    </row>
    <row r="13" spans="1:11" s="14" customFormat="1" ht="15" customHeight="1" x14ac:dyDescent="0.25">
      <c r="C13" s="137"/>
      <c r="D13" s="138"/>
      <c r="E13" s="138"/>
      <c r="F13" s="138"/>
      <c r="G13" s="139"/>
      <c r="H13" s="139"/>
      <c r="I13" s="137"/>
      <c r="J13" s="139"/>
      <c r="K13" s="140"/>
    </row>
    <row r="14" spans="1:11" s="141" customFormat="1" ht="21" customHeight="1" thickBot="1" x14ac:dyDescent="0.3">
      <c r="B14" s="142" t="s">
        <v>63</v>
      </c>
      <c r="C14" s="143" t="s">
        <v>156</v>
      </c>
      <c r="D14" s="143" t="s">
        <v>157</v>
      </c>
      <c r="E14" s="143" t="s">
        <v>158</v>
      </c>
      <c r="F14" s="143" t="s">
        <v>159</v>
      </c>
      <c r="G14" s="143" t="s">
        <v>160</v>
      </c>
      <c r="H14" s="143" t="s">
        <v>161</v>
      </c>
      <c r="I14" s="143" t="s">
        <v>162</v>
      </c>
      <c r="J14" s="143" t="s">
        <v>68</v>
      </c>
      <c r="K14" s="144" t="s">
        <v>163</v>
      </c>
    </row>
    <row r="15" spans="1:11" s="28" customFormat="1" ht="16.5" thickTop="1" x14ac:dyDescent="0.25">
      <c r="B15" s="1079" t="s">
        <v>2027</v>
      </c>
      <c r="C15" s="145" t="s">
        <v>165</v>
      </c>
      <c r="D15" s="146" t="s">
        <v>166</v>
      </c>
      <c r="E15" s="147">
        <v>16</v>
      </c>
      <c r="F15" s="147" t="s">
        <v>167</v>
      </c>
      <c r="G15" s="146" t="s">
        <v>168</v>
      </c>
      <c r="H15" s="148">
        <v>22441</v>
      </c>
      <c r="I15" s="149">
        <f t="shared" ref="I15:I78" ca="1" si="0">DATEDIF(H15,TODAY(),"y")</f>
        <v>57</v>
      </c>
      <c r="J15" s="150">
        <v>646511482</v>
      </c>
      <c r="K15" s="151">
        <v>653717360</v>
      </c>
    </row>
    <row r="16" spans="1:11" s="28" customFormat="1" ht="15.75" x14ac:dyDescent="0.25">
      <c r="B16" s="1080" t="s">
        <v>2028</v>
      </c>
      <c r="C16" s="152" t="s">
        <v>165</v>
      </c>
      <c r="D16" s="153" t="s">
        <v>166</v>
      </c>
      <c r="E16" s="154">
        <v>16</v>
      </c>
      <c r="F16" s="154" t="s">
        <v>167</v>
      </c>
      <c r="G16" s="153" t="s">
        <v>852</v>
      </c>
      <c r="H16" s="155">
        <v>36316</v>
      </c>
      <c r="I16" s="156">
        <f t="shared" ca="1" si="0"/>
        <v>19</v>
      </c>
      <c r="J16" s="157">
        <v>796526957</v>
      </c>
      <c r="K16" s="158">
        <v>653716085</v>
      </c>
    </row>
    <row r="17" spans="2:11" s="28" customFormat="1" ht="15.75" x14ac:dyDescent="0.25">
      <c r="B17" s="1080" t="s">
        <v>2029</v>
      </c>
      <c r="C17" s="152" t="s">
        <v>169</v>
      </c>
      <c r="D17" s="153" t="s">
        <v>170</v>
      </c>
      <c r="E17" s="154">
        <v>26</v>
      </c>
      <c r="F17" s="154" t="s">
        <v>171</v>
      </c>
      <c r="G17" s="153" t="s">
        <v>2045</v>
      </c>
      <c r="H17" s="155">
        <v>17315</v>
      </c>
      <c r="I17" s="156">
        <f t="shared" ca="1" si="0"/>
        <v>71</v>
      </c>
      <c r="J17" s="157">
        <v>598506530</v>
      </c>
      <c r="K17" s="158">
        <v>653717768</v>
      </c>
    </row>
    <row r="18" spans="2:11" s="28" customFormat="1" ht="15.75" x14ac:dyDescent="0.25">
      <c r="B18" s="1080" t="s">
        <v>2030</v>
      </c>
      <c r="C18" s="152" t="s">
        <v>169</v>
      </c>
      <c r="D18" s="153" t="s">
        <v>170</v>
      </c>
      <c r="E18" s="154">
        <v>26</v>
      </c>
      <c r="F18" s="154" t="s">
        <v>171</v>
      </c>
      <c r="G18" s="153" t="s">
        <v>172</v>
      </c>
      <c r="H18" s="155">
        <v>31876</v>
      </c>
      <c r="I18" s="156">
        <f t="shared" ca="1" si="0"/>
        <v>31</v>
      </c>
      <c r="J18" s="157">
        <v>748522005</v>
      </c>
      <c r="K18" s="158">
        <v>653716493</v>
      </c>
    </row>
    <row r="19" spans="2:11" s="28" customFormat="1" ht="15.75" x14ac:dyDescent="0.25">
      <c r="B19" s="1080" t="s">
        <v>2031</v>
      </c>
      <c r="C19" s="152" t="s">
        <v>174</v>
      </c>
      <c r="D19" s="153" t="s">
        <v>175</v>
      </c>
      <c r="E19" s="154">
        <v>13</v>
      </c>
      <c r="F19" s="154" t="s">
        <v>176</v>
      </c>
      <c r="G19" s="153" t="s">
        <v>168</v>
      </c>
      <c r="H19" s="155">
        <v>24661</v>
      </c>
      <c r="I19" s="156">
        <f t="shared" ca="1" si="0"/>
        <v>51</v>
      </c>
      <c r="J19" s="157">
        <v>670513958</v>
      </c>
      <c r="K19" s="158">
        <v>653717156</v>
      </c>
    </row>
    <row r="20" spans="2:11" s="28" customFormat="1" ht="15.75" x14ac:dyDescent="0.25">
      <c r="B20" s="1080" t="s">
        <v>2032</v>
      </c>
      <c r="C20" s="152" t="s">
        <v>174</v>
      </c>
      <c r="D20" s="153" t="s">
        <v>175</v>
      </c>
      <c r="E20" s="154">
        <v>13</v>
      </c>
      <c r="F20" s="154" t="s">
        <v>176</v>
      </c>
      <c r="G20" s="153" t="s">
        <v>754</v>
      </c>
      <c r="H20" s="155">
        <v>36538</v>
      </c>
      <c r="I20" s="156">
        <f t="shared" ca="1" si="0"/>
        <v>19</v>
      </c>
      <c r="J20" s="157">
        <v>820529433</v>
      </c>
      <c r="K20" s="158">
        <v>653715881</v>
      </c>
    </row>
    <row r="21" spans="2:11" s="28" customFormat="1" ht="15.75" x14ac:dyDescent="0.25">
      <c r="B21" s="1080" t="s">
        <v>2033</v>
      </c>
      <c r="C21" s="152" t="s">
        <v>177</v>
      </c>
      <c r="D21" s="153" t="s">
        <v>178</v>
      </c>
      <c r="E21" s="154">
        <v>23</v>
      </c>
      <c r="F21" s="154" t="s">
        <v>179</v>
      </c>
      <c r="G21" s="153" t="s">
        <v>183</v>
      </c>
      <c r="H21" s="155">
        <v>22565</v>
      </c>
      <c r="I21" s="156">
        <f t="shared" ca="1" si="0"/>
        <v>57</v>
      </c>
      <c r="J21" s="157">
        <v>496496007</v>
      </c>
      <c r="K21" s="158">
        <v>653718635</v>
      </c>
    </row>
    <row r="22" spans="2:11" s="28" customFormat="1" ht="15.75" x14ac:dyDescent="0.25">
      <c r="B22" s="1080" t="s">
        <v>2034</v>
      </c>
      <c r="C22" s="152" t="s">
        <v>177</v>
      </c>
      <c r="D22" s="153" t="s">
        <v>178</v>
      </c>
      <c r="E22" s="154">
        <v>23</v>
      </c>
      <c r="F22" s="154" t="s">
        <v>179</v>
      </c>
      <c r="G22" s="153" t="s">
        <v>2046</v>
      </c>
      <c r="H22" s="155">
        <v>36427</v>
      </c>
      <c r="I22" s="156">
        <f t="shared" ca="1" si="0"/>
        <v>19</v>
      </c>
      <c r="J22" s="157">
        <v>826530052</v>
      </c>
      <c r="K22" s="158">
        <v>653715830</v>
      </c>
    </row>
    <row r="23" spans="2:11" s="28" customFormat="1" ht="15.75" x14ac:dyDescent="0.25">
      <c r="B23" s="1080" t="s">
        <v>2035</v>
      </c>
      <c r="C23" s="152" t="s">
        <v>180</v>
      </c>
      <c r="D23" s="153" t="s">
        <v>181</v>
      </c>
      <c r="E23" s="154">
        <v>33</v>
      </c>
      <c r="F23" s="154" t="s">
        <v>182</v>
      </c>
      <c r="G23" s="153" t="s">
        <v>2047</v>
      </c>
      <c r="H23" s="155">
        <v>22565</v>
      </c>
      <c r="I23" s="156">
        <f t="shared" ca="1" si="0"/>
        <v>57</v>
      </c>
      <c r="J23" s="157">
        <v>568503435</v>
      </c>
      <c r="K23" s="158">
        <v>653718023</v>
      </c>
    </row>
    <row r="24" spans="2:11" s="28" customFormat="1" ht="15.75" x14ac:dyDescent="0.25">
      <c r="B24" s="1080" t="s">
        <v>2036</v>
      </c>
      <c r="C24" s="152" t="s">
        <v>180</v>
      </c>
      <c r="D24" s="153" t="s">
        <v>181</v>
      </c>
      <c r="E24" s="154">
        <v>33</v>
      </c>
      <c r="F24" s="154" t="s">
        <v>182</v>
      </c>
      <c r="G24" s="153" t="s">
        <v>183</v>
      </c>
      <c r="H24" s="155">
        <v>29101</v>
      </c>
      <c r="I24" s="156">
        <f t="shared" ca="1" si="0"/>
        <v>39</v>
      </c>
      <c r="J24" s="157">
        <v>718518910</v>
      </c>
      <c r="K24" s="158">
        <v>653716748</v>
      </c>
    </row>
    <row r="25" spans="2:11" s="28" customFormat="1" ht="15.75" x14ac:dyDescent="0.25">
      <c r="B25" s="1080" t="s">
        <v>2037</v>
      </c>
      <c r="C25" s="152" t="s">
        <v>180</v>
      </c>
      <c r="D25" s="153" t="s">
        <v>181</v>
      </c>
      <c r="E25" s="154">
        <v>33</v>
      </c>
      <c r="F25" s="154" t="s">
        <v>182</v>
      </c>
      <c r="G25" s="153" t="s">
        <v>852</v>
      </c>
      <c r="H25" s="155">
        <v>35095</v>
      </c>
      <c r="I25" s="156">
        <f t="shared" ca="1" si="0"/>
        <v>22</v>
      </c>
      <c r="J25" s="157">
        <v>898537480</v>
      </c>
      <c r="K25" s="158">
        <v>653715218</v>
      </c>
    </row>
    <row r="26" spans="2:11" s="28" customFormat="1" ht="15.75" x14ac:dyDescent="0.25">
      <c r="B26" s="1080" t="s">
        <v>2038</v>
      </c>
      <c r="C26" s="152" t="s">
        <v>185</v>
      </c>
      <c r="D26" s="153" t="s">
        <v>170</v>
      </c>
      <c r="E26" s="154">
        <v>14</v>
      </c>
      <c r="F26" s="154" t="s">
        <v>186</v>
      </c>
      <c r="G26" s="153" t="s">
        <v>2045</v>
      </c>
      <c r="H26" s="155">
        <v>23798</v>
      </c>
      <c r="I26" s="156">
        <f t="shared" ca="1" si="0"/>
        <v>53</v>
      </c>
      <c r="J26" s="157">
        <v>586505292</v>
      </c>
      <c r="K26" s="158">
        <v>653717870</v>
      </c>
    </row>
    <row r="27" spans="2:11" s="28" customFormat="1" ht="15.75" x14ac:dyDescent="0.25">
      <c r="B27" s="1080" t="s">
        <v>2039</v>
      </c>
      <c r="C27" s="152" t="s">
        <v>185</v>
      </c>
      <c r="D27" s="153" t="s">
        <v>170</v>
      </c>
      <c r="E27" s="154">
        <v>14</v>
      </c>
      <c r="F27" s="154" t="s">
        <v>186</v>
      </c>
      <c r="G27" s="153" t="s">
        <v>172</v>
      </c>
      <c r="H27" s="155">
        <v>30766</v>
      </c>
      <c r="I27" s="156">
        <f t="shared" ca="1" si="0"/>
        <v>34</v>
      </c>
      <c r="J27" s="157">
        <v>736520767</v>
      </c>
      <c r="K27" s="158">
        <v>653716595</v>
      </c>
    </row>
    <row r="28" spans="2:11" s="28" customFormat="1" ht="15.75" x14ac:dyDescent="0.25">
      <c r="B28" s="1080" t="s">
        <v>2040</v>
      </c>
      <c r="C28" s="152" t="s">
        <v>174</v>
      </c>
      <c r="D28" s="153" t="s">
        <v>188</v>
      </c>
      <c r="E28" s="154">
        <v>24</v>
      </c>
      <c r="F28" s="154" t="s">
        <v>189</v>
      </c>
      <c r="G28" s="153" t="s">
        <v>168</v>
      </c>
      <c r="H28" s="155">
        <v>24620</v>
      </c>
      <c r="I28" s="156">
        <f t="shared" ca="1" si="0"/>
        <v>51</v>
      </c>
      <c r="J28" s="157">
        <v>526499102</v>
      </c>
      <c r="K28" s="158">
        <v>653718380</v>
      </c>
    </row>
    <row r="29" spans="2:11" s="28" customFormat="1" ht="15.75" x14ac:dyDescent="0.25">
      <c r="B29" s="1080" t="s">
        <v>2041</v>
      </c>
      <c r="C29" s="152" t="s">
        <v>174</v>
      </c>
      <c r="D29" s="153" t="s">
        <v>188</v>
      </c>
      <c r="E29" s="154">
        <v>24</v>
      </c>
      <c r="F29" s="154" t="s">
        <v>189</v>
      </c>
      <c r="G29" s="153" t="s">
        <v>754</v>
      </c>
      <c r="H29" s="155">
        <v>35872</v>
      </c>
      <c r="I29" s="156">
        <f t="shared" ca="1" si="0"/>
        <v>20</v>
      </c>
      <c r="J29" s="157">
        <v>856533147</v>
      </c>
      <c r="K29" s="158">
        <v>653715575</v>
      </c>
    </row>
    <row r="30" spans="2:11" s="28" customFormat="1" ht="15.75" x14ac:dyDescent="0.25">
      <c r="B30" s="1080" t="s">
        <v>2042</v>
      </c>
      <c r="C30" s="152" t="s">
        <v>190</v>
      </c>
      <c r="D30" s="153" t="s">
        <v>188</v>
      </c>
      <c r="E30" s="154">
        <v>6</v>
      </c>
      <c r="F30" s="154" t="s">
        <v>191</v>
      </c>
      <c r="G30" s="153" t="s">
        <v>183</v>
      </c>
      <c r="H30" s="155">
        <v>23387</v>
      </c>
      <c r="I30" s="156">
        <f t="shared" ca="1" si="0"/>
        <v>55</v>
      </c>
      <c r="J30" s="157">
        <v>508497245</v>
      </c>
      <c r="K30" s="158">
        <v>653718533</v>
      </c>
    </row>
    <row r="31" spans="2:11" s="28" customFormat="1" ht="15.75" x14ac:dyDescent="0.25">
      <c r="B31" s="1080" t="s">
        <v>236</v>
      </c>
      <c r="C31" s="152" t="s">
        <v>192</v>
      </c>
      <c r="D31" s="153" t="s">
        <v>193</v>
      </c>
      <c r="E31" s="154">
        <v>8</v>
      </c>
      <c r="F31" s="154" t="s">
        <v>194</v>
      </c>
      <c r="G31" s="153" t="s">
        <v>2046</v>
      </c>
      <c r="H31" s="155">
        <v>23387</v>
      </c>
      <c r="I31" s="156">
        <f t="shared" ca="1" si="0"/>
        <v>55</v>
      </c>
      <c r="J31" s="157">
        <v>580504673</v>
      </c>
      <c r="K31" s="158">
        <v>653717921</v>
      </c>
    </row>
    <row r="32" spans="2:11" s="28" customFormat="1" ht="15.75" x14ac:dyDescent="0.25">
      <c r="B32" s="1080" t="s">
        <v>1979</v>
      </c>
      <c r="C32" s="152" t="s">
        <v>195</v>
      </c>
      <c r="D32" s="153" t="s">
        <v>175</v>
      </c>
      <c r="E32" s="154">
        <v>7</v>
      </c>
      <c r="F32" s="154" t="s">
        <v>196</v>
      </c>
      <c r="G32" s="153" t="s">
        <v>2047</v>
      </c>
      <c r="H32" s="155">
        <v>24106</v>
      </c>
      <c r="I32" s="156">
        <f t="shared" ca="1" si="0"/>
        <v>53</v>
      </c>
      <c r="J32" s="157">
        <v>664513339</v>
      </c>
      <c r="K32" s="158">
        <v>653717207</v>
      </c>
    </row>
    <row r="33" spans="2:11" s="28" customFormat="1" ht="15.75" x14ac:dyDescent="0.25">
      <c r="B33" s="1080" t="s">
        <v>1980</v>
      </c>
      <c r="C33" s="152" t="s">
        <v>192</v>
      </c>
      <c r="D33" s="153" t="s">
        <v>170</v>
      </c>
      <c r="E33" s="154">
        <v>8</v>
      </c>
      <c r="F33" s="154" t="s">
        <v>194</v>
      </c>
      <c r="G33" s="153" t="s">
        <v>168</v>
      </c>
      <c r="H33" s="155">
        <v>30211</v>
      </c>
      <c r="I33" s="156">
        <f t="shared" ca="1" si="0"/>
        <v>36</v>
      </c>
      <c r="J33" s="157">
        <v>730520148</v>
      </c>
      <c r="K33" s="158">
        <v>653716646</v>
      </c>
    </row>
    <row r="34" spans="2:11" s="28" customFormat="1" ht="15.75" x14ac:dyDescent="0.25">
      <c r="B34" s="1080" t="s">
        <v>1981</v>
      </c>
      <c r="C34" s="152" t="s">
        <v>195</v>
      </c>
      <c r="D34" s="153" t="s">
        <v>175</v>
      </c>
      <c r="E34" s="154">
        <v>7</v>
      </c>
      <c r="F34" s="154" t="s">
        <v>196</v>
      </c>
      <c r="G34" s="153" t="s">
        <v>852</v>
      </c>
      <c r="H34" s="155">
        <v>36649</v>
      </c>
      <c r="I34" s="156">
        <f t="shared" ca="1" si="0"/>
        <v>18</v>
      </c>
      <c r="J34" s="157">
        <v>814528814</v>
      </c>
      <c r="K34" s="158">
        <v>653715932</v>
      </c>
    </row>
    <row r="35" spans="2:11" s="28" customFormat="1" ht="15.75" x14ac:dyDescent="0.25">
      <c r="B35" s="1080" t="s">
        <v>70</v>
      </c>
      <c r="C35" s="152" t="s">
        <v>190</v>
      </c>
      <c r="D35" s="153" t="s">
        <v>188</v>
      </c>
      <c r="E35" s="154">
        <v>6</v>
      </c>
      <c r="F35" s="154" t="s">
        <v>191</v>
      </c>
      <c r="G35" s="153" t="s">
        <v>2045</v>
      </c>
      <c r="H35" s="155">
        <v>36205</v>
      </c>
      <c r="I35" s="156">
        <f t="shared" ca="1" si="0"/>
        <v>19</v>
      </c>
      <c r="J35" s="157">
        <v>838531290</v>
      </c>
      <c r="K35" s="158">
        <v>653715728</v>
      </c>
    </row>
    <row r="36" spans="2:11" s="28" customFormat="1" ht="15.75" x14ac:dyDescent="0.25">
      <c r="B36" s="1080" t="s">
        <v>70</v>
      </c>
      <c r="C36" s="152" t="s">
        <v>192</v>
      </c>
      <c r="D36" s="153" t="s">
        <v>170</v>
      </c>
      <c r="E36" s="154">
        <v>8</v>
      </c>
      <c r="F36" s="154" t="s">
        <v>194</v>
      </c>
      <c r="G36" s="153" t="s">
        <v>172</v>
      </c>
      <c r="H36" s="155">
        <v>34873</v>
      </c>
      <c r="I36" s="156">
        <f t="shared" ca="1" si="0"/>
        <v>23</v>
      </c>
      <c r="J36" s="157">
        <v>910538718</v>
      </c>
      <c r="K36" s="158">
        <v>653715116</v>
      </c>
    </row>
    <row r="37" spans="2:11" s="28" customFormat="1" ht="15.75" x14ac:dyDescent="0.25">
      <c r="B37" s="1080" t="s">
        <v>213</v>
      </c>
      <c r="C37" s="152" t="s">
        <v>165</v>
      </c>
      <c r="D37" s="153" t="s">
        <v>178</v>
      </c>
      <c r="E37" s="154">
        <v>5</v>
      </c>
      <c r="F37" s="154" t="s">
        <v>197</v>
      </c>
      <c r="G37" s="153" t="s">
        <v>168</v>
      </c>
      <c r="H37" s="155">
        <v>21332</v>
      </c>
      <c r="I37" s="156">
        <f t="shared" ca="1" si="0"/>
        <v>60</v>
      </c>
      <c r="J37" s="157">
        <v>478494150</v>
      </c>
      <c r="K37" s="158">
        <v>653718788</v>
      </c>
    </row>
    <row r="38" spans="2:11" s="28" customFormat="1" ht="15.75" x14ac:dyDescent="0.25">
      <c r="B38" s="1080" t="s">
        <v>1982</v>
      </c>
      <c r="C38" s="152" t="s">
        <v>190</v>
      </c>
      <c r="D38" s="153" t="s">
        <v>188</v>
      </c>
      <c r="E38" s="154">
        <v>30</v>
      </c>
      <c r="F38" s="154" t="s">
        <v>198</v>
      </c>
      <c r="G38" s="153" t="s">
        <v>754</v>
      </c>
      <c r="H38" s="155">
        <v>25031</v>
      </c>
      <c r="I38" s="156">
        <f t="shared" ca="1" si="0"/>
        <v>50</v>
      </c>
      <c r="J38" s="157">
        <v>532499721</v>
      </c>
      <c r="K38" s="158">
        <v>653718329</v>
      </c>
    </row>
    <row r="39" spans="2:11" s="28" customFormat="1" ht="15.75" x14ac:dyDescent="0.25">
      <c r="B39" s="1080" t="s">
        <v>225</v>
      </c>
      <c r="C39" s="152" t="s">
        <v>169</v>
      </c>
      <c r="D39" s="153" t="s">
        <v>166</v>
      </c>
      <c r="E39" s="154">
        <v>4</v>
      </c>
      <c r="F39" s="154" t="s">
        <v>199</v>
      </c>
      <c r="G39" s="153" t="s">
        <v>183</v>
      </c>
      <c r="H39" s="155">
        <v>21331</v>
      </c>
      <c r="I39" s="156">
        <f t="shared" ca="1" si="0"/>
        <v>60</v>
      </c>
      <c r="J39" s="157">
        <v>634510244</v>
      </c>
      <c r="K39" s="158">
        <v>653717462</v>
      </c>
    </row>
    <row r="40" spans="2:11" s="28" customFormat="1" ht="15.75" x14ac:dyDescent="0.25">
      <c r="B40" s="1080" t="s">
        <v>1983</v>
      </c>
      <c r="C40" s="152" t="s">
        <v>169</v>
      </c>
      <c r="D40" s="153" t="s">
        <v>166</v>
      </c>
      <c r="E40" s="154">
        <v>4</v>
      </c>
      <c r="F40" s="154" t="s">
        <v>199</v>
      </c>
      <c r="G40" s="153" t="s">
        <v>2046</v>
      </c>
      <c r="H40" s="155">
        <v>35206</v>
      </c>
      <c r="I40" s="156">
        <f t="shared" ca="1" si="0"/>
        <v>22</v>
      </c>
      <c r="J40" s="157">
        <v>784525719</v>
      </c>
      <c r="K40" s="158">
        <v>653716187</v>
      </c>
    </row>
    <row r="41" spans="2:11" s="28" customFormat="1" ht="15.75" x14ac:dyDescent="0.25">
      <c r="B41" s="1080" t="s">
        <v>1984</v>
      </c>
      <c r="C41" s="152" t="s">
        <v>190</v>
      </c>
      <c r="D41" s="153" t="s">
        <v>188</v>
      </c>
      <c r="E41" s="154">
        <v>30</v>
      </c>
      <c r="F41" s="154" t="s">
        <v>198</v>
      </c>
      <c r="G41" s="153" t="s">
        <v>2047</v>
      </c>
      <c r="H41" s="155">
        <v>35761</v>
      </c>
      <c r="I41" s="156">
        <f t="shared" ca="1" si="0"/>
        <v>21</v>
      </c>
      <c r="J41" s="157">
        <v>862533766</v>
      </c>
      <c r="K41" s="158">
        <v>653715524</v>
      </c>
    </row>
    <row r="42" spans="2:11" s="28" customFormat="1" ht="15.75" x14ac:dyDescent="0.25">
      <c r="B42" s="1080" t="s">
        <v>1985</v>
      </c>
      <c r="C42" s="152" t="s">
        <v>180</v>
      </c>
      <c r="D42" s="153" t="s">
        <v>200</v>
      </c>
      <c r="E42" s="154">
        <v>20</v>
      </c>
      <c r="F42" s="154" t="s">
        <v>201</v>
      </c>
      <c r="G42" s="153" t="s">
        <v>202</v>
      </c>
      <c r="H42" s="155">
        <v>24209</v>
      </c>
      <c r="I42" s="156">
        <f t="shared" ca="1" si="0"/>
        <v>52</v>
      </c>
      <c r="J42" s="157">
        <v>592505911</v>
      </c>
      <c r="K42" s="158">
        <v>653717819</v>
      </c>
    </row>
    <row r="43" spans="2:11" s="28" customFormat="1" ht="15.75" x14ac:dyDescent="0.25">
      <c r="B43" s="1080" t="s">
        <v>1986</v>
      </c>
      <c r="C43" s="152" t="s">
        <v>180</v>
      </c>
      <c r="D43" s="153" t="s">
        <v>170</v>
      </c>
      <c r="E43" s="154">
        <v>20</v>
      </c>
      <c r="F43" s="154" t="s">
        <v>201</v>
      </c>
      <c r="G43" s="153" t="s">
        <v>202</v>
      </c>
      <c r="H43" s="155">
        <v>31321</v>
      </c>
      <c r="I43" s="156">
        <f t="shared" ca="1" si="0"/>
        <v>33</v>
      </c>
      <c r="J43" s="157">
        <v>742521386</v>
      </c>
      <c r="K43" s="158">
        <v>653716544</v>
      </c>
    </row>
    <row r="44" spans="2:11" s="28" customFormat="1" ht="15.75" x14ac:dyDescent="0.25">
      <c r="B44" s="1080" t="s">
        <v>1987</v>
      </c>
      <c r="C44" s="152" t="s">
        <v>180</v>
      </c>
      <c r="D44" s="153" t="s">
        <v>203</v>
      </c>
      <c r="E44" s="154">
        <v>9</v>
      </c>
      <c r="F44" s="154" t="s">
        <v>204</v>
      </c>
      <c r="G44" s="153" t="s">
        <v>205</v>
      </c>
      <c r="H44" s="155">
        <v>18548</v>
      </c>
      <c r="I44" s="156">
        <f t="shared" ca="1" si="0"/>
        <v>68</v>
      </c>
      <c r="J44" s="157">
        <v>544500959</v>
      </c>
      <c r="K44" s="158">
        <v>653718227</v>
      </c>
    </row>
    <row r="45" spans="2:11" s="28" customFormat="1" ht="15.75" x14ac:dyDescent="0.25">
      <c r="B45" s="1080" t="s">
        <v>1988</v>
      </c>
      <c r="C45" s="152" t="s">
        <v>206</v>
      </c>
      <c r="D45" s="153" t="s">
        <v>166</v>
      </c>
      <c r="E45" s="154">
        <v>10</v>
      </c>
      <c r="F45" s="154" t="s">
        <v>207</v>
      </c>
      <c r="G45" s="153" t="s">
        <v>852</v>
      </c>
      <c r="H45" s="155">
        <v>21886</v>
      </c>
      <c r="I45" s="156">
        <f t="shared" ca="1" si="0"/>
        <v>59</v>
      </c>
      <c r="J45" s="157">
        <v>640510863</v>
      </c>
      <c r="K45" s="158">
        <v>653717411</v>
      </c>
    </row>
    <row r="46" spans="2:11" s="28" customFormat="1" ht="15.75" x14ac:dyDescent="0.25">
      <c r="B46" s="1080" t="s">
        <v>2044</v>
      </c>
      <c r="C46" s="152" t="s">
        <v>180</v>
      </c>
      <c r="D46" s="153" t="s">
        <v>181</v>
      </c>
      <c r="E46" s="154">
        <v>9</v>
      </c>
      <c r="F46" s="154" t="s">
        <v>204</v>
      </c>
      <c r="G46" s="153" t="s">
        <v>2045</v>
      </c>
      <c r="H46" s="155">
        <v>26881</v>
      </c>
      <c r="I46" s="156">
        <f t="shared" ca="1" si="0"/>
        <v>45</v>
      </c>
      <c r="J46" s="157">
        <v>694516434</v>
      </c>
      <c r="K46" s="158">
        <v>653716952</v>
      </c>
    </row>
    <row r="47" spans="2:11" s="28" customFormat="1" ht="15.75" x14ac:dyDescent="0.25">
      <c r="B47" s="1080" t="s">
        <v>1989</v>
      </c>
      <c r="C47" s="152" t="s">
        <v>206</v>
      </c>
      <c r="D47" s="153" t="s">
        <v>166</v>
      </c>
      <c r="E47" s="154">
        <v>10</v>
      </c>
      <c r="F47" s="154" t="s">
        <v>207</v>
      </c>
      <c r="G47" s="153" t="s">
        <v>172</v>
      </c>
      <c r="H47" s="155">
        <v>35761</v>
      </c>
      <c r="I47" s="156">
        <f t="shared" ca="1" si="0"/>
        <v>21</v>
      </c>
      <c r="J47" s="157">
        <v>790526338</v>
      </c>
      <c r="K47" s="158">
        <v>653716136</v>
      </c>
    </row>
    <row r="48" spans="2:11" s="28" customFormat="1" ht="15.75" x14ac:dyDescent="0.25">
      <c r="B48" s="1080" t="s">
        <v>1990</v>
      </c>
      <c r="C48" s="152" t="s">
        <v>180</v>
      </c>
      <c r="D48" s="153" t="s">
        <v>181</v>
      </c>
      <c r="E48" s="154">
        <v>9</v>
      </c>
      <c r="F48" s="154" t="s">
        <v>204</v>
      </c>
      <c r="G48" s="153" t="s">
        <v>168</v>
      </c>
      <c r="H48" s="155">
        <v>35539</v>
      </c>
      <c r="I48" s="156">
        <f t="shared" ca="1" si="0"/>
        <v>21</v>
      </c>
      <c r="J48" s="157">
        <v>874535004</v>
      </c>
      <c r="K48" s="158">
        <v>653715422</v>
      </c>
    </row>
    <row r="49" spans="2:11" s="28" customFormat="1" ht="15.75" x14ac:dyDescent="0.25">
      <c r="B49" s="1080" t="s">
        <v>1991</v>
      </c>
      <c r="C49" s="152" t="s">
        <v>206</v>
      </c>
      <c r="D49" s="153" t="s">
        <v>170</v>
      </c>
      <c r="E49" s="154">
        <v>34</v>
      </c>
      <c r="F49" s="154" t="s">
        <v>208</v>
      </c>
      <c r="G49" s="153" t="s">
        <v>754</v>
      </c>
      <c r="H49" s="155">
        <v>25442</v>
      </c>
      <c r="I49" s="156">
        <f t="shared" ca="1" si="0"/>
        <v>49</v>
      </c>
      <c r="J49" s="157">
        <v>610507768</v>
      </c>
      <c r="K49" s="158">
        <v>653717666</v>
      </c>
    </row>
    <row r="50" spans="2:11" s="28" customFormat="1" ht="15.75" x14ac:dyDescent="0.25">
      <c r="B50" s="1080" t="s">
        <v>1992</v>
      </c>
      <c r="C50" s="152" t="s">
        <v>206</v>
      </c>
      <c r="D50" s="153" t="s">
        <v>170</v>
      </c>
      <c r="E50" s="154">
        <v>34</v>
      </c>
      <c r="F50" s="154" t="s">
        <v>208</v>
      </c>
      <c r="G50" s="153" t="s">
        <v>183</v>
      </c>
      <c r="H50" s="155">
        <v>32986</v>
      </c>
      <c r="I50" s="156">
        <f t="shared" ca="1" si="0"/>
        <v>28</v>
      </c>
      <c r="J50" s="157">
        <v>760523243</v>
      </c>
      <c r="K50" s="158">
        <v>653716391</v>
      </c>
    </row>
    <row r="51" spans="2:11" s="28" customFormat="1" ht="15.75" x14ac:dyDescent="0.25">
      <c r="B51" s="1080" t="s">
        <v>1993</v>
      </c>
      <c r="C51" s="152" t="s">
        <v>169</v>
      </c>
      <c r="D51" s="153" t="s">
        <v>181</v>
      </c>
      <c r="E51" s="154">
        <v>15</v>
      </c>
      <c r="F51" s="154" t="s">
        <v>210</v>
      </c>
      <c r="G51" s="153" t="s">
        <v>2046</v>
      </c>
      <c r="H51" s="155">
        <v>21332</v>
      </c>
      <c r="I51" s="156">
        <f t="shared" ca="1" si="0"/>
        <v>60</v>
      </c>
      <c r="J51" s="157">
        <v>550501578</v>
      </c>
      <c r="K51" s="158">
        <v>653718176</v>
      </c>
    </row>
    <row r="52" spans="2:11" s="28" customFormat="1" ht="15.75" x14ac:dyDescent="0.25">
      <c r="B52" s="1080" t="s">
        <v>1994</v>
      </c>
      <c r="C52" s="152" t="s">
        <v>169</v>
      </c>
      <c r="D52" s="153" t="s">
        <v>181</v>
      </c>
      <c r="E52" s="154">
        <v>15</v>
      </c>
      <c r="F52" s="154" t="s">
        <v>210</v>
      </c>
      <c r="G52" s="153" t="s">
        <v>2047</v>
      </c>
      <c r="H52" s="155">
        <v>27436</v>
      </c>
      <c r="I52" s="156">
        <f t="shared" ca="1" si="0"/>
        <v>43</v>
      </c>
      <c r="J52" s="157">
        <v>700517053</v>
      </c>
      <c r="K52" s="158">
        <v>653716901</v>
      </c>
    </row>
    <row r="53" spans="2:11" s="28" customFormat="1" ht="15.75" x14ac:dyDescent="0.25">
      <c r="B53" s="1080" t="s">
        <v>1995</v>
      </c>
      <c r="C53" s="152" t="s">
        <v>169</v>
      </c>
      <c r="D53" s="153" t="s">
        <v>181</v>
      </c>
      <c r="E53" s="154">
        <v>15</v>
      </c>
      <c r="F53" s="154" t="s">
        <v>210</v>
      </c>
      <c r="G53" s="153" t="s">
        <v>168</v>
      </c>
      <c r="H53" s="155">
        <v>35428</v>
      </c>
      <c r="I53" s="156">
        <f t="shared" ca="1" si="0"/>
        <v>22</v>
      </c>
      <c r="J53" s="157">
        <v>880535623</v>
      </c>
      <c r="K53" s="158">
        <v>653715371</v>
      </c>
    </row>
    <row r="54" spans="2:11" s="28" customFormat="1" ht="15.75" x14ac:dyDescent="0.25">
      <c r="B54" s="1080" t="s">
        <v>1996</v>
      </c>
      <c r="C54" s="152" t="s">
        <v>185</v>
      </c>
      <c r="D54" s="153" t="s">
        <v>175</v>
      </c>
      <c r="E54" s="154">
        <v>25</v>
      </c>
      <c r="F54" s="154" t="s">
        <v>211</v>
      </c>
      <c r="G54" s="153" t="s">
        <v>212</v>
      </c>
      <c r="H54" s="155">
        <v>25771</v>
      </c>
      <c r="I54" s="156">
        <f t="shared" ca="1" si="0"/>
        <v>48</v>
      </c>
      <c r="J54" s="157">
        <v>682515196</v>
      </c>
      <c r="K54" s="158">
        <v>653717054</v>
      </c>
    </row>
    <row r="55" spans="2:11" s="28" customFormat="1" ht="15.75" x14ac:dyDescent="0.25">
      <c r="B55" s="1080" t="s">
        <v>1997</v>
      </c>
      <c r="C55" s="152" t="s">
        <v>214</v>
      </c>
      <c r="D55" s="153" t="s">
        <v>166</v>
      </c>
      <c r="E55" s="154">
        <v>28</v>
      </c>
      <c r="F55" s="154" t="s">
        <v>215</v>
      </c>
      <c r="G55" s="153" t="s">
        <v>216</v>
      </c>
      <c r="H55" s="155">
        <v>23551</v>
      </c>
      <c r="I55" s="156">
        <f t="shared" ca="1" si="0"/>
        <v>54</v>
      </c>
      <c r="J55" s="157">
        <v>658512720</v>
      </c>
      <c r="K55" s="158">
        <v>653717258</v>
      </c>
    </row>
    <row r="56" spans="2:11" s="28" customFormat="1" ht="15.75" x14ac:dyDescent="0.25">
      <c r="B56" s="1080" t="s">
        <v>1998</v>
      </c>
      <c r="C56" s="152" t="s">
        <v>214</v>
      </c>
      <c r="D56" s="153" t="s">
        <v>166</v>
      </c>
      <c r="E56" s="154">
        <v>28</v>
      </c>
      <c r="F56" s="154" t="s">
        <v>215</v>
      </c>
      <c r="G56" s="153" t="s">
        <v>852</v>
      </c>
      <c r="H56" s="155">
        <v>36760</v>
      </c>
      <c r="I56" s="156">
        <f t="shared" ca="1" si="0"/>
        <v>18</v>
      </c>
      <c r="J56" s="157">
        <v>808528195</v>
      </c>
      <c r="K56" s="158">
        <v>653715983</v>
      </c>
    </row>
    <row r="57" spans="2:11" s="28" customFormat="1" ht="15.75" x14ac:dyDescent="0.25">
      <c r="B57" s="1080" t="s">
        <v>1999</v>
      </c>
      <c r="C57" s="152" t="s">
        <v>195</v>
      </c>
      <c r="D57" s="153" t="s">
        <v>188</v>
      </c>
      <c r="E57" s="154">
        <v>18</v>
      </c>
      <c r="F57" s="154" t="s">
        <v>217</v>
      </c>
      <c r="G57" s="153" t="s">
        <v>2045</v>
      </c>
      <c r="H57" s="155">
        <v>24209</v>
      </c>
      <c r="I57" s="156">
        <f t="shared" ca="1" si="0"/>
        <v>52</v>
      </c>
      <c r="J57" s="157">
        <v>520498483</v>
      </c>
      <c r="K57" s="158">
        <v>653718431</v>
      </c>
    </row>
    <row r="58" spans="2:11" s="28" customFormat="1" ht="15.75" x14ac:dyDescent="0.25">
      <c r="B58" s="1080" t="s">
        <v>2000</v>
      </c>
      <c r="C58" s="152" t="s">
        <v>195</v>
      </c>
      <c r="D58" s="153" t="s">
        <v>188</v>
      </c>
      <c r="E58" s="154">
        <v>18</v>
      </c>
      <c r="F58" s="154" t="s">
        <v>217</v>
      </c>
      <c r="G58" s="153" t="s">
        <v>172</v>
      </c>
      <c r="H58" s="155">
        <v>35983</v>
      </c>
      <c r="I58" s="156">
        <f t="shared" ca="1" si="0"/>
        <v>20</v>
      </c>
      <c r="J58" s="157">
        <v>850532528</v>
      </c>
      <c r="K58" s="158">
        <v>653715626</v>
      </c>
    </row>
    <row r="59" spans="2:11" s="28" customFormat="1" ht="15.75" x14ac:dyDescent="0.25">
      <c r="B59" s="1080" t="s">
        <v>2001</v>
      </c>
      <c r="C59" s="152" t="s">
        <v>177</v>
      </c>
      <c r="D59" s="153" t="s">
        <v>188</v>
      </c>
      <c r="E59" s="154">
        <v>12</v>
      </c>
      <c r="F59" s="154" t="s">
        <v>219</v>
      </c>
      <c r="G59" s="153" t="s">
        <v>168</v>
      </c>
      <c r="H59" s="155">
        <v>23798</v>
      </c>
      <c r="I59" s="156">
        <f t="shared" ca="1" si="0"/>
        <v>53</v>
      </c>
      <c r="J59" s="157">
        <v>514497864</v>
      </c>
      <c r="K59" s="158">
        <v>653718482</v>
      </c>
    </row>
    <row r="60" spans="2:11" s="28" customFormat="1" ht="15.75" x14ac:dyDescent="0.25">
      <c r="B60" s="1080" t="s">
        <v>2002</v>
      </c>
      <c r="C60" s="152" t="s">
        <v>177</v>
      </c>
      <c r="D60" s="153" t="s">
        <v>188</v>
      </c>
      <c r="E60" s="154">
        <v>12</v>
      </c>
      <c r="F60" s="154" t="s">
        <v>219</v>
      </c>
      <c r="G60" s="153" t="s">
        <v>754</v>
      </c>
      <c r="H60" s="155">
        <v>36094</v>
      </c>
      <c r="I60" s="156">
        <f t="shared" ca="1" si="0"/>
        <v>20</v>
      </c>
      <c r="J60" s="157">
        <v>844531909</v>
      </c>
      <c r="K60" s="158">
        <v>653715677</v>
      </c>
    </row>
    <row r="61" spans="2:11" s="28" customFormat="1" ht="15.75" x14ac:dyDescent="0.25">
      <c r="B61" s="1080" t="s">
        <v>2003</v>
      </c>
      <c r="C61" s="152" t="s">
        <v>220</v>
      </c>
      <c r="D61" s="153" t="s">
        <v>166</v>
      </c>
      <c r="E61" s="154">
        <v>22</v>
      </c>
      <c r="F61" s="154" t="s">
        <v>221</v>
      </c>
      <c r="G61" s="153" t="s">
        <v>183</v>
      </c>
      <c r="H61" s="155">
        <v>22996</v>
      </c>
      <c r="I61" s="156">
        <f t="shared" ca="1" si="0"/>
        <v>56</v>
      </c>
      <c r="J61" s="157">
        <v>652512101</v>
      </c>
      <c r="K61" s="158">
        <v>653717309</v>
      </c>
    </row>
    <row r="62" spans="2:11" s="28" customFormat="1" ht="15.75" x14ac:dyDescent="0.25">
      <c r="B62" s="1080" t="s">
        <v>2004</v>
      </c>
      <c r="C62" s="152" t="s">
        <v>220</v>
      </c>
      <c r="D62" s="153" t="s">
        <v>166</v>
      </c>
      <c r="E62" s="154">
        <v>22</v>
      </c>
      <c r="F62" s="154" t="s">
        <v>221</v>
      </c>
      <c r="G62" s="153" t="s">
        <v>2046</v>
      </c>
      <c r="H62" s="155">
        <v>36871</v>
      </c>
      <c r="I62" s="156">
        <f t="shared" ca="1" si="0"/>
        <v>18</v>
      </c>
      <c r="J62" s="157">
        <v>802527576</v>
      </c>
      <c r="K62" s="158">
        <v>653716034</v>
      </c>
    </row>
    <row r="63" spans="2:11" s="28" customFormat="1" ht="15.75" x14ac:dyDescent="0.25">
      <c r="B63" s="1080" t="s">
        <v>2005</v>
      </c>
      <c r="C63" s="152" t="s">
        <v>192</v>
      </c>
      <c r="D63" s="153" t="s">
        <v>222</v>
      </c>
      <c r="E63" s="154">
        <v>32</v>
      </c>
      <c r="F63" s="154" t="s">
        <v>223</v>
      </c>
      <c r="G63" s="153" t="s">
        <v>2047</v>
      </c>
      <c r="H63" s="155">
        <v>25031</v>
      </c>
      <c r="I63" s="156">
        <f t="shared" ca="1" si="0"/>
        <v>50</v>
      </c>
      <c r="J63" s="157">
        <v>604507149</v>
      </c>
      <c r="K63" s="158">
        <v>653717717</v>
      </c>
    </row>
    <row r="64" spans="2:11" s="28" customFormat="1" ht="15.75" x14ac:dyDescent="0.25">
      <c r="B64" s="1080" t="s">
        <v>70</v>
      </c>
      <c r="C64" s="152" t="s">
        <v>177</v>
      </c>
      <c r="D64" s="153" t="s">
        <v>170</v>
      </c>
      <c r="E64" s="154">
        <v>36</v>
      </c>
      <c r="F64" s="154" t="s">
        <v>224</v>
      </c>
      <c r="G64" s="153" t="s">
        <v>183</v>
      </c>
      <c r="H64" s="155">
        <v>21363</v>
      </c>
      <c r="I64" s="156">
        <f t="shared" ca="1" si="0"/>
        <v>60</v>
      </c>
      <c r="J64" s="157">
        <v>622509006</v>
      </c>
      <c r="K64" s="158">
        <v>653717564</v>
      </c>
    </row>
    <row r="65" spans="2:11" s="28" customFormat="1" ht="15.75" x14ac:dyDescent="0.25">
      <c r="B65" s="1080" t="s">
        <v>2006</v>
      </c>
      <c r="C65" s="152" t="s">
        <v>192</v>
      </c>
      <c r="D65" s="153" t="s">
        <v>170</v>
      </c>
      <c r="E65" s="154">
        <v>32</v>
      </c>
      <c r="F65" s="154" t="s">
        <v>223</v>
      </c>
      <c r="G65" s="153" t="s">
        <v>183</v>
      </c>
      <c r="H65" s="155">
        <v>32431</v>
      </c>
      <c r="I65" s="156">
        <f t="shared" ca="1" si="0"/>
        <v>30</v>
      </c>
      <c r="J65" s="157">
        <v>754522624</v>
      </c>
      <c r="K65" s="158">
        <v>653716442</v>
      </c>
    </row>
    <row r="66" spans="2:11" s="28" customFormat="1" ht="15.75" x14ac:dyDescent="0.25">
      <c r="B66" s="1080" t="s">
        <v>2007</v>
      </c>
      <c r="C66" s="152" t="s">
        <v>177</v>
      </c>
      <c r="D66" s="153" t="s">
        <v>170</v>
      </c>
      <c r="E66" s="154">
        <v>36</v>
      </c>
      <c r="F66" s="154" t="s">
        <v>224</v>
      </c>
      <c r="G66" s="153" t="s">
        <v>183</v>
      </c>
      <c r="H66" s="155">
        <v>34096</v>
      </c>
      <c r="I66" s="156">
        <f t="shared" ca="1" si="0"/>
        <v>25</v>
      </c>
      <c r="J66" s="157">
        <v>772524481</v>
      </c>
      <c r="K66" s="158">
        <v>653716289</v>
      </c>
    </row>
    <row r="67" spans="2:11" s="28" customFormat="1" ht="15.75" x14ac:dyDescent="0.25">
      <c r="B67" s="1080" t="s">
        <v>2008</v>
      </c>
      <c r="C67" s="152" t="s">
        <v>220</v>
      </c>
      <c r="D67" s="153" t="s">
        <v>178</v>
      </c>
      <c r="E67" s="154">
        <v>11</v>
      </c>
      <c r="F67" s="154" t="s">
        <v>226</v>
      </c>
      <c r="G67" s="153" t="s">
        <v>168</v>
      </c>
      <c r="H67" s="155">
        <v>21743</v>
      </c>
      <c r="I67" s="156">
        <f t="shared" ca="1" si="0"/>
        <v>59</v>
      </c>
      <c r="J67" s="157">
        <v>484494769</v>
      </c>
      <c r="K67" s="158">
        <v>653718737</v>
      </c>
    </row>
    <row r="68" spans="2:11" s="28" customFormat="1" ht="15.75" x14ac:dyDescent="0.25">
      <c r="B68" s="1080" t="s">
        <v>2009</v>
      </c>
      <c r="C68" s="152" t="s">
        <v>206</v>
      </c>
      <c r="D68" s="153" t="s">
        <v>227</v>
      </c>
      <c r="E68" s="154">
        <v>21</v>
      </c>
      <c r="F68" s="154" t="s">
        <v>228</v>
      </c>
      <c r="G68" s="153" t="s">
        <v>754</v>
      </c>
      <c r="H68" s="155">
        <v>21344</v>
      </c>
      <c r="I68" s="156">
        <f t="shared" ca="1" si="0"/>
        <v>60</v>
      </c>
      <c r="J68" s="157">
        <v>556502197</v>
      </c>
      <c r="K68" s="158">
        <v>653718125</v>
      </c>
    </row>
    <row r="69" spans="2:11" s="28" customFormat="1" ht="15.75" x14ac:dyDescent="0.25">
      <c r="B69" s="1080" t="s">
        <v>2010</v>
      </c>
      <c r="C69" s="152" t="s">
        <v>206</v>
      </c>
      <c r="D69" s="153" t="s">
        <v>181</v>
      </c>
      <c r="E69" s="154">
        <v>21</v>
      </c>
      <c r="F69" s="154" t="s">
        <v>228</v>
      </c>
      <c r="G69" s="153" t="s">
        <v>183</v>
      </c>
      <c r="H69" s="155">
        <v>27991</v>
      </c>
      <c r="I69" s="156">
        <f t="shared" ca="1" si="0"/>
        <v>42</v>
      </c>
      <c r="J69" s="157">
        <v>706517672</v>
      </c>
      <c r="K69" s="158">
        <v>653716850</v>
      </c>
    </row>
    <row r="70" spans="2:11" s="28" customFormat="1" ht="15.75" x14ac:dyDescent="0.25">
      <c r="B70" s="1080" t="s">
        <v>2011</v>
      </c>
      <c r="C70" s="152" t="s">
        <v>206</v>
      </c>
      <c r="D70" s="153" t="s">
        <v>181</v>
      </c>
      <c r="E70" s="154">
        <v>21</v>
      </c>
      <c r="F70" s="154" t="s">
        <v>228</v>
      </c>
      <c r="G70" s="153" t="s">
        <v>2046</v>
      </c>
      <c r="H70" s="155">
        <v>35317</v>
      </c>
      <c r="I70" s="156">
        <f t="shared" ca="1" si="0"/>
        <v>22</v>
      </c>
      <c r="J70" s="157">
        <v>886536242</v>
      </c>
      <c r="K70" s="158">
        <v>653715320</v>
      </c>
    </row>
    <row r="71" spans="2:11" s="28" customFormat="1" ht="15.75" x14ac:dyDescent="0.25">
      <c r="B71" s="1080" t="s">
        <v>2012</v>
      </c>
      <c r="C71" s="152" t="s">
        <v>220</v>
      </c>
      <c r="D71" s="153" t="s">
        <v>170</v>
      </c>
      <c r="E71" s="154">
        <v>35</v>
      </c>
      <c r="F71" s="154" t="s">
        <v>229</v>
      </c>
      <c r="G71" s="153" t="s">
        <v>2047</v>
      </c>
      <c r="H71" s="155">
        <v>25853</v>
      </c>
      <c r="I71" s="156">
        <f t="shared" ca="1" si="0"/>
        <v>48</v>
      </c>
      <c r="J71" s="157">
        <v>616508387</v>
      </c>
      <c r="K71" s="158">
        <v>653717615</v>
      </c>
    </row>
    <row r="72" spans="2:11" s="28" customFormat="1" ht="15.75" x14ac:dyDescent="0.25">
      <c r="B72" s="1080" t="s">
        <v>2013</v>
      </c>
      <c r="C72" s="152" t="s">
        <v>195</v>
      </c>
      <c r="D72" s="153" t="s">
        <v>175</v>
      </c>
      <c r="E72" s="154">
        <v>31</v>
      </c>
      <c r="F72" s="154" t="s">
        <v>230</v>
      </c>
      <c r="G72" s="153" t="s">
        <v>183</v>
      </c>
      <c r="H72" s="155">
        <v>26326</v>
      </c>
      <c r="I72" s="156">
        <f t="shared" ca="1" si="0"/>
        <v>46</v>
      </c>
      <c r="J72" s="157">
        <v>688515815</v>
      </c>
      <c r="K72" s="158">
        <v>653717003</v>
      </c>
    </row>
    <row r="73" spans="2:11" s="28" customFormat="1" ht="15.75" x14ac:dyDescent="0.25">
      <c r="B73" s="1080" t="s">
        <v>2043</v>
      </c>
      <c r="C73" s="152" t="s">
        <v>220</v>
      </c>
      <c r="D73" s="153" t="s">
        <v>170</v>
      </c>
      <c r="E73" s="154">
        <v>35</v>
      </c>
      <c r="F73" s="154" t="s">
        <v>229</v>
      </c>
      <c r="G73" s="153" t="s">
        <v>183</v>
      </c>
      <c r="H73" s="155">
        <v>33541</v>
      </c>
      <c r="I73" s="156">
        <f t="shared" ca="1" si="0"/>
        <v>27</v>
      </c>
      <c r="J73" s="157">
        <v>766523862</v>
      </c>
      <c r="K73" s="158">
        <v>653716340</v>
      </c>
    </row>
    <row r="74" spans="2:11" s="28" customFormat="1" ht="15.75" x14ac:dyDescent="0.25">
      <c r="B74" s="1080" t="s">
        <v>2014</v>
      </c>
      <c r="C74" s="152" t="s">
        <v>190</v>
      </c>
      <c r="D74" s="153" t="s">
        <v>178</v>
      </c>
      <c r="E74" s="154">
        <v>17</v>
      </c>
      <c r="F74" s="154" t="s">
        <v>232</v>
      </c>
      <c r="G74" s="153" t="s">
        <v>183</v>
      </c>
      <c r="H74" s="155">
        <v>22154</v>
      </c>
      <c r="I74" s="156">
        <f t="shared" ca="1" si="0"/>
        <v>58</v>
      </c>
      <c r="J74" s="157">
        <v>490495388</v>
      </c>
      <c r="K74" s="158">
        <v>653718686</v>
      </c>
    </row>
    <row r="75" spans="2:11" s="28" customFormat="1" ht="15.75" x14ac:dyDescent="0.25">
      <c r="B75" s="1080" t="s">
        <v>2015</v>
      </c>
      <c r="C75" s="152" t="s">
        <v>165</v>
      </c>
      <c r="D75" s="153" t="s">
        <v>233</v>
      </c>
      <c r="E75" s="154">
        <v>27</v>
      </c>
      <c r="F75" s="154" t="s">
        <v>234</v>
      </c>
      <c r="G75" s="153" t="s">
        <v>168</v>
      </c>
      <c r="H75" s="155">
        <v>22154</v>
      </c>
      <c r="I75" s="156">
        <f t="shared" ca="1" si="0"/>
        <v>58</v>
      </c>
      <c r="J75" s="157">
        <v>562502816</v>
      </c>
      <c r="K75" s="158">
        <v>653718074</v>
      </c>
    </row>
    <row r="76" spans="2:11" s="28" customFormat="1" ht="15.75" x14ac:dyDescent="0.25">
      <c r="B76" s="1080" t="s">
        <v>2016</v>
      </c>
      <c r="C76" s="152" t="s">
        <v>165</v>
      </c>
      <c r="D76" s="153" t="s">
        <v>181</v>
      </c>
      <c r="E76" s="154">
        <v>27</v>
      </c>
      <c r="F76" s="154" t="s">
        <v>234</v>
      </c>
      <c r="G76" s="153" t="s">
        <v>235</v>
      </c>
      <c r="H76" s="155">
        <v>28546</v>
      </c>
      <c r="I76" s="156">
        <f t="shared" ca="1" si="0"/>
        <v>40</v>
      </c>
      <c r="J76" s="157">
        <v>712518291</v>
      </c>
      <c r="K76" s="158">
        <v>653716799</v>
      </c>
    </row>
    <row r="77" spans="2:11" s="28" customFormat="1" ht="15.75" x14ac:dyDescent="0.25">
      <c r="B77" s="1080" t="s">
        <v>2017</v>
      </c>
      <c r="C77" s="152" t="s">
        <v>165</v>
      </c>
      <c r="D77" s="153" t="s">
        <v>181</v>
      </c>
      <c r="E77" s="154">
        <v>27</v>
      </c>
      <c r="F77" s="154" t="s">
        <v>234</v>
      </c>
      <c r="G77" s="153" t="s">
        <v>754</v>
      </c>
      <c r="H77" s="155">
        <v>35206</v>
      </c>
      <c r="I77" s="156">
        <f t="shared" ca="1" si="0"/>
        <v>22</v>
      </c>
      <c r="J77" s="157">
        <v>892536861</v>
      </c>
      <c r="K77" s="158">
        <v>653715269</v>
      </c>
    </row>
    <row r="78" spans="2:11" s="28" customFormat="1" ht="15.75" x14ac:dyDescent="0.25">
      <c r="B78" s="1080" t="s">
        <v>2018</v>
      </c>
      <c r="C78" s="152" t="s">
        <v>190</v>
      </c>
      <c r="D78" s="153" t="s">
        <v>178</v>
      </c>
      <c r="E78" s="154">
        <v>29</v>
      </c>
      <c r="F78" s="154" t="s">
        <v>237</v>
      </c>
      <c r="G78" s="153" t="s">
        <v>183</v>
      </c>
      <c r="H78" s="155">
        <v>22976</v>
      </c>
      <c r="I78" s="156">
        <f t="shared" ca="1" si="0"/>
        <v>56</v>
      </c>
      <c r="J78" s="157">
        <v>502496626</v>
      </c>
      <c r="K78" s="158">
        <v>653718584</v>
      </c>
    </row>
    <row r="79" spans="2:11" s="28" customFormat="1" ht="15.75" x14ac:dyDescent="0.25">
      <c r="B79" s="1080" t="s">
        <v>2019</v>
      </c>
      <c r="C79" s="152" t="s">
        <v>185</v>
      </c>
      <c r="D79" s="153" t="s">
        <v>181</v>
      </c>
      <c r="E79" s="154">
        <v>3</v>
      </c>
      <c r="F79" s="154" t="s">
        <v>238</v>
      </c>
      <c r="G79" s="153" t="s">
        <v>2046</v>
      </c>
      <c r="H79" s="155">
        <v>25442</v>
      </c>
      <c r="I79" s="156">
        <f t="shared" ref="I79:I87" ca="1" si="1">DATEDIF(H79,TODAY(),"y")</f>
        <v>49</v>
      </c>
      <c r="J79" s="157">
        <v>538500340</v>
      </c>
      <c r="K79" s="158">
        <v>653718278</v>
      </c>
    </row>
    <row r="80" spans="2:11" s="28" customFormat="1" ht="15.75" x14ac:dyDescent="0.25">
      <c r="B80" s="1080" t="s">
        <v>2020</v>
      </c>
      <c r="C80" s="152" t="s">
        <v>165</v>
      </c>
      <c r="D80" s="153" t="s">
        <v>170</v>
      </c>
      <c r="E80" s="154">
        <v>2</v>
      </c>
      <c r="F80" s="154" t="s">
        <v>239</v>
      </c>
      <c r="G80" s="153" t="s">
        <v>2047</v>
      </c>
      <c r="H80" s="155">
        <v>22976</v>
      </c>
      <c r="I80" s="156">
        <f t="shared" ca="1" si="1"/>
        <v>56</v>
      </c>
      <c r="J80" s="157">
        <v>574504054</v>
      </c>
      <c r="K80" s="158">
        <v>653717972</v>
      </c>
    </row>
    <row r="81" spans="2:11" s="28" customFormat="1" ht="15.75" x14ac:dyDescent="0.25">
      <c r="B81" s="1080" t="s">
        <v>2021</v>
      </c>
      <c r="C81" s="152" t="s">
        <v>174</v>
      </c>
      <c r="D81" s="153" t="s">
        <v>170</v>
      </c>
      <c r="E81" s="154">
        <v>37</v>
      </c>
      <c r="F81" s="154" t="s">
        <v>240</v>
      </c>
      <c r="G81" s="153" t="s">
        <v>183</v>
      </c>
      <c r="H81" s="155">
        <v>21364</v>
      </c>
      <c r="I81" s="156">
        <f t="shared" ca="1" si="1"/>
        <v>60</v>
      </c>
      <c r="J81" s="157">
        <v>628509625</v>
      </c>
      <c r="K81" s="158">
        <v>653717513</v>
      </c>
    </row>
    <row r="82" spans="2:11" s="28" customFormat="1" ht="15.75" x14ac:dyDescent="0.25">
      <c r="B82" s="1080" t="s">
        <v>2022</v>
      </c>
      <c r="C82" s="152" t="s">
        <v>165</v>
      </c>
      <c r="D82" s="153" t="s">
        <v>170</v>
      </c>
      <c r="E82" s="154">
        <v>2</v>
      </c>
      <c r="F82" s="154" t="s">
        <v>239</v>
      </c>
      <c r="G82" s="153" t="s">
        <v>183</v>
      </c>
      <c r="H82" s="155">
        <v>29656</v>
      </c>
      <c r="I82" s="156">
        <f t="shared" ca="1" si="1"/>
        <v>37</v>
      </c>
      <c r="J82" s="157">
        <v>724519529</v>
      </c>
      <c r="K82" s="158">
        <v>653716697</v>
      </c>
    </row>
    <row r="83" spans="2:11" s="28" customFormat="1" ht="15.75" x14ac:dyDescent="0.25">
      <c r="B83" s="1080" t="s">
        <v>2023</v>
      </c>
      <c r="C83" s="152" t="s">
        <v>174</v>
      </c>
      <c r="D83" s="153" t="s">
        <v>170</v>
      </c>
      <c r="E83" s="154">
        <v>37</v>
      </c>
      <c r="F83" s="154" t="s">
        <v>240</v>
      </c>
      <c r="G83" s="153" t="s">
        <v>183</v>
      </c>
      <c r="H83" s="155">
        <v>34651</v>
      </c>
      <c r="I83" s="156">
        <f t="shared" ca="1" si="1"/>
        <v>24</v>
      </c>
      <c r="J83" s="157">
        <v>778525100</v>
      </c>
      <c r="K83" s="158">
        <v>653716238</v>
      </c>
    </row>
    <row r="84" spans="2:11" s="28" customFormat="1" ht="15.75" x14ac:dyDescent="0.25">
      <c r="B84" s="1080" t="s">
        <v>2024</v>
      </c>
      <c r="C84" s="152" t="s">
        <v>190</v>
      </c>
      <c r="D84" s="153" t="s">
        <v>178</v>
      </c>
      <c r="E84" s="154">
        <v>29</v>
      </c>
      <c r="F84" s="154" t="s">
        <v>237</v>
      </c>
      <c r="G84" s="153" t="s">
        <v>168</v>
      </c>
      <c r="H84" s="155">
        <v>36316</v>
      </c>
      <c r="I84" s="156">
        <f t="shared" ca="1" si="1"/>
        <v>19</v>
      </c>
      <c r="J84" s="157">
        <v>832530671</v>
      </c>
      <c r="K84" s="158">
        <v>653715779</v>
      </c>
    </row>
    <row r="85" spans="2:11" s="28" customFormat="1" ht="15.75" x14ac:dyDescent="0.25">
      <c r="B85" s="1080" t="s">
        <v>225</v>
      </c>
      <c r="C85" s="152" t="s">
        <v>185</v>
      </c>
      <c r="D85" s="153" t="s">
        <v>181</v>
      </c>
      <c r="E85" s="154">
        <v>3</v>
      </c>
      <c r="F85" s="154" t="s">
        <v>238</v>
      </c>
      <c r="G85" s="153" t="s">
        <v>172</v>
      </c>
      <c r="H85" s="155">
        <v>35650</v>
      </c>
      <c r="I85" s="156">
        <f t="shared" ca="1" si="1"/>
        <v>21</v>
      </c>
      <c r="J85" s="157">
        <v>868534385</v>
      </c>
      <c r="K85" s="158">
        <v>653715473</v>
      </c>
    </row>
    <row r="86" spans="2:11" s="28" customFormat="1" ht="15.75" x14ac:dyDescent="0.25">
      <c r="B86" s="1080" t="s">
        <v>2025</v>
      </c>
      <c r="C86" s="152" t="s">
        <v>165</v>
      </c>
      <c r="D86" s="153" t="s">
        <v>170</v>
      </c>
      <c r="E86" s="154">
        <v>2</v>
      </c>
      <c r="F86" s="154" t="s">
        <v>239</v>
      </c>
      <c r="G86" s="153" t="s">
        <v>172</v>
      </c>
      <c r="H86" s="155">
        <v>34984</v>
      </c>
      <c r="I86" s="156">
        <f t="shared" ca="1" si="1"/>
        <v>23</v>
      </c>
      <c r="J86" s="157">
        <v>904538099</v>
      </c>
      <c r="K86" s="158">
        <v>653715167</v>
      </c>
    </row>
    <row r="87" spans="2:11" s="28" customFormat="1" ht="15.75" x14ac:dyDescent="0.25">
      <c r="B87" s="1080" t="s">
        <v>2026</v>
      </c>
      <c r="C87" s="159" t="s">
        <v>192</v>
      </c>
      <c r="D87" s="160" t="s">
        <v>175</v>
      </c>
      <c r="E87" s="161">
        <v>19</v>
      </c>
      <c r="F87" s="161" t="s">
        <v>241</v>
      </c>
      <c r="G87" s="160" t="s">
        <v>202</v>
      </c>
      <c r="H87" s="162">
        <v>25216</v>
      </c>
      <c r="I87" s="163">
        <f t="shared" ca="1" si="1"/>
        <v>50</v>
      </c>
      <c r="J87" s="164">
        <v>676514577</v>
      </c>
      <c r="K87" s="165">
        <v>653717105</v>
      </c>
    </row>
  </sheetData>
  <mergeCells count="1">
    <mergeCell ref="A1:K1"/>
  </mergeCells>
  <printOptions horizontalCentered="1"/>
  <pageMargins left="0.19685039370078741" right="0.19685039370078741" top="0.98425196850393704" bottom="0.19685039370078741" header="0.51181102362204722" footer="0.51181102362204722"/>
  <pageSetup paperSize="9" scale="75" orientation="portrait" blackAndWhite="1" horizontalDpi="4294967293" verticalDpi="4294967293" r:id="rId1"/>
  <headerFooter scaleWithDoc="0">
    <oddHeader>&amp;C&amp;20Basiscursus gecombineerd met gevorderd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oleObjects>
    <mc:AlternateContent xmlns:mc="http://schemas.openxmlformats.org/markup-compatibility/2006">
      <mc:Choice Requires="x14">
        <oleObject progId="PBrush" shapeId="8193" r:id="rId4">
          <objectPr defaultSize="0" autoPict="0" r:id="rId5">
            <anchor moveWithCells="1" sizeWithCells="1">
              <from>
                <xdr:col>2</xdr:col>
                <xdr:colOff>371475</xdr:colOff>
                <xdr:row>0</xdr:row>
                <xdr:rowOff>295275</xdr:rowOff>
              </from>
              <to>
                <xdr:col>2</xdr:col>
                <xdr:colOff>371475</xdr:colOff>
                <xdr:row>0</xdr:row>
                <xdr:rowOff>295275</xdr:rowOff>
              </to>
            </anchor>
          </objectPr>
        </oleObject>
      </mc:Choice>
      <mc:Fallback>
        <oleObject progId="PBrush" shapeId="8193" r:id="rId4"/>
      </mc:Fallback>
    </mc:AlternateContent>
    <mc:AlternateContent xmlns:mc="http://schemas.openxmlformats.org/markup-compatibility/2006">
      <mc:Choice Requires="x14">
        <oleObject progId="PBrush" shapeId="8194" r:id="rId6">
          <objectPr defaultSize="0" autoPict="0" r:id="rId5">
            <anchor moveWithCells="1" sizeWithCells="1">
              <from>
                <xdr:col>2</xdr:col>
                <xdr:colOff>371475</xdr:colOff>
                <xdr:row>0</xdr:row>
                <xdr:rowOff>295275</xdr:rowOff>
              </from>
              <to>
                <xdr:col>2</xdr:col>
                <xdr:colOff>371475</xdr:colOff>
                <xdr:row>0</xdr:row>
                <xdr:rowOff>295275</xdr:rowOff>
              </to>
            </anchor>
          </objectPr>
        </oleObject>
      </mc:Choice>
      <mc:Fallback>
        <oleObject progId="PBrush" shapeId="8194" r:id="rId6"/>
      </mc:Fallback>
    </mc:AlternateContent>
  </oleObjects>
  <tableParts count="1">
    <tablePart r:id="rId7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72"/>
  <sheetViews>
    <sheetView showGridLines="0" zoomScaleNormal="100" zoomScaleSheetLayoutView="80" workbookViewId="0">
      <selection sqref="A1:G1"/>
    </sheetView>
  </sheetViews>
  <sheetFormatPr defaultColWidth="9.140625" defaultRowHeight="15" x14ac:dyDescent="0.25"/>
  <cols>
    <col min="1" max="1" width="4.42578125" style="128" customWidth="1"/>
    <col min="2" max="2" width="15.42578125" style="10" customWidth="1"/>
    <col min="3" max="3" width="16.42578125" style="10" customWidth="1"/>
    <col min="4" max="4" width="34.85546875" style="10" customWidth="1"/>
    <col min="5" max="5" width="8" style="10" customWidth="1"/>
    <col min="6" max="6" width="5" style="10" customWidth="1"/>
    <col min="7" max="7" width="11.85546875" style="10" customWidth="1"/>
    <col min="8" max="13" width="9.140625" style="10"/>
    <col min="14" max="14" width="20.42578125" style="10" customWidth="1"/>
    <col min="15" max="16384" width="9.140625" style="10"/>
  </cols>
  <sheetData>
    <row r="1" spans="1:14" s="38" customFormat="1" ht="30.75" customHeight="1" thickBot="1" x14ac:dyDescent="0.3">
      <c r="A1" s="1117" t="s">
        <v>242</v>
      </c>
      <c r="B1" s="1117"/>
      <c r="C1" s="1117"/>
      <c r="D1" s="1117"/>
      <c r="E1" s="1117"/>
      <c r="F1" s="1117"/>
      <c r="G1" s="1117"/>
    </row>
    <row r="2" spans="1:14" s="41" customFormat="1" ht="19.5" thickTop="1" x14ac:dyDescent="0.3">
      <c r="A2" s="37" t="s">
        <v>243</v>
      </c>
      <c r="B2" s="37"/>
      <c r="C2" s="37"/>
      <c r="D2" s="37"/>
      <c r="E2" s="37"/>
      <c r="F2" s="37"/>
      <c r="G2" s="37"/>
      <c r="J2" s="166"/>
      <c r="K2" s="166"/>
    </row>
    <row r="3" spans="1:14" s="170" customFormat="1" ht="15.75" x14ac:dyDescent="0.25">
      <c r="A3" s="167">
        <v>1</v>
      </c>
      <c r="B3" s="168" t="s">
        <v>244</v>
      </c>
      <c r="C3" s="168"/>
      <c r="D3" s="168"/>
      <c r="E3" s="168"/>
      <c r="F3" s="168"/>
      <c r="G3" s="169"/>
      <c r="J3" s="20"/>
      <c r="K3" s="20"/>
    </row>
    <row r="4" spans="1:14" s="170" customFormat="1" ht="15.75" x14ac:dyDescent="0.25">
      <c r="A4" s="167">
        <v>2</v>
      </c>
      <c r="B4" s="168" t="s">
        <v>245</v>
      </c>
      <c r="C4" s="168"/>
      <c r="D4" s="168"/>
      <c r="E4" s="168"/>
      <c r="F4" s="168"/>
      <c r="G4" s="169"/>
      <c r="J4" s="20"/>
      <c r="K4" s="20"/>
    </row>
    <row r="5" spans="1:14" s="170" customFormat="1" ht="15.75" x14ac:dyDescent="0.25">
      <c r="A5" s="167">
        <v>3</v>
      </c>
      <c r="B5" s="168" t="s">
        <v>246</v>
      </c>
      <c r="C5" s="168"/>
      <c r="D5" s="168"/>
      <c r="E5" s="168"/>
      <c r="F5" s="168"/>
      <c r="G5" s="169"/>
      <c r="J5" s="20"/>
      <c r="K5" s="20"/>
    </row>
    <row r="6" spans="1:14" s="170" customFormat="1" ht="15.75" x14ac:dyDescent="0.25">
      <c r="A6" s="167">
        <v>4</v>
      </c>
      <c r="B6" s="168" t="s">
        <v>247</v>
      </c>
      <c r="C6" s="168"/>
      <c r="D6" s="168"/>
      <c r="E6" s="168"/>
      <c r="F6" s="168"/>
      <c r="G6" s="169"/>
      <c r="J6" s="20"/>
      <c r="K6" s="20"/>
    </row>
    <row r="7" spans="1:14" s="170" customFormat="1" ht="15.75" x14ac:dyDescent="0.25">
      <c r="A7" s="167">
        <v>5</v>
      </c>
      <c r="B7" s="168" t="s">
        <v>248</v>
      </c>
      <c r="C7" s="168"/>
      <c r="D7" s="168"/>
      <c r="E7" s="168"/>
      <c r="F7" s="168"/>
      <c r="G7" s="169"/>
      <c r="H7" s="171"/>
      <c r="J7" s="20"/>
      <c r="K7" s="20"/>
    </row>
    <row r="8" spans="1:14" s="170" customFormat="1" ht="15.75" x14ac:dyDescent="0.25">
      <c r="A8" s="167">
        <v>6</v>
      </c>
      <c r="B8" s="168" t="s">
        <v>249</v>
      </c>
      <c r="C8" s="168"/>
      <c r="D8" s="168"/>
      <c r="E8" s="168"/>
      <c r="F8" s="168"/>
      <c r="G8" s="169"/>
      <c r="H8" s="172" t="s">
        <v>250</v>
      </c>
      <c r="J8" s="20"/>
      <c r="K8" s="20"/>
    </row>
    <row r="9" spans="1:14" x14ac:dyDescent="0.25">
      <c r="C9" s="173"/>
      <c r="D9" s="173"/>
      <c r="E9" s="173"/>
      <c r="F9" s="173"/>
      <c r="G9" s="174"/>
      <c r="J9" s="21"/>
      <c r="K9" s="21"/>
    </row>
    <row r="10" spans="1:14" x14ac:dyDescent="0.25">
      <c r="A10" s="175" t="s">
        <v>251</v>
      </c>
      <c r="B10" s="176"/>
      <c r="C10" s="176"/>
      <c r="D10" s="176"/>
      <c r="E10" s="176"/>
      <c r="F10" s="176"/>
      <c r="G10" s="176"/>
    </row>
    <row r="11" spans="1:14" ht="15.75" thickBot="1" x14ac:dyDescent="0.3">
      <c r="A11" s="1127" t="s">
        <v>24</v>
      </c>
      <c r="B11" s="1127"/>
      <c r="C11" s="1127"/>
      <c r="D11" s="1127"/>
      <c r="E11" s="1127"/>
      <c r="F11" s="1127"/>
      <c r="G11" s="1127"/>
      <c r="H11" s="177"/>
    </row>
    <row r="12" spans="1:14" s="183" customFormat="1" ht="26.25" thickTop="1" x14ac:dyDescent="0.4">
      <c r="A12" s="178"/>
      <c r="B12" s="179" t="s">
        <v>252</v>
      </c>
      <c r="C12" s="180"/>
      <c r="D12" s="180"/>
      <c r="E12" s="181"/>
      <c r="F12" s="181"/>
      <c r="G12" s="182"/>
    </row>
    <row r="13" spans="1:14" x14ac:dyDescent="0.25">
      <c r="A13" s="184"/>
      <c r="B13" s="185"/>
      <c r="C13" s="185"/>
      <c r="D13" s="185"/>
      <c r="E13" s="185"/>
      <c r="F13" s="185"/>
      <c r="G13" s="186"/>
    </row>
    <row r="14" spans="1:14" s="27" customFormat="1" ht="16.5" customHeight="1" thickBot="1" x14ac:dyDescent="0.4">
      <c r="A14" s="184"/>
      <c r="B14" s="187"/>
      <c r="C14" s="185"/>
      <c r="D14" s="188"/>
      <c r="E14" s="185"/>
      <c r="F14" s="185"/>
      <c r="G14" s="186"/>
      <c r="H14" s="183"/>
    </row>
    <row r="15" spans="1:14" ht="25.5" customHeight="1" thickBot="1" x14ac:dyDescent="0.3">
      <c r="A15" s="184"/>
      <c r="B15" s="189"/>
      <c r="C15" s="185"/>
      <c r="D15" s="190" t="s">
        <v>253</v>
      </c>
      <c r="E15" s="185"/>
      <c r="F15" s="185"/>
      <c r="G15" s="186"/>
    </row>
    <row r="16" spans="1:14" ht="17.25" customHeight="1" thickTop="1" x14ac:dyDescent="0.3">
      <c r="A16" s="191"/>
      <c r="B16" s="185"/>
      <c r="C16" s="192"/>
      <c r="D16" s="193"/>
      <c r="E16" s="194"/>
      <c r="F16" s="194"/>
      <c r="G16" s="195"/>
      <c r="H16" s="196" t="s">
        <v>254</v>
      </c>
      <c r="N16" s="166"/>
    </row>
    <row r="17" spans="1:14" ht="17.25" customHeight="1" x14ac:dyDescent="0.3">
      <c r="A17" s="184"/>
      <c r="B17" s="185"/>
      <c r="C17" s="185"/>
      <c r="D17" s="1128" t="s">
        <v>255</v>
      </c>
      <c r="E17" s="197"/>
      <c r="F17" s="197"/>
      <c r="G17" s="198"/>
      <c r="N17" s="199"/>
    </row>
    <row r="18" spans="1:14" ht="17.25" customHeight="1" x14ac:dyDescent="0.3">
      <c r="A18" s="200"/>
      <c r="B18" s="185"/>
      <c r="C18" s="188"/>
      <c r="D18" s="1128"/>
      <c r="E18" s="185"/>
      <c r="F18" s="185"/>
      <c r="G18" s="186"/>
      <c r="H18" s="201"/>
      <c r="N18" s="166"/>
    </row>
    <row r="19" spans="1:14" ht="22.5" customHeight="1" x14ac:dyDescent="0.25">
      <c r="A19" s="202"/>
      <c r="B19" s="192"/>
      <c r="C19" s="185"/>
      <c r="D19" s="1128"/>
      <c r="E19" s="185"/>
      <c r="F19" s="185"/>
      <c r="G19" s="186"/>
    </row>
    <row r="20" spans="1:14" s="166" customFormat="1" ht="17.850000000000001" customHeight="1" x14ac:dyDescent="0.3">
      <c r="A20" s="203"/>
      <c r="B20" s="204"/>
      <c r="C20" s="185"/>
      <c r="D20" s="185"/>
      <c r="E20" s="185"/>
      <c r="F20" s="185"/>
      <c r="G20" s="186"/>
      <c r="H20" s="205"/>
      <c r="J20" s="206"/>
    </row>
    <row r="21" spans="1:14" s="166" customFormat="1" ht="26.25" customHeight="1" x14ac:dyDescent="0.3">
      <c r="A21" s="203"/>
      <c r="B21" s="204"/>
      <c r="C21" s="185"/>
      <c r="D21" s="204"/>
      <c r="E21" s="185"/>
      <c r="F21" s="185"/>
      <c r="G21" s="186"/>
    </row>
    <row r="22" spans="1:14" s="166" customFormat="1" ht="19.5" thickBot="1" x14ac:dyDescent="0.35">
      <c r="A22" s="207"/>
      <c r="B22" s="208"/>
      <c r="C22" s="209"/>
      <c r="D22" s="209"/>
      <c r="E22" s="210"/>
      <c r="F22" s="210"/>
      <c r="G22" s="211"/>
    </row>
    <row r="23" spans="1:14" s="166" customFormat="1" ht="19.5" thickTop="1" x14ac:dyDescent="0.3">
      <c r="A23" s="204"/>
      <c r="B23" s="204"/>
      <c r="C23" s="185"/>
      <c r="D23" s="185"/>
      <c r="E23" s="212"/>
      <c r="F23" s="212"/>
      <c r="G23" s="212"/>
    </row>
    <row r="24" spans="1:14" ht="15.75" thickBot="1" x14ac:dyDescent="0.3">
      <c r="A24" s="1129" t="s">
        <v>23</v>
      </c>
      <c r="B24" s="1129"/>
      <c r="C24" s="1129"/>
      <c r="D24" s="1129"/>
      <c r="E24" s="1129"/>
      <c r="F24" s="1129"/>
      <c r="G24" s="1129"/>
      <c r="H24" s="177"/>
    </row>
    <row r="25" spans="1:14" ht="24" thickTop="1" x14ac:dyDescent="0.35">
      <c r="A25" s="213"/>
      <c r="B25" s="180"/>
      <c r="C25" s="181"/>
      <c r="D25" s="214" t="s">
        <v>256</v>
      </c>
      <c r="E25" s="181"/>
      <c r="F25" s="181"/>
      <c r="G25" s="182"/>
    </row>
    <row r="26" spans="1:14" x14ac:dyDescent="0.25">
      <c r="A26" s="215" t="s">
        <v>257</v>
      </c>
      <c r="B26" s="185"/>
      <c r="C26" s="185"/>
      <c r="D26" s="185"/>
      <c r="E26" s="185"/>
      <c r="F26" s="185"/>
      <c r="G26" s="186"/>
    </row>
    <row r="27" spans="1:14" ht="25.5" customHeight="1" x14ac:dyDescent="0.3">
      <c r="A27" s="216" t="s">
        <v>258</v>
      </c>
      <c r="B27" s="217"/>
      <c r="C27" s="185"/>
      <c r="D27" s="218" t="s">
        <v>253</v>
      </c>
      <c r="E27" s="185"/>
      <c r="F27" s="185"/>
      <c r="G27" s="186"/>
    </row>
    <row r="28" spans="1:14" x14ac:dyDescent="0.25">
      <c r="A28" s="216"/>
      <c r="B28" s="185"/>
      <c r="C28" s="185"/>
      <c r="D28" s="185"/>
      <c r="E28" s="185"/>
      <c r="F28" s="185"/>
      <c r="G28" s="186"/>
    </row>
    <row r="29" spans="1:14" ht="23.25" x14ac:dyDescent="0.25">
      <c r="A29" s="191"/>
      <c r="B29" s="185"/>
      <c r="C29" s="192"/>
      <c r="D29" s="193"/>
      <c r="E29" s="194"/>
      <c r="F29" s="194"/>
      <c r="G29" s="195"/>
    </row>
    <row r="30" spans="1:14" ht="15.75" x14ac:dyDescent="0.25">
      <c r="A30" s="219"/>
      <c r="B30" s="185"/>
      <c r="C30" s="185"/>
      <c r="D30" s="220"/>
      <c r="E30" s="197"/>
      <c r="F30" s="197"/>
      <c r="G30" s="198"/>
    </row>
    <row r="31" spans="1:14" x14ac:dyDescent="0.25">
      <c r="A31" s="221" t="s">
        <v>259</v>
      </c>
      <c r="B31" s="185"/>
      <c r="C31" s="188"/>
      <c r="D31" s="188"/>
      <c r="E31" s="185"/>
      <c r="F31" s="185"/>
      <c r="G31" s="186"/>
    </row>
    <row r="32" spans="1:14" ht="18.75" x14ac:dyDescent="0.25">
      <c r="A32" s="222" t="s">
        <v>260</v>
      </c>
      <c r="B32" s="192"/>
      <c r="C32" s="185"/>
      <c r="D32" s="223" t="s">
        <v>261</v>
      </c>
      <c r="E32" s="185"/>
      <c r="F32" s="185"/>
      <c r="G32" s="186"/>
    </row>
    <row r="33" spans="1:10" ht="18.75" x14ac:dyDescent="0.3">
      <c r="A33" s="222" t="s">
        <v>262</v>
      </c>
      <c r="B33" s="204"/>
      <c r="C33" s="185"/>
      <c r="D33" s="185"/>
      <c r="E33" s="185"/>
      <c r="F33" s="185"/>
      <c r="G33" s="186"/>
    </row>
    <row r="34" spans="1:10" ht="27" customHeight="1" x14ac:dyDescent="0.3">
      <c r="A34" s="224" t="s">
        <v>263</v>
      </c>
      <c r="B34" s="204"/>
      <c r="C34" s="185"/>
      <c r="D34" s="225" t="s">
        <v>264</v>
      </c>
      <c r="E34" s="185"/>
      <c r="F34" s="185"/>
      <c r="G34" s="186"/>
    </row>
    <row r="35" spans="1:10" ht="19.5" thickBot="1" x14ac:dyDescent="0.35">
      <c r="A35" s="226" t="s">
        <v>265</v>
      </c>
      <c r="B35" s="208"/>
      <c r="C35" s="209"/>
      <c r="D35" s="209"/>
      <c r="E35" s="210"/>
      <c r="F35" s="210"/>
      <c r="G35" s="211"/>
    </row>
    <row r="36" spans="1:10" ht="15.75" thickTop="1" x14ac:dyDescent="0.25">
      <c r="A36" s="1130"/>
      <c r="B36" s="1131"/>
      <c r="C36" s="1131"/>
      <c r="D36" s="1131"/>
      <c r="E36" s="1131"/>
      <c r="F36" s="1131"/>
      <c r="G36" s="1131"/>
    </row>
    <row r="37" spans="1:10" ht="15.75" thickBot="1" x14ac:dyDescent="0.3"/>
    <row r="38" spans="1:10" ht="15.75" thickBot="1" x14ac:dyDescent="0.3">
      <c r="B38" s="227"/>
      <c r="C38" s="228"/>
      <c r="D38" s="228"/>
      <c r="E38" s="228"/>
      <c r="F38" s="228"/>
      <c r="G38" s="228"/>
      <c r="H38" s="228"/>
      <c r="I38" s="228"/>
      <c r="J38" s="229"/>
    </row>
    <row r="39" spans="1:10" x14ac:dyDescent="0.25">
      <c r="B39" s="230"/>
      <c r="C39" s="1132" t="s">
        <v>266</v>
      </c>
      <c r="D39" s="1133"/>
      <c r="E39" s="1133"/>
      <c r="F39" s="1134"/>
      <c r="G39" s="185"/>
      <c r="H39" s="231"/>
      <c r="I39" s="232"/>
      <c r="J39" s="233"/>
    </row>
    <row r="40" spans="1:10" ht="15.75" thickBot="1" x14ac:dyDescent="0.3">
      <c r="B40" s="230"/>
      <c r="C40" s="1135"/>
      <c r="D40" s="1136"/>
      <c r="E40" s="1136"/>
      <c r="F40" s="1137"/>
      <c r="G40" s="185"/>
      <c r="H40" s="234"/>
      <c r="I40" s="235"/>
      <c r="J40" s="233"/>
    </row>
    <row r="41" spans="1:10" x14ac:dyDescent="0.25">
      <c r="B41" s="230"/>
      <c r="C41" s="185"/>
      <c r="D41" s="185"/>
      <c r="E41" s="185"/>
      <c r="F41" s="185"/>
      <c r="G41" s="185"/>
      <c r="H41" s="234"/>
      <c r="I41" s="235"/>
      <c r="J41" s="233"/>
    </row>
    <row r="42" spans="1:10" ht="34.15" customHeight="1" x14ac:dyDescent="0.25">
      <c r="B42" s="230"/>
      <c r="C42" s="185"/>
      <c r="D42" s="185"/>
      <c r="E42" s="185"/>
      <c r="F42" s="185"/>
      <c r="G42" s="185"/>
      <c r="H42" s="234"/>
      <c r="I42" s="235"/>
      <c r="J42" s="233"/>
    </row>
    <row r="43" spans="1:10" ht="18.75" x14ac:dyDescent="0.3">
      <c r="B43" s="236"/>
      <c r="C43" s="204"/>
      <c r="D43" s="204"/>
      <c r="E43" s="204"/>
      <c r="F43" s="204"/>
      <c r="G43" s="204"/>
      <c r="H43" s="237"/>
      <c r="I43" s="238"/>
      <c r="J43" s="239"/>
    </row>
    <row r="44" spans="1:10" ht="18.75" x14ac:dyDescent="0.3">
      <c r="B44" s="236"/>
      <c r="C44" s="204"/>
      <c r="D44" s="204"/>
      <c r="E44" s="204"/>
      <c r="F44" s="204"/>
      <c r="G44" s="204"/>
      <c r="H44" s="237"/>
      <c r="I44" s="238"/>
      <c r="J44" s="239"/>
    </row>
    <row r="45" spans="1:10" ht="18.75" x14ac:dyDescent="0.3">
      <c r="B45" s="236"/>
      <c r="C45" s="204"/>
      <c r="D45" s="204"/>
      <c r="E45" s="204"/>
      <c r="F45" s="204"/>
      <c r="G45" s="204"/>
      <c r="H45" s="237"/>
      <c r="I45" s="238"/>
      <c r="J45" s="239"/>
    </row>
    <row r="46" spans="1:10" x14ac:dyDescent="0.25">
      <c r="B46" s="230"/>
      <c r="C46" s="185"/>
      <c r="D46" s="185"/>
      <c r="E46" s="185"/>
      <c r="F46" s="185"/>
      <c r="G46" s="185"/>
      <c r="H46" s="234"/>
      <c r="I46" s="235"/>
      <c r="J46" s="233"/>
    </row>
    <row r="47" spans="1:10" x14ac:dyDescent="0.25">
      <c r="B47" s="230"/>
      <c r="C47" s="185"/>
      <c r="D47" s="185"/>
      <c r="E47" s="185"/>
      <c r="F47" s="185"/>
      <c r="G47" s="185"/>
      <c r="H47" s="234"/>
      <c r="I47" s="235"/>
      <c r="J47" s="233"/>
    </row>
    <row r="48" spans="1:10" x14ac:dyDescent="0.25">
      <c r="B48" s="230"/>
      <c r="C48" s="185"/>
      <c r="D48" s="185"/>
      <c r="E48" s="185"/>
      <c r="F48" s="185"/>
      <c r="G48" s="185"/>
      <c r="H48" s="234"/>
      <c r="I48" s="235"/>
      <c r="J48" s="233"/>
    </row>
    <row r="49" spans="2:10" ht="15.75" thickBot="1" x14ac:dyDescent="0.3">
      <c r="B49" s="230"/>
      <c r="C49" s="185"/>
      <c r="D49" s="185"/>
      <c r="E49" s="185"/>
      <c r="F49" s="185"/>
      <c r="G49" s="185"/>
      <c r="H49" s="240"/>
      <c r="I49" s="241"/>
      <c r="J49" s="233"/>
    </row>
    <row r="50" spans="2:10" ht="76.900000000000006" customHeight="1" x14ac:dyDescent="0.25">
      <c r="B50" s="230"/>
      <c r="C50" s="185"/>
      <c r="D50" s="185"/>
      <c r="E50" s="185"/>
      <c r="F50" s="185"/>
      <c r="G50" s="185"/>
      <c r="H50" s="185"/>
      <c r="I50" s="185"/>
      <c r="J50" s="233"/>
    </row>
    <row r="51" spans="2:10" x14ac:dyDescent="0.25">
      <c r="B51" s="230"/>
      <c r="C51" s="185"/>
      <c r="D51" s="185"/>
      <c r="E51" s="185"/>
      <c r="F51" s="185"/>
      <c r="G51" s="185"/>
      <c r="H51" s="185"/>
      <c r="I51" s="185"/>
      <c r="J51" s="233"/>
    </row>
    <row r="52" spans="2:10" x14ac:dyDescent="0.25">
      <c r="B52" s="230"/>
      <c r="C52" s="185"/>
      <c r="D52" s="185"/>
      <c r="E52" s="185"/>
      <c r="F52" s="185"/>
      <c r="G52" s="185"/>
      <c r="H52" s="185"/>
      <c r="I52" s="185"/>
      <c r="J52" s="233"/>
    </row>
    <row r="53" spans="2:10" x14ac:dyDescent="0.25">
      <c r="B53" s="230"/>
      <c r="C53" s="185"/>
      <c r="D53" s="185"/>
      <c r="E53" s="185"/>
      <c r="F53" s="185"/>
      <c r="G53" s="185"/>
      <c r="H53" s="185"/>
      <c r="I53" s="185"/>
      <c r="J53" s="233"/>
    </row>
    <row r="54" spans="2:10" ht="15.75" thickBot="1" x14ac:dyDescent="0.3">
      <c r="B54" s="242"/>
      <c r="C54" s="243"/>
      <c r="D54" s="243"/>
      <c r="E54" s="243"/>
      <c r="F54" s="243"/>
      <c r="G54" s="243"/>
      <c r="H54" s="243"/>
      <c r="I54" s="243"/>
      <c r="J54" s="244"/>
    </row>
    <row r="55" spans="2:10" ht="15.75" thickBot="1" x14ac:dyDescent="0.3"/>
    <row r="56" spans="2:10" ht="15.75" thickBot="1" x14ac:dyDescent="0.3">
      <c r="B56" s="227"/>
      <c r="C56" s="228"/>
      <c r="D56" s="228"/>
      <c r="E56" s="228"/>
      <c r="F56" s="228"/>
      <c r="G56" s="228"/>
      <c r="H56" s="228"/>
      <c r="I56" s="228"/>
      <c r="J56" s="229"/>
    </row>
    <row r="57" spans="2:10" x14ac:dyDescent="0.25">
      <c r="B57" s="230"/>
      <c r="C57" s="1126" t="s">
        <v>266</v>
      </c>
      <c r="D57" s="1126"/>
      <c r="E57" s="1126"/>
      <c r="F57" s="1126"/>
      <c r="G57" s="185"/>
      <c r="H57" s="245"/>
      <c r="I57" s="246"/>
      <c r="J57" s="233"/>
    </row>
    <row r="58" spans="2:10" x14ac:dyDescent="0.25">
      <c r="B58" s="230"/>
      <c r="C58" s="1126"/>
      <c r="D58" s="1126"/>
      <c r="E58" s="1126"/>
      <c r="F58" s="1126"/>
      <c r="G58" s="185"/>
      <c r="H58" s="247"/>
      <c r="I58" s="248"/>
      <c r="J58" s="233"/>
    </row>
    <row r="59" spans="2:10" x14ac:dyDescent="0.25">
      <c r="B59" s="230"/>
      <c r="C59" s="185"/>
      <c r="D59" s="185"/>
      <c r="E59" s="185"/>
      <c r="F59" s="185"/>
      <c r="G59" s="185"/>
      <c r="H59" s="247"/>
      <c r="I59" s="248"/>
      <c r="J59" s="233"/>
    </row>
    <row r="60" spans="2:10" x14ac:dyDescent="0.25">
      <c r="B60" s="230"/>
      <c r="C60" s="185"/>
      <c r="D60" s="185"/>
      <c r="E60" s="185"/>
      <c r="F60" s="185"/>
      <c r="G60" s="185"/>
      <c r="H60" s="247"/>
      <c r="I60" s="248"/>
      <c r="J60" s="233"/>
    </row>
    <row r="61" spans="2:10" ht="18.75" x14ac:dyDescent="0.3">
      <c r="B61" s="236"/>
      <c r="C61" s="204"/>
      <c r="D61" s="204"/>
      <c r="E61" s="204"/>
      <c r="F61" s="204"/>
      <c r="G61" s="204"/>
      <c r="H61" s="249"/>
      <c r="I61" s="250"/>
      <c r="J61" s="239"/>
    </row>
    <row r="62" spans="2:10" ht="18.75" x14ac:dyDescent="0.3">
      <c r="B62" s="236"/>
      <c r="C62" s="204"/>
      <c r="D62" s="204"/>
      <c r="E62" s="204"/>
      <c r="F62" s="204"/>
      <c r="G62" s="204"/>
      <c r="H62" s="249"/>
      <c r="I62" s="250"/>
      <c r="J62" s="239"/>
    </row>
    <row r="63" spans="2:10" ht="18.75" x14ac:dyDescent="0.3">
      <c r="B63" s="236"/>
      <c r="C63" s="204"/>
      <c r="D63" s="204"/>
      <c r="E63" s="204"/>
      <c r="F63" s="204"/>
      <c r="G63" s="204"/>
      <c r="H63" s="249"/>
      <c r="I63" s="250"/>
      <c r="J63" s="239"/>
    </row>
    <row r="64" spans="2:10" x14ac:dyDescent="0.25">
      <c r="B64" s="230"/>
      <c r="C64" s="185"/>
      <c r="D64" s="185"/>
      <c r="E64" s="185"/>
      <c r="F64" s="185"/>
      <c r="G64" s="185"/>
      <c r="H64" s="247"/>
      <c r="I64" s="248"/>
      <c r="J64" s="233"/>
    </row>
    <row r="65" spans="2:10" x14ac:dyDescent="0.25">
      <c r="B65" s="230"/>
      <c r="C65" s="185"/>
      <c r="D65" s="185"/>
      <c r="E65" s="185"/>
      <c r="F65" s="185"/>
      <c r="G65" s="185"/>
      <c r="H65" s="247"/>
      <c r="I65" s="248"/>
      <c r="J65" s="233"/>
    </row>
    <row r="66" spans="2:10" x14ac:dyDescent="0.25">
      <c r="B66" s="230"/>
      <c r="C66" s="185"/>
      <c r="D66" s="185"/>
      <c r="E66" s="185"/>
      <c r="F66" s="185"/>
      <c r="G66" s="185"/>
      <c r="H66" s="247"/>
      <c r="I66" s="248"/>
      <c r="J66" s="233"/>
    </row>
    <row r="67" spans="2:10" ht="15.75" thickBot="1" x14ac:dyDescent="0.3">
      <c r="B67" s="230"/>
      <c r="C67" s="185"/>
      <c r="D67" s="185"/>
      <c r="E67" s="185"/>
      <c r="F67" s="185"/>
      <c r="G67" s="185"/>
      <c r="H67" s="251"/>
      <c r="I67" s="252"/>
      <c r="J67" s="233"/>
    </row>
    <row r="68" spans="2:10" x14ac:dyDescent="0.25">
      <c r="B68" s="230"/>
      <c r="C68" s="185"/>
      <c r="D68" s="185"/>
      <c r="E68" s="185"/>
      <c r="F68" s="185"/>
      <c r="G68" s="185"/>
      <c r="H68" s="185"/>
      <c r="I68" s="185"/>
      <c r="J68" s="233"/>
    </row>
    <row r="69" spans="2:10" x14ac:dyDescent="0.25">
      <c r="B69" s="230"/>
      <c r="C69" s="185"/>
      <c r="D69" s="185"/>
      <c r="E69" s="185"/>
      <c r="F69" s="185"/>
      <c r="G69" s="185"/>
      <c r="H69" s="185"/>
      <c r="I69" s="185"/>
      <c r="J69" s="233"/>
    </row>
    <row r="70" spans="2:10" x14ac:dyDescent="0.25">
      <c r="B70" s="230"/>
      <c r="C70" s="185"/>
      <c r="D70" s="185"/>
      <c r="E70" s="185"/>
      <c r="F70" s="185"/>
      <c r="G70" s="185"/>
      <c r="H70" s="185"/>
      <c r="I70" s="185"/>
      <c r="J70" s="233"/>
    </row>
    <row r="71" spans="2:10" x14ac:dyDescent="0.25">
      <c r="B71" s="230"/>
      <c r="C71" s="185"/>
      <c r="D71" s="185"/>
      <c r="E71" s="185"/>
      <c r="F71" s="185"/>
      <c r="G71" s="185"/>
      <c r="H71" s="185"/>
      <c r="I71" s="185"/>
      <c r="J71" s="233"/>
    </row>
    <row r="72" spans="2:10" ht="15.75" thickBot="1" x14ac:dyDescent="0.3">
      <c r="B72" s="242"/>
      <c r="C72" s="243"/>
      <c r="D72" s="243"/>
      <c r="E72" s="243"/>
      <c r="F72" s="243"/>
      <c r="G72" s="243"/>
      <c r="H72" s="243"/>
      <c r="I72" s="243"/>
      <c r="J72" s="244"/>
    </row>
  </sheetData>
  <mergeCells count="7">
    <mergeCell ref="C57:F58"/>
    <mergeCell ref="A1:G1"/>
    <mergeCell ref="A11:G11"/>
    <mergeCell ref="D17:D19"/>
    <mergeCell ref="A24:G24"/>
    <mergeCell ref="A36:G36"/>
    <mergeCell ref="C39:F40"/>
  </mergeCells>
  <printOptions horizontalCentered="1"/>
  <pageMargins left="0.19685039370078741" right="0.19685039370078741" top="0.98425196850393704" bottom="0.19685039370078741" header="0.51181102362204722" footer="0.51181102362204722"/>
  <pageSetup paperSize="9" scale="95" orientation="portrait" blackAndWhite="1" horizontalDpi="4294967293" verticalDpi="4294967293" r:id="rId1"/>
  <headerFooter scaleWithDoc="0">
    <oddHeader>&amp;C&amp;20Excel cursus basis gecombineeerd met gevorderd 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0" max="7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9217" r:id="rId5">
          <objectPr defaultSize="0" autoPict="0" r:id="rId6">
            <anchor moveWithCells="1" sizeWithCells="1">
              <from>
                <xdr:col>3</xdr:col>
                <xdr:colOff>66675</xdr:colOff>
                <xdr:row>9</xdr:row>
                <xdr:rowOff>38100</xdr:rowOff>
              </from>
              <to>
                <xdr:col>3</xdr:col>
                <xdr:colOff>66675</xdr:colOff>
                <xdr:row>9</xdr:row>
                <xdr:rowOff>38100</xdr:rowOff>
              </to>
            </anchor>
          </objectPr>
        </oleObject>
      </mc:Choice>
      <mc:Fallback>
        <oleObject progId="PBrush" shapeId="9217" r:id="rId5"/>
      </mc:Fallback>
    </mc:AlternateContent>
    <mc:AlternateContent xmlns:mc="http://schemas.openxmlformats.org/markup-compatibility/2006">
      <mc:Choice Requires="x14">
        <oleObject progId="PBrush" shapeId="9218" r:id="rId7">
          <objectPr defaultSize="0" autoPict="0" r:id="rId6">
            <anchor moveWithCells="1" sizeWithCells="1">
              <from>
                <xdr:col>3</xdr:col>
                <xdr:colOff>66675</xdr:colOff>
                <xdr:row>9</xdr:row>
                <xdr:rowOff>38100</xdr:rowOff>
              </from>
              <to>
                <xdr:col>3</xdr:col>
                <xdr:colOff>66675</xdr:colOff>
                <xdr:row>9</xdr:row>
                <xdr:rowOff>38100</xdr:rowOff>
              </to>
            </anchor>
          </objectPr>
        </oleObject>
      </mc:Choice>
      <mc:Fallback>
        <oleObject progId="PBrush" shapeId="9218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0"/>
  <sheetViews>
    <sheetView showGridLines="0" zoomScaleNormal="100" zoomScaleSheetLayoutView="100" workbookViewId="0">
      <selection sqref="A1:H1"/>
    </sheetView>
  </sheetViews>
  <sheetFormatPr defaultColWidth="8.85546875" defaultRowHeight="15" x14ac:dyDescent="0.25"/>
  <cols>
    <col min="1" max="1" width="4.42578125" style="15" customWidth="1"/>
    <col min="2" max="2" width="21.7109375" customWidth="1"/>
    <col min="3" max="3" width="21.28515625" customWidth="1"/>
    <col min="4" max="4" width="36.42578125" customWidth="1"/>
    <col min="5" max="5" width="3.28515625" customWidth="1"/>
    <col min="6" max="6" width="14.85546875" customWidth="1"/>
    <col min="7" max="7" width="20.5703125" customWidth="1"/>
    <col min="8" max="8" width="13.85546875" customWidth="1"/>
    <col min="11" max="11" width="15.7109375" customWidth="1"/>
  </cols>
  <sheetData>
    <row r="1" spans="1:11" s="10" customFormat="1" ht="30" customHeight="1" thickBot="1" x14ac:dyDescent="0.3">
      <c r="A1" s="1117" t="s">
        <v>267</v>
      </c>
      <c r="B1" s="1117"/>
      <c r="C1" s="1117"/>
      <c r="D1" s="1117"/>
      <c r="E1" s="1117"/>
      <c r="F1" s="1117"/>
      <c r="G1" s="1117"/>
      <c r="H1" s="1117"/>
      <c r="I1"/>
      <c r="J1"/>
      <c r="K1"/>
    </row>
    <row r="2" spans="1:11" s="14" customFormat="1" ht="19.5" thickTop="1" x14ac:dyDescent="0.3">
      <c r="A2" s="253" t="s">
        <v>268</v>
      </c>
      <c r="B2" s="254"/>
      <c r="C2" s="254"/>
      <c r="D2" s="254"/>
      <c r="E2" s="254"/>
      <c r="F2" s="254"/>
      <c r="G2" s="254"/>
      <c r="H2" s="254"/>
      <c r="I2"/>
      <c r="J2"/>
      <c r="K2"/>
    </row>
    <row r="3" spans="1:11" s="14" customFormat="1" ht="15.75" x14ac:dyDescent="0.25">
      <c r="A3" s="255"/>
      <c r="B3" s="256"/>
      <c r="C3" s="256"/>
      <c r="D3" s="256"/>
      <c r="E3" s="256"/>
      <c r="F3" s="256"/>
      <c r="G3" s="257"/>
      <c r="H3" s="258"/>
      <c r="I3"/>
      <c r="J3"/>
      <c r="K3"/>
    </row>
    <row r="4" spans="1:11" ht="15.75" x14ac:dyDescent="0.25">
      <c r="A4" s="1139" t="s">
        <v>1</v>
      </c>
      <c r="B4" s="1139"/>
      <c r="C4" s="1139"/>
      <c r="D4" s="259" t="s">
        <v>269</v>
      </c>
      <c r="E4" s="260"/>
      <c r="F4" s="1140" t="s">
        <v>270</v>
      </c>
      <c r="G4" s="1140"/>
      <c r="H4" s="1140"/>
    </row>
    <row r="5" spans="1:11" ht="15.75" x14ac:dyDescent="0.25">
      <c r="A5" s="1139"/>
      <c r="B5" s="1139"/>
      <c r="C5" s="1139"/>
      <c r="D5" s="259"/>
      <c r="E5" s="260"/>
      <c r="F5" s="1140"/>
      <c r="G5" s="1140"/>
      <c r="H5" s="1140"/>
    </row>
    <row r="6" spans="1:11" ht="15.75" x14ac:dyDescent="0.25">
      <c r="A6" s="261"/>
      <c r="B6" s="262" t="s">
        <v>271</v>
      </c>
      <c r="C6" s="263"/>
      <c r="D6" s="263"/>
      <c r="E6" s="263"/>
      <c r="F6" s="264" t="s">
        <v>272</v>
      </c>
      <c r="G6" s="265"/>
      <c r="H6" s="265"/>
    </row>
    <row r="7" spans="1:11" ht="15.75" x14ac:dyDescent="0.25">
      <c r="A7" s="255"/>
      <c r="B7" s="258"/>
      <c r="C7" s="256"/>
      <c r="D7" s="1138" t="s">
        <v>273</v>
      </c>
      <c r="E7" s="260"/>
      <c r="F7" s="258"/>
      <c r="G7" s="258"/>
      <c r="H7" s="258"/>
    </row>
    <row r="8" spans="1:11" ht="18.75" x14ac:dyDescent="0.25">
      <c r="A8" s="255"/>
      <c r="B8" s="256" t="s">
        <v>274</v>
      </c>
      <c r="C8" s="256"/>
      <c r="D8" s="1138"/>
      <c r="E8" s="256"/>
      <c r="F8" s="266" t="s">
        <v>275</v>
      </c>
      <c r="G8" s="257"/>
      <c r="H8" s="258"/>
    </row>
    <row r="9" spans="1:11" ht="15.75" x14ac:dyDescent="0.25">
      <c r="A9" s="255"/>
      <c r="B9" s="267"/>
      <c r="C9" s="256"/>
      <c r="D9" s="1138"/>
      <c r="E9" s="256"/>
      <c r="F9" s="256"/>
      <c r="G9" s="257"/>
      <c r="H9" s="258"/>
    </row>
    <row r="10" spans="1:11" ht="15.75" x14ac:dyDescent="0.25">
      <c r="A10" s="255"/>
      <c r="B10" s="267"/>
      <c r="C10" s="256"/>
      <c r="D10" s="260"/>
      <c r="E10" s="256"/>
      <c r="F10" s="256"/>
      <c r="G10" s="257"/>
      <c r="H10" s="258"/>
    </row>
    <row r="11" spans="1:11" ht="15.75" x14ac:dyDescent="0.25">
      <c r="A11" s="261"/>
      <c r="B11" s="262" t="s">
        <v>276</v>
      </c>
      <c r="C11" s="263"/>
      <c r="D11" s="263"/>
      <c r="E11" s="263"/>
      <c r="F11" s="268" t="s">
        <v>277</v>
      </c>
      <c r="G11" s="269"/>
      <c r="H11" s="265"/>
    </row>
    <row r="12" spans="1:11" s="17" customFormat="1" ht="18.75" x14ac:dyDescent="0.3">
      <c r="A12" s="270"/>
      <c r="B12" s="271"/>
      <c r="C12" s="272"/>
      <c r="D12" s="1138" t="s">
        <v>278</v>
      </c>
      <c r="E12" s="272"/>
      <c r="F12" s="273"/>
      <c r="G12" s="258"/>
      <c r="H12" s="274"/>
      <c r="I12"/>
      <c r="J12"/>
      <c r="K12"/>
    </row>
    <row r="13" spans="1:11" ht="15.75" x14ac:dyDescent="0.25">
      <c r="A13" s="255"/>
      <c r="B13" s="275"/>
      <c r="C13" s="256"/>
      <c r="D13" s="1138"/>
      <c r="E13" s="260"/>
      <c r="F13" s="256"/>
      <c r="G13" s="1141" t="s">
        <v>279</v>
      </c>
      <c r="H13" s="258"/>
    </row>
    <row r="14" spans="1:11" ht="15.75" x14ac:dyDescent="0.25">
      <c r="A14" s="255"/>
      <c r="B14" s="276" t="s">
        <v>279</v>
      </c>
      <c r="C14" s="256"/>
      <c r="D14" s="1138"/>
      <c r="E14" s="260"/>
      <c r="F14" s="256"/>
      <c r="G14" s="1141"/>
      <c r="H14" s="258"/>
    </row>
    <row r="15" spans="1:11" ht="15.75" x14ac:dyDescent="0.25">
      <c r="A15" s="255"/>
      <c r="B15" s="277"/>
      <c r="C15" s="256"/>
      <c r="D15" s="1138"/>
      <c r="E15" s="260"/>
      <c r="F15" s="256"/>
      <c r="G15" s="1141"/>
      <c r="H15" s="258"/>
    </row>
    <row r="16" spans="1:11" ht="15.75" x14ac:dyDescent="0.25">
      <c r="A16" s="255"/>
      <c r="B16" s="256"/>
      <c r="C16" s="256"/>
      <c r="D16" s="1138"/>
      <c r="E16" s="260"/>
      <c r="F16" s="278" t="s">
        <v>280</v>
      </c>
      <c r="G16" s="257"/>
      <c r="H16" s="258"/>
    </row>
    <row r="17" spans="1:11" ht="15.75" x14ac:dyDescent="0.25">
      <c r="A17" s="255"/>
      <c r="B17" s="256"/>
      <c r="C17" s="256"/>
      <c r="D17" s="260"/>
      <c r="E17" s="260"/>
      <c r="F17" s="278"/>
      <c r="G17" s="257"/>
      <c r="H17" s="258"/>
    </row>
    <row r="18" spans="1:11" ht="15.75" x14ac:dyDescent="0.25">
      <c r="A18" s="269"/>
      <c r="B18" s="279" t="s">
        <v>281</v>
      </c>
      <c r="C18" s="263"/>
      <c r="D18" s="263"/>
      <c r="E18" s="263"/>
      <c r="F18" s="280" t="s">
        <v>282</v>
      </c>
      <c r="G18" s="265"/>
      <c r="H18" s="265"/>
    </row>
    <row r="19" spans="1:11" ht="15.75" x14ac:dyDescent="0.25">
      <c r="A19" s="255"/>
      <c r="B19" s="256"/>
      <c r="C19" s="256"/>
      <c r="D19" s="1138" t="s">
        <v>2077</v>
      </c>
      <c r="E19" s="256"/>
      <c r="F19" s="256"/>
      <c r="G19" s="257"/>
      <c r="H19" s="258"/>
    </row>
    <row r="20" spans="1:11" ht="15.75" x14ac:dyDescent="0.25">
      <c r="A20" s="255"/>
      <c r="B20" s="256"/>
      <c r="C20" s="256"/>
      <c r="D20" s="1138"/>
      <c r="E20" s="256"/>
      <c r="F20" s="256"/>
      <c r="G20" s="257"/>
      <c r="H20" s="258"/>
    </row>
    <row r="21" spans="1:11" ht="15.75" x14ac:dyDescent="0.25">
      <c r="A21" s="255"/>
      <c r="B21" s="256"/>
      <c r="C21" s="256"/>
      <c r="D21" s="1138"/>
      <c r="E21" s="256"/>
      <c r="F21" s="256"/>
      <c r="G21" s="257"/>
      <c r="H21" s="258"/>
    </row>
    <row r="22" spans="1:11" ht="15.75" x14ac:dyDescent="0.25">
      <c r="A22" s="255"/>
      <c r="B22" s="256"/>
      <c r="C22" s="256"/>
      <c r="D22" s="1138"/>
      <c r="E22" s="256"/>
      <c r="F22" s="281" t="s">
        <v>283</v>
      </c>
      <c r="G22" s="257"/>
      <c r="H22" s="258"/>
    </row>
    <row r="23" spans="1:11" ht="15.75" x14ac:dyDescent="0.25">
      <c r="A23" s="255"/>
      <c r="B23" s="256"/>
      <c r="C23" s="256"/>
      <c r="D23" s="260"/>
      <c r="E23" s="256"/>
      <c r="F23" s="281"/>
      <c r="G23" s="257"/>
      <c r="H23" s="258"/>
    </row>
    <row r="24" spans="1:11" s="10" customFormat="1" ht="15.75" x14ac:dyDescent="0.25">
      <c r="A24" s="261"/>
      <c r="B24" s="262" t="s">
        <v>284</v>
      </c>
      <c r="C24" s="263"/>
      <c r="D24" s="263"/>
      <c r="E24" s="263"/>
      <c r="F24" s="280" t="s">
        <v>285</v>
      </c>
      <c r="G24" s="269"/>
      <c r="H24" s="265"/>
      <c r="I24"/>
      <c r="J24"/>
      <c r="K24"/>
    </row>
    <row r="25" spans="1:11" ht="15.75" x14ac:dyDescent="0.25">
      <c r="A25" s="255"/>
      <c r="B25" s="256"/>
      <c r="C25" s="256"/>
      <c r="D25" s="1138" t="s">
        <v>286</v>
      </c>
      <c r="E25" s="256"/>
      <c r="F25" s="281"/>
      <c r="G25" s="257"/>
      <c r="H25" s="258"/>
    </row>
    <row r="26" spans="1:11" ht="15.75" x14ac:dyDescent="0.25">
      <c r="A26" s="255"/>
      <c r="B26" s="256"/>
      <c r="C26" s="256"/>
      <c r="D26" s="1138"/>
      <c r="E26" s="256"/>
      <c r="F26" s="281"/>
      <c r="G26" s="257"/>
      <c r="H26" s="258"/>
    </row>
    <row r="27" spans="1:11" ht="15.75" x14ac:dyDescent="0.25">
      <c r="A27" s="255"/>
      <c r="B27" s="256"/>
      <c r="C27" s="256"/>
      <c r="D27" s="1138"/>
      <c r="E27" s="256"/>
      <c r="F27" s="281"/>
      <c r="G27" s="257"/>
      <c r="H27" s="258"/>
    </row>
    <row r="28" spans="1:11" ht="15.75" x14ac:dyDescent="0.25">
      <c r="A28" s="255"/>
      <c r="B28" s="256"/>
      <c r="C28" s="256"/>
      <c r="D28" s="260"/>
      <c r="E28" s="256"/>
      <c r="F28" s="281"/>
      <c r="G28" s="257"/>
      <c r="H28" s="258"/>
    </row>
    <row r="29" spans="1:11" ht="15.75" x14ac:dyDescent="0.25">
      <c r="A29" s="269"/>
      <c r="B29" s="279" t="s">
        <v>287</v>
      </c>
      <c r="C29" s="263"/>
      <c r="D29" s="263"/>
      <c r="E29" s="263"/>
      <c r="F29" s="268" t="s">
        <v>288</v>
      </c>
      <c r="G29" s="265"/>
      <c r="H29" s="265"/>
    </row>
    <row r="30" spans="1:11" ht="15.75" x14ac:dyDescent="0.25">
      <c r="A30" s="255"/>
      <c r="B30" s="256"/>
      <c r="C30" s="256"/>
      <c r="D30" s="1138" t="s">
        <v>289</v>
      </c>
      <c r="E30" s="256"/>
      <c r="F30" s="281"/>
      <c r="G30" s="257"/>
      <c r="H30" s="258"/>
    </row>
    <row r="31" spans="1:11" ht="15.75" x14ac:dyDescent="0.25">
      <c r="A31" s="255"/>
      <c r="B31" s="256"/>
      <c r="C31" s="256"/>
      <c r="D31" s="1138"/>
      <c r="E31" s="256"/>
      <c r="F31" s="281"/>
      <c r="G31" s="257"/>
      <c r="H31" s="258"/>
    </row>
    <row r="32" spans="1:11" ht="15.75" x14ac:dyDescent="0.25">
      <c r="A32" s="255"/>
      <c r="B32" s="256"/>
      <c r="C32" s="256"/>
      <c r="D32" s="1138"/>
      <c r="E32" s="256"/>
      <c r="F32" s="281"/>
      <c r="G32" s="257"/>
      <c r="H32" s="258"/>
    </row>
    <row r="33" spans="1:8" ht="15.75" x14ac:dyDescent="0.25">
      <c r="A33" s="255"/>
      <c r="B33" s="256"/>
      <c r="C33" s="256"/>
      <c r="D33" s="1138"/>
      <c r="E33" s="256"/>
      <c r="F33" s="281"/>
      <c r="G33" s="257"/>
      <c r="H33" s="258"/>
    </row>
    <row r="34" spans="1:8" ht="15.75" x14ac:dyDescent="0.25">
      <c r="A34" s="255"/>
      <c r="B34" s="256"/>
      <c r="C34" s="256"/>
      <c r="D34" s="260"/>
      <c r="E34" s="256"/>
      <c r="F34" s="281"/>
      <c r="G34" s="257"/>
      <c r="H34" s="258"/>
    </row>
    <row r="35" spans="1:8" ht="15.75" x14ac:dyDescent="0.25">
      <c r="A35" s="269"/>
      <c r="B35" s="279" t="s">
        <v>290</v>
      </c>
      <c r="C35" s="263"/>
      <c r="D35" s="263"/>
      <c r="E35" s="263"/>
      <c r="F35" s="268" t="s">
        <v>291</v>
      </c>
      <c r="G35" s="265"/>
      <c r="H35" s="265"/>
    </row>
    <row r="36" spans="1:8" ht="15.75" x14ac:dyDescent="0.25">
      <c r="A36" s="255"/>
      <c r="B36" s="256"/>
      <c r="C36" s="256"/>
      <c r="D36" s="282" t="s">
        <v>292</v>
      </c>
      <c r="E36" s="256"/>
      <c r="F36" s="256"/>
      <c r="G36" s="257"/>
      <c r="H36" s="258"/>
    </row>
    <row r="37" spans="1:8" ht="15.75" x14ac:dyDescent="0.25">
      <c r="A37" s="255"/>
      <c r="B37" s="256"/>
      <c r="C37" s="256"/>
      <c r="D37" s="282" t="s">
        <v>293</v>
      </c>
      <c r="E37" s="256"/>
      <c r="F37" s="256"/>
      <c r="G37" s="257"/>
      <c r="H37" s="258"/>
    </row>
    <row r="38" spans="1:8" ht="15.75" x14ac:dyDescent="0.25">
      <c r="A38" s="255"/>
      <c r="B38" s="256"/>
      <c r="C38" s="256"/>
      <c r="D38" s="282" t="s">
        <v>294</v>
      </c>
      <c r="E38" s="256"/>
      <c r="F38" s="256"/>
      <c r="G38" s="257"/>
      <c r="H38" s="258"/>
    </row>
    <row r="39" spans="1:8" ht="15.75" x14ac:dyDescent="0.25">
      <c r="A39" s="255"/>
      <c r="B39" s="256"/>
      <c r="C39" s="256"/>
      <c r="D39" s="282" t="s">
        <v>295</v>
      </c>
      <c r="E39" s="256"/>
      <c r="F39" s="256"/>
      <c r="G39" s="257"/>
      <c r="H39" s="258"/>
    </row>
    <row r="40" spans="1:8" ht="15.75" x14ac:dyDescent="0.25">
      <c r="A40" s="255"/>
      <c r="B40" s="256"/>
      <c r="C40" s="256"/>
      <c r="D40" s="256"/>
      <c r="E40" s="256"/>
      <c r="F40" s="256"/>
      <c r="G40" s="257"/>
      <c r="H40" s="258"/>
    </row>
  </sheetData>
  <mergeCells count="9">
    <mergeCell ref="D19:D22"/>
    <mergeCell ref="D25:D27"/>
    <mergeCell ref="D30:D33"/>
    <mergeCell ref="A1:H1"/>
    <mergeCell ref="A4:C5"/>
    <mergeCell ref="F4:H5"/>
    <mergeCell ref="D7:D9"/>
    <mergeCell ref="D12:D16"/>
    <mergeCell ref="G13:G15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75" orientation="portrait" blackAndWhite="1" horizontalDpi="4294967293" verticalDpi="4294967293" r:id="rId1"/>
  <headerFooter scaleWithDoc="0">
    <oddHeader>&amp;C&amp;20Basiscursus gecombineerd met gevorderd  &amp;R&amp;G</oddHeader>
    <oddFooter>&amp;L® computraining&amp;R&amp;D</oddFooter>
    <firstHeader>&amp;L&amp;P&amp;C&amp;24Basiscursus Excel 2010</firstHeader>
    <firstFooter>&amp;L® computraining&amp;R&amp;D</firstFooter>
  </headerFooter>
  <colBreaks count="1" manualBreakCount="1">
    <brk id="8" max="48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14</vt:i4>
      </vt:variant>
    </vt:vector>
  </HeadingPairs>
  <TitlesOfParts>
    <vt:vector size="49" baseType="lpstr">
      <vt:lpstr>Inhoud basis combi gevorderd</vt:lpstr>
      <vt:lpstr>Opdr. 1 Rekenen in Excel </vt:lpstr>
      <vt:lpstr>Opdr. 2 Het scherm en Lint</vt:lpstr>
      <vt:lpstr>Opdr. 3 Celeigenschappen</vt:lpstr>
      <vt:lpstr>Opdr. 4 Printen in Excel</vt:lpstr>
      <vt:lpstr>Opdr. 5 Kolommen en vulgreep</vt:lpstr>
      <vt:lpstr>Opdr. 6 Sorteren en Filteren</vt:lpstr>
      <vt:lpstr>Opdr. 7 Tekst Basisoefeningen</vt:lpstr>
      <vt:lpstr>Opdr. 8 Teksten en objecten</vt:lpstr>
      <vt:lpstr>Opdr. 9 Randen en Opmaak</vt:lpstr>
      <vt:lpstr>Opdr. 10 Tabel en Opmaak </vt:lpstr>
      <vt:lpstr>Opdr. 11 Formules invoeren</vt:lpstr>
      <vt:lpstr>Opdr. 12 Diverse Formules </vt:lpstr>
      <vt:lpstr>Formules in meerdere tabbladen</vt:lpstr>
      <vt:lpstr>Opdr. 14 Kasboekformules </vt:lpstr>
      <vt:lpstr>Opdr. 15 Absoluut en relatief</vt:lpstr>
      <vt:lpstr>Opdr. 16 Subtotalen</vt:lpstr>
      <vt:lpstr>Opdr. 17 Statistische functie</vt:lpstr>
      <vt:lpstr>Opdr. 18 Logische functies 1</vt:lpstr>
      <vt:lpstr>Opdr. 19 ALS functie genesteld</vt:lpstr>
      <vt:lpstr>Opdr. 20 Financieele functies </vt:lpstr>
      <vt:lpstr>Opdr. 21 Grafiek invoegen</vt:lpstr>
      <vt:lpstr>Opdr. 22 VERT.ZOEKEN</vt:lpstr>
      <vt:lpstr>Opdr. 23 HORIZ.ZOEKEN</vt:lpstr>
      <vt:lpstr>Opdr. 24 Titels vastzetten</vt:lpstr>
      <vt:lpstr>Opdr. 25 Validatie lijst </vt:lpstr>
      <vt:lpstr>Database Electronics </vt:lpstr>
      <vt:lpstr>Opdr. 26 Draaitabel</vt:lpstr>
      <vt:lpstr>Opdr. 27 Draaitabel instellen</vt:lpstr>
      <vt:lpstr>Opdr 28 Blokkeren en verbergen</vt:lpstr>
      <vt:lpstr>Basis toets</vt:lpstr>
      <vt:lpstr>1e kwt</vt:lpstr>
      <vt:lpstr>2e kwt</vt:lpstr>
      <vt:lpstr>3e kwt</vt:lpstr>
      <vt:lpstr>4e kwt</vt:lpstr>
      <vt:lpstr>'Basis toets'!Afdrukbereik</vt:lpstr>
      <vt:lpstr>'Opdr. 10 Tabel en Opmaak '!Afdrukbereik</vt:lpstr>
      <vt:lpstr>'Opdr. 12 Diverse Formules '!Afdrukbereik</vt:lpstr>
      <vt:lpstr>'Opdr. 14 Kasboekformules '!Afdrukbereik</vt:lpstr>
      <vt:lpstr>'Opdr. 18 Logische functies 1'!Afdrukbereik</vt:lpstr>
      <vt:lpstr>'Opdr. 21 Grafiek invoegen'!Afdrukbereik</vt:lpstr>
      <vt:lpstr>'Opdr. 23 HORIZ.ZOEKEN'!Afdrukbereik</vt:lpstr>
      <vt:lpstr>'Opdr. 24 Titels vastzetten'!Afdrukbereik</vt:lpstr>
      <vt:lpstr>'Opdr. 25 Validatie lijst '!Afdrukbereik</vt:lpstr>
      <vt:lpstr>'Opdr. 27 Draaitabel instellen'!Afdrukbereik</vt:lpstr>
      <vt:lpstr>'Opdr. 3 Celeigenschappen'!Afdrukbereik</vt:lpstr>
      <vt:lpstr>'Opdr. 5 Kolommen en vulgreep'!Afdrukbereik</vt:lpstr>
      <vt:lpstr>'Opdr. 6 Sorteren en Filteren'!Afdrukbereik</vt:lpstr>
      <vt:lpstr>'Opdr. 7 Tekst Basisoefeningen'!Afdrukbereik</vt:lpstr>
    </vt:vector>
  </TitlesOfParts>
  <Company>Den Spike Unattendeds ©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2019-01-24T11:02:43Z</cp:lastPrinted>
  <dcterms:created xsi:type="dcterms:W3CDTF">2017-04-16T12:54:42Z</dcterms:created>
  <dcterms:modified xsi:type="dcterms:W3CDTF">2019-01-24T11:29:10Z</dcterms:modified>
</cp:coreProperties>
</file>