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drawings/drawing13.xml" ContentType="application/vnd.openxmlformats-officedocument.drawing+xml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1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5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9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https://d.docs.live.net/4c3fa8c3b60ea7cf/Documenten Onedrive/Cursussen/1. Alle werkboek cursussen/Excel/2. Excel gevorderden/"/>
    </mc:Choice>
  </mc:AlternateContent>
  <xr:revisionPtr revIDLastSave="2" documentId="8_{6793A0D3-5D04-439C-A557-89CB7BACC833}" xr6:coauthVersionLast="45" xr6:coauthVersionMax="45" xr10:uidLastSave="{0995D8A1-E074-45AE-95FF-1CECC8C80678}"/>
  <bookViews>
    <workbookView xWindow="-120" yWindow="-120" windowWidth="21840" windowHeight="13140" tabRatio="892" xr2:uid="{00000000-000D-0000-FFFF-FFFF00000000}"/>
  </bookViews>
  <sheets>
    <sheet name="Inhoud gevorderd deel 1" sheetId="1" r:id="rId1"/>
    <sheet name="1. Doorvoeren" sheetId="3" r:id="rId2"/>
    <sheet name="2. Aangepaste lijst" sheetId="2" r:id="rId3"/>
    <sheet name="3. Transponeren" sheetId="5" r:id="rId4"/>
    <sheet name="4. Objecten met tekst " sheetId="6" r:id="rId5"/>
    <sheet name="5. Teksten samenvoegen" sheetId="7" r:id="rId6"/>
    <sheet name="6. Teksten samenvoegen vervolg" sheetId="29" r:id="rId7"/>
    <sheet name="Extra TEKST functie" sheetId="33" r:id="rId8"/>
    <sheet name="7. Kolommen sorteren" sheetId="8" r:id="rId9"/>
    <sheet name="8. Titels vastzetten" sheetId="9" r:id="rId10"/>
    <sheet name="9.  Tekst &amp; opmaak" sheetId="10" r:id="rId11"/>
    <sheet name="10. Celeigenschappen" sheetId="36" r:id="rId12"/>
    <sheet name="11.  Dubbele waarden opsporen" sheetId="11" r:id="rId13"/>
    <sheet name="12. Grafieken maken en indelen" sheetId="13" r:id="rId14"/>
    <sheet name="13.Grafieken indelen en opmaken" sheetId="14" r:id="rId15"/>
    <sheet name="14. Functie SOM.ALS" sheetId="15" r:id="rId16"/>
    <sheet name="15. Functie  SOMMEN.ALS" sheetId="16" r:id="rId17"/>
    <sheet name="WereldProductie" sheetId="19" r:id="rId18"/>
    <sheet name=" 16. AANTAL. en AANTALLEN.ALS " sheetId="17" r:id="rId19"/>
    <sheet name="17. Absolute verwijzingen" sheetId="38" r:id="rId20"/>
    <sheet name="Extra Absoluut en relatief" sheetId="37" state="hidden" r:id="rId21"/>
    <sheet name="18. ALS met absolute criteria " sheetId="20" r:id="rId22"/>
    <sheet name=" 19. Functie ALS, OF en EN " sheetId="21" r:id="rId23"/>
    <sheet name="20. Subtotalen" sheetId="39" r:id="rId24"/>
    <sheet name="21. INTEGER  REST Tijd functies" sheetId="23" r:id="rId25"/>
    <sheet name="22. ALS.DATUMTIJD" sheetId="41" r:id="rId26"/>
    <sheet name="23. VERT.ZOEKEN" sheetId="25" r:id="rId27"/>
    <sheet name="24. HORZ.ZOEKEN " sheetId="26" r:id="rId28"/>
    <sheet name="25. Voorwaardelijke opmaak " sheetId="27" r:id="rId29"/>
    <sheet name="Validatie" sheetId="32" state="hidden" r:id="rId30"/>
    <sheet name="24a Validatie gecombineerd" sheetId="34" state="hidden" r:id="rId31"/>
    <sheet name="24a voorbeeld" sheetId="35" state="hidden" r:id="rId32"/>
    <sheet name="26. Blokkeren en verbergen" sheetId="28" r:id="rId33"/>
    <sheet name="Extra Validatie lijsten maken " sheetId="31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123Graph_A" localSheetId="18" hidden="1">#REF!</definedName>
    <definedName name="__123Graph_A" localSheetId="22" hidden="1">#REF!</definedName>
    <definedName name="__123Graph_A" localSheetId="1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9" hidden="1">#REF!</definedName>
    <definedName name="__123Graph_A" localSheetId="21" hidden="1">#REF!</definedName>
    <definedName name="__123Graph_A" localSheetId="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30" hidden="1">#REF!</definedName>
    <definedName name="__123Graph_A" localSheetId="31" hidden="1">#REF!</definedName>
    <definedName name="__123Graph_A" localSheetId="28" hidden="1">#REF!</definedName>
    <definedName name="__123Graph_A" localSheetId="3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20" hidden="1">#REF!</definedName>
    <definedName name="__123Graph_A" localSheetId="7" hidden="1">#REF!</definedName>
    <definedName name="__123Graph_A" localSheetId="33" hidden="1">#REF!</definedName>
    <definedName name="__123Graph_A" localSheetId="17" hidden="1">#REF!</definedName>
    <definedName name="__123Graph_A" hidden="1">#REF!</definedName>
    <definedName name="__123Graph_B" localSheetId="18" hidden="1">#REF!</definedName>
    <definedName name="__123Graph_B" localSheetId="22" hidden="1">#REF!</definedName>
    <definedName name="__123Graph_B" localSheetId="1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9" hidden="1">#REF!</definedName>
    <definedName name="__123Graph_B" localSheetId="21" hidden="1">#REF!</definedName>
    <definedName name="__123Graph_B" localSheetId="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30" hidden="1">#REF!</definedName>
    <definedName name="__123Graph_B" localSheetId="31" hidden="1">#REF!</definedName>
    <definedName name="__123Graph_B" localSheetId="28" hidden="1">#REF!</definedName>
    <definedName name="__123Graph_B" localSheetId="3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20" hidden="1">#REF!</definedName>
    <definedName name="__123Graph_B" localSheetId="7" hidden="1">#REF!</definedName>
    <definedName name="__123Graph_B" localSheetId="33" hidden="1">#REF!</definedName>
    <definedName name="__123Graph_B" localSheetId="17" hidden="1">#REF!</definedName>
    <definedName name="__123Graph_B" hidden="1">#REF!</definedName>
    <definedName name="__123Graph_X" localSheetId="18" hidden="1">#REF!</definedName>
    <definedName name="__123Graph_X" localSheetId="22" hidden="1">#REF!</definedName>
    <definedName name="__123Graph_X" localSheetId="1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9" hidden="1">#REF!</definedName>
    <definedName name="__123Graph_X" localSheetId="21" hidden="1">#REF!</definedName>
    <definedName name="__123Graph_X" localSheetId="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30" hidden="1">#REF!</definedName>
    <definedName name="__123Graph_X" localSheetId="31" hidden="1">#REF!</definedName>
    <definedName name="__123Graph_X" localSheetId="28" hidden="1">#REF!</definedName>
    <definedName name="__123Graph_X" localSheetId="32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20" hidden="1">#REF!</definedName>
    <definedName name="__123Graph_X" localSheetId="7" hidden="1">#REF!</definedName>
    <definedName name="__123Graph_X" localSheetId="33" hidden="1">#REF!</definedName>
    <definedName name="__123Graph_X" localSheetId="17" hidden="1">#REF!</definedName>
    <definedName name="__123Graph_X" hidden="1">#REF!</definedName>
    <definedName name="_xlnm._FilterDatabase" localSheetId="12" hidden="1">'11.  Dubbele waarden opsporen'!$A$19:$B$19</definedName>
    <definedName name="_xlnm._FilterDatabase" localSheetId="23" hidden="1">'20. Subtotalen'!$A$17:$B$28</definedName>
    <definedName name="_xlnm._FilterDatabase" localSheetId="30" hidden="1">'24a Validatie gecombineerd'!$D$10:$D$12</definedName>
    <definedName name="_xlnm._FilterDatabase" localSheetId="31" hidden="1">'24a voorbeeld'!$D$9:$D$11</definedName>
    <definedName name="_xlnm._FilterDatabase" localSheetId="9" hidden="1">'8. Titels vastzetten'!$A$11:$K$84</definedName>
    <definedName name="_xlnm._FilterDatabase" localSheetId="33" hidden="1">'Extra Validatie lijsten maken '!#REF!</definedName>
    <definedName name="_xlnm.Print_Area" localSheetId="22">' 19. Functie ALS, OF en EN '!$A$1:$H$30</definedName>
    <definedName name="_xlnm.Print_Area" localSheetId="11">'10. Celeigenschappen'!$A$1:$J$32</definedName>
    <definedName name="_xlnm.Print_Area" localSheetId="12">'11.  Dubbele waarden opsporen'!$A$1:$E$41</definedName>
    <definedName name="_xlnm.Print_Area" localSheetId="13">'12. Grafieken maken en indelen'!$A$1:$L$46</definedName>
    <definedName name="_xlnm.Print_Area" localSheetId="14">'13.Grafieken indelen en opmaken'!$A$1:$L$38</definedName>
    <definedName name="_xlnm.Print_Area" localSheetId="15">'14. Functie SOM.ALS'!$A$1:$I$54</definedName>
    <definedName name="_xlnm.Print_Area" localSheetId="16">'15. Functie  SOMMEN.ALS'!$A$1:$F$32</definedName>
    <definedName name="_xlnm.Print_Area" localSheetId="19">'17. Absolute verwijzingen'!$A$1:$J$42</definedName>
    <definedName name="_xlnm.Print_Area" localSheetId="21">'18. ALS met absolute criteria '!$A$1:$K$47</definedName>
    <definedName name="_xlnm.Print_Area" localSheetId="2">'2. Aangepaste lijst'!$A$1:$Q$22</definedName>
    <definedName name="_xlnm.Print_Area" localSheetId="24">'21. INTEGER  REST Tijd functies'!$A$1:$H$26</definedName>
    <definedName name="_xlnm.Print_Area" localSheetId="25">'22. ALS.DATUMTIJD'!$A$1:$G$42</definedName>
    <definedName name="_xlnm.Print_Area" localSheetId="27">'24. HORZ.ZOEKEN '!$A$1:$N$29</definedName>
    <definedName name="_xlnm.Print_Area" localSheetId="28">'25. Voorwaardelijke opmaak '!$A$1:$I$63</definedName>
    <definedName name="_xlnm.Print_Area" localSheetId="3">'3. Transponeren'!$A$1:$P$33</definedName>
    <definedName name="_xlnm.Print_Area" localSheetId="4">'4. Objecten met tekst '!$A$1:$E$50</definedName>
    <definedName name="_xlnm.Print_Area" localSheetId="5">'5. Teksten samenvoegen'!$A$1:$K$38</definedName>
    <definedName name="_xlnm.Print_Area" localSheetId="6">'6. Teksten samenvoegen vervolg'!$A$1:$E$41</definedName>
    <definedName name="_xlnm.Print_Area" localSheetId="8">'7. Kolommen sorteren'!$A$1:$J$42</definedName>
    <definedName name="_xlnm.Print_Area" localSheetId="10">'9.  Tekst &amp; opmaak'!$A$1:$J$25</definedName>
    <definedName name="_xlnm.Print_Area" localSheetId="7">'Extra TEKST functie'!$A$1:$G$61</definedName>
    <definedName name="Berekenen" localSheetId="18" hidden="1">#REF!</definedName>
    <definedName name="Berekenen" localSheetId="22" hidden="1">#REF!</definedName>
    <definedName name="Berekenen" localSheetId="1" hidden="1">#REF!</definedName>
    <definedName name="Berekenen" localSheetId="11" hidden="1">#REF!</definedName>
    <definedName name="Berekenen" localSheetId="12" hidden="1">#REF!</definedName>
    <definedName name="Berekenen" localSheetId="13" hidden="1">#REF!</definedName>
    <definedName name="Berekenen" localSheetId="14" hidden="1">#REF!</definedName>
    <definedName name="Berekenen" localSheetId="15" hidden="1">#REF!</definedName>
    <definedName name="Berekenen" localSheetId="16" hidden="1">#REF!</definedName>
    <definedName name="Berekenen" localSheetId="19" hidden="1">#REF!</definedName>
    <definedName name="Berekenen" localSheetId="21" hidden="1">#REF!</definedName>
    <definedName name="Berekenen" localSheetId="2" hidden="1">#REF!</definedName>
    <definedName name="Berekenen" localSheetId="23" hidden="1">#REF!</definedName>
    <definedName name="Berekenen" localSheetId="24" hidden="1">#REF!</definedName>
    <definedName name="Berekenen" localSheetId="25" hidden="1">#REF!</definedName>
    <definedName name="Berekenen" localSheetId="26" hidden="1">#REF!</definedName>
    <definedName name="Berekenen" localSheetId="27" hidden="1">#REF!</definedName>
    <definedName name="Berekenen" localSheetId="30" hidden="1">#REF!</definedName>
    <definedName name="Berekenen" localSheetId="31" hidden="1">#REF!</definedName>
    <definedName name="Berekenen" localSheetId="28" hidden="1">#REF!</definedName>
    <definedName name="Berekenen" localSheetId="32" hidden="1">#REF!</definedName>
    <definedName name="Berekenen" localSheetId="3" hidden="1">#REF!</definedName>
    <definedName name="Berekenen" localSheetId="4" hidden="1">#REF!</definedName>
    <definedName name="Berekenen" localSheetId="5" hidden="1">#REF!</definedName>
    <definedName name="Berekenen" localSheetId="6" hidden="1">#REF!</definedName>
    <definedName name="Berekenen" localSheetId="8" hidden="1">#REF!</definedName>
    <definedName name="Berekenen" localSheetId="9" hidden="1">#REF!</definedName>
    <definedName name="Berekenen" localSheetId="10" hidden="1">#REF!</definedName>
    <definedName name="Berekenen" localSheetId="20" hidden="1">#REF!</definedName>
    <definedName name="Berekenen" localSheetId="7" hidden="1">#REF!</definedName>
    <definedName name="Berekenen" localSheetId="33" hidden="1">#REF!</definedName>
    <definedName name="Berekenen" localSheetId="17" hidden="1">#REF!</definedName>
    <definedName name="Berekenen" hidden="1">#REF!</definedName>
    <definedName name="campinginkomsten" localSheetId="30">'[1]Blok 6 Statistiche functie'!$C$34:$I$39</definedName>
    <definedName name="campinginkomsten" localSheetId="31">'[1]Blok 6 Statistiche functie'!$C$34:$I$39</definedName>
    <definedName name="codenr_vervangen" localSheetId="23">'[2]Codes oud en nieuw'!$A$2:$C$52</definedName>
    <definedName name="codenr_vervangen">'[2]Codes oud en nieuw'!$A$2:$C$52</definedName>
    <definedName name="geg_vern" localSheetId="18" hidden="1">#REF!</definedName>
    <definedName name="geg_vern" localSheetId="22" hidden="1">#REF!</definedName>
    <definedName name="geg_vern" localSheetId="1" hidden="1">#REF!</definedName>
    <definedName name="geg_vern" localSheetId="11" hidden="1">#REF!</definedName>
    <definedName name="geg_vern" localSheetId="12" hidden="1">#REF!</definedName>
    <definedName name="geg_vern" localSheetId="13" hidden="1">#REF!</definedName>
    <definedName name="geg_vern" localSheetId="14" hidden="1">#REF!</definedName>
    <definedName name="geg_vern" localSheetId="15" hidden="1">#REF!</definedName>
    <definedName name="geg_vern" localSheetId="16" hidden="1">#REF!</definedName>
    <definedName name="geg_vern" localSheetId="19" hidden="1">#REF!</definedName>
    <definedName name="geg_vern" localSheetId="21" hidden="1">#REF!</definedName>
    <definedName name="geg_vern" localSheetId="2" hidden="1">#REF!</definedName>
    <definedName name="geg_vern" localSheetId="23" hidden="1">#REF!</definedName>
    <definedName name="geg_vern" localSheetId="24" hidden="1">#REF!</definedName>
    <definedName name="geg_vern" localSheetId="25" hidden="1">#REF!</definedName>
    <definedName name="geg_vern" localSheetId="26" hidden="1">#REF!</definedName>
    <definedName name="geg_vern" localSheetId="27" hidden="1">#REF!</definedName>
    <definedName name="geg_vern" localSheetId="30" hidden="1">#REF!</definedName>
    <definedName name="geg_vern" localSheetId="31" hidden="1">#REF!</definedName>
    <definedName name="geg_vern" localSheetId="28" hidden="1">#REF!</definedName>
    <definedName name="geg_vern" localSheetId="32" hidden="1">#REF!</definedName>
    <definedName name="geg_vern" localSheetId="3" hidden="1">#REF!</definedName>
    <definedName name="geg_vern" localSheetId="4" hidden="1">#REF!</definedName>
    <definedName name="geg_vern" localSheetId="5" hidden="1">#REF!</definedName>
    <definedName name="geg_vern" localSheetId="6" hidden="1">#REF!</definedName>
    <definedName name="geg_vern" localSheetId="8" hidden="1">#REF!</definedName>
    <definedName name="geg_vern" localSheetId="9" hidden="1">#REF!</definedName>
    <definedName name="geg_vern" localSheetId="10" hidden="1">#REF!</definedName>
    <definedName name="geg_vern" localSheetId="20" hidden="1">#REF!</definedName>
    <definedName name="geg_vern" localSheetId="7" hidden="1">#REF!</definedName>
    <definedName name="geg_vern" localSheetId="33" hidden="1">#REF!</definedName>
    <definedName name="geg_vern" localSheetId="17" hidden="1">#REF!</definedName>
    <definedName name="geg_vern" hidden="1">#REF!</definedName>
    <definedName name="Gegevens_vernieuwen" localSheetId="18" hidden="1">#REF!</definedName>
    <definedName name="Gegevens_vernieuwen" localSheetId="22" hidden="1">#REF!</definedName>
    <definedName name="Gegevens_vernieuwen" localSheetId="1" hidden="1">#REF!</definedName>
    <definedName name="Gegevens_vernieuwen" localSheetId="11" hidden="1">#REF!</definedName>
    <definedName name="Gegevens_vernieuwen" localSheetId="12" hidden="1">#REF!</definedName>
    <definedName name="Gegevens_vernieuwen" localSheetId="13" hidden="1">#REF!</definedName>
    <definedName name="Gegevens_vernieuwen" localSheetId="14" hidden="1">#REF!</definedName>
    <definedName name="Gegevens_vernieuwen" localSheetId="15" hidden="1">#REF!</definedName>
    <definedName name="Gegevens_vernieuwen" localSheetId="16" hidden="1">#REF!</definedName>
    <definedName name="Gegevens_vernieuwen" localSheetId="19" hidden="1">#REF!</definedName>
    <definedName name="Gegevens_vernieuwen" localSheetId="21" hidden="1">#REF!</definedName>
    <definedName name="Gegevens_vernieuwen" localSheetId="2" hidden="1">#REF!</definedName>
    <definedName name="Gegevens_vernieuwen" localSheetId="23" hidden="1">#REF!</definedName>
    <definedName name="Gegevens_vernieuwen" localSheetId="24" hidden="1">#REF!</definedName>
    <definedName name="Gegevens_vernieuwen" localSheetId="25" hidden="1">#REF!</definedName>
    <definedName name="Gegevens_vernieuwen" localSheetId="26" hidden="1">#REF!</definedName>
    <definedName name="Gegevens_vernieuwen" localSheetId="27" hidden="1">#REF!</definedName>
    <definedName name="Gegevens_vernieuwen" localSheetId="30" hidden="1">#REF!</definedName>
    <definedName name="Gegevens_vernieuwen" localSheetId="31" hidden="1">#REF!</definedName>
    <definedName name="Gegevens_vernieuwen" localSheetId="28" hidden="1">#REF!</definedName>
    <definedName name="Gegevens_vernieuwen" localSheetId="32" hidden="1">#REF!</definedName>
    <definedName name="Gegevens_vernieuwen" localSheetId="3" hidden="1">#REF!</definedName>
    <definedName name="Gegevens_vernieuwen" localSheetId="4" hidden="1">#REF!</definedName>
    <definedName name="Gegevens_vernieuwen" localSheetId="5" hidden="1">#REF!</definedName>
    <definedName name="Gegevens_vernieuwen" localSheetId="6" hidden="1">#REF!</definedName>
    <definedName name="Gegevens_vernieuwen" localSheetId="8" hidden="1">#REF!</definedName>
    <definedName name="Gegevens_vernieuwen" localSheetId="9" hidden="1">#REF!</definedName>
    <definedName name="Gegevens_vernieuwen" localSheetId="10" hidden="1">#REF!</definedName>
    <definedName name="Gegevens_vernieuwen" localSheetId="20" hidden="1">#REF!</definedName>
    <definedName name="Gegevens_vernieuwen" localSheetId="7" hidden="1">#REF!</definedName>
    <definedName name="Gegevens_vernieuwen" localSheetId="33" hidden="1">#REF!</definedName>
    <definedName name="Gegevens_vernieuwen" localSheetId="17" hidden="1">#REF!</definedName>
    <definedName name="Gegevens_vernieuwen" hidden="1">#REF!</definedName>
    <definedName name="gereedschappen" localSheetId="19">'[3]Validatie externe lijst'!$E$3:$E$9</definedName>
    <definedName name="gereedschappen" localSheetId="23">'[4]Validatie externe lijst'!$E$3:$E$9</definedName>
    <definedName name="gereedschappen" localSheetId="25">'[16]Validatie externe lijst'!$E$3:$E$9</definedName>
    <definedName name="gereedschappen">'[5]Validatie externe lijst'!$E$3:$E$9</definedName>
    <definedName name="Getallen" localSheetId="19">'[6]Gegevens lijst'!$A$2:$A$6</definedName>
    <definedName name="Getallen" localSheetId="23">'[7]Gegevens lijst'!$A$2:$A$6</definedName>
    <definedName name="Getallen" localSheetId="25">'[17]Gegevens lijst'!$A$2:$A$6</definedName>
    <definedName name="Getallen" localSheetId="30">'[8]Gegevens lijst'!$A$2:$A$6</definedName>
    <definedName name="Getallen" localSheetId="31">'[8]Gegevens lijst'!$A$2:$A$6</definedName>
    <definedName name="Getallen" localSheetId="7">'[9]Gegevens lijst'!$A$2:$A$6</definedName>
    <definedName name="Getallen">'[10]Gegevens lijst'!$A$2:$A$6</definedName>
    <definedName name="HTML_CodePage" hidden="1">1252</definedName>
    <definedName name="HTML_Control" localSheetId="18" hidden="1">{"'Cijfers'!$A$1:$L$22"}</definedName>
    <definedName name="HTML_Control" localSheetId="22" hidden="1">{"'Cijfers'!$A$1:$L$22"}</definedName>
    <definedName name="HTML_Control" localSheetId="1" hidden="1">{"'Cijfers'!$A$1:$L$22"}</definedName>
    <definedName name="HTML_Control" localSheetId="11" hidden="1">{"'Cijfers'!$A$1:$L$22"}</definedName>
    <definedName name="HTML_Control" localSheetId="12" hidden="1">{"'Cijfers'!$A$1:$L$22"}</definedName>
    <definedName name="HTML_Control" localSheetId="13" hidden="1">{"'Cijfers'!$A$1:$L$22"}</definedName>
    <definedName name="HTML_Control" localSheetId="14" hidden="1">{"'Cijfers'!$A$1:$L$22"}</definedName>
    <definedName name="HTML_Control" localSheetId="15" hidden="1">{"'Cijfers'!$A$1:$L$22"}</definedName>
    <definedName name="HTML_Control" localSheetId="16" hidden="1">{"'Cijfers'!$A$1:$L$22"}</definedName>
    <definedName name="HTML_Control" localSheetId="19" hidden="1">{"'Cijfers'!$A$1:$L$22"}</definedName>
    <definedName name="HTML_Control" localSheetId="21" hidden="1">{"'Cijfers'!$A$1:$L$22"}</definedName>
    <definedName name="HTML_Control" localSheetId="23" hidden="1">{"'Cijfers'!$A$1:$L$22"}</definedName>
    <definedName name="HTML_Control" localSheetId="24" hidden="1">{"'Cijfers'!$A$1:$L$22"}</definedName>
    <definedName name="HTML_Control" localSheetId="25" hidden="1">{"'Cijfers'!$A$1:$L$22"}</definedName>
    <definedName name="HTML_Control" localSheetId="26" hidden="1">{"'Cijfers'!$A$1:$L$22"}</definedName>
    <definedName name="HTML_Control" localSheetId="27" hidden="1">{"'Cijfers'!$A$1:$L$22"}</definedName>
    <definedName name="HTML_Control" localSheetId="30" hidden="1">{"'Cijfers'!$A$1:$L$22"}</definedName>
    <definedName name="HTML_Control" localSheetId="31" hidden="1">{"'Cijfers'!$A$1:$L$22"}</definedName>
    <definedName name="HTML_Control" localSheetId="28" hidden="1">{"'Cijfers'!$A$1:$L$22"}</definedName>
    <definedName name="HTML_Control" localSheetId="32" hidden="1">{"'Cijfers'!$A$1:$L$22"}</definedName>
    <definedName name="HTML_Control" localSheetId="3" hidden="1">{"'Cijfers'!$A$1:$L$22"}</definedName>
    <definedName name="HTML_Control" localSheetId="4" hidden="1">{"'Cijfers'!$A$1:$L$22"}</definedName>
    <definedName name="HTML_Control" localSheetId="5" hidden="1">{"'Cijfers'!$A$1:$L$22"}</definedName>
    <definedName name="HTML_Control" localSheetId="6" hidden="1">{"'Cijfers'!$A$1:$L$22"}</definedName>
    <definedName name="HTML_Control" localSheetId="8" hidden="1">{"'Cijfers'!$A$1:$L$22"}</definedName>
    <definedName name="HTML_Control" localSheetId="9" hidden="1">{"'Cijfers'!$A$1:$L$22"}</definedName>
    <definedName name="HTML_Control" localSheetId="10" hidden="1">{"'Cijfers'!$A$1:$L$22"}</definedName>
    <definedName name="HTML_Control" localSheetId="20" hidden="1">{"'Cijfers'!$A$1:$L$22"}</definedName>
    <definedName name="HTML_Control" localSheetId="7" hidden="1">{"'Cijfers'!$A$1:$L$22"}</definedName>
    <definedName name="HTML_Control" localSheetId="33" hidden="1">{"'Cijfers'!$A$1:$L$22"}</definedName>
    <definedName name="HTML_Control" localSheetId="17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levensmiddelen" localSheetId="19">'[3]Opdr. 6 Validatie lijst'!$J$5:$J$12</definedName>
    <definedName name="levensmiddelen" localSheetId="23">'[4]Opdr. 6 Validatie lijst'!$J$5:$J$12</definedName>
    <definedName name="levensmiddelen" localSheetId="25">'[16]Opdr. 6 Validatie lijst'!$J$5:$J$12</definedName>
    <definedName name="levensmiddelen">'[5]Opdr. 6 Validatie lijst'!$J$5:$J$12</definedName>
    <definedName name="netto" localSheetId="19">'[11]Blok 5 Autosom'!#REF!</definedName>
    <definedName name="netto" localSheetId="23">'[12]Blok 5 Autosom'!#REF!</definedName>
    <definedName name="netto" localSheetId="25">'[18]Blok 5 Autosom'!#REF!</definedName>
    <definedName name="netto">'[13]Blok 5 Autosom'!#REF!</definedName>
    <definedName name="nummer">[14]Artikelen!$A$8:$A$15</definedName>
    <definedName name="omzet" localSheetId="19">'[11]Blok 5 Autosom'!#REF!</definedName>
    <definedName name="omzet" localSheetId="23">'[12]Blok 5 Autosom'!#REF!</definedName>
    <definedName name="omzet" localSheetId="25">'[18]Blok 5 Autosom'!#REF!</definedName>
    <definedName name="omzet">'[13]Blok 5 Autosom'!#REF!</definedName>
    <definedName name="oud_naar_nieuw" localSheetId="23">'[2]Codes oud en nieuw'!$A$2:$C$52</definedName>
    <definedName name="oud_naar_nieuw">'[2]Codes oud en nieuw'!$A$2:$C$52</definedName>
    <definedName name="Oude_codes" localSheetId="23">'[2]Codes oud en nieuw'!$A$2:$A$34</definedName>
    <definedName name="Oude_codes">'[2]Codes oud en nieuw'!$A$2:$A$34</definedName>
    <definedName name="product" localSheetId="19">#REF!</definedName>
    <definedName name="product" localSheetId="23">#REF!</definedName>
    <definedName name="product" localSheetId="25">#REF!</definedName>
    <definedName name="product" localSheetId="30">#REF!</definedName>
    <definedName name="product" localSheetId="31">#REF!</definedName>
    <definedName name="product" localSheetId="7">#REF!</definedName>
    <definedName name="product">#REF!</definedName>
    <definedName name="Soort1">'24a voorbeeld'!$D$10:$D$11</definedName>
    <definedName name="Uiterlijk" localSheetId="18" hidden="1">#REF!</definedName>
    <definedName name="Uiterlijk" localSheetId="22" hidden="1">#REF!</definedName>
    <definedName name="Uiterlijk" localSheetId="1" hidden="1">#REF!</definedName>
    <definedName name="Uiterlijk" localSheetId="11" hidden="1">#REF!</definedName>
    <definedName name="Uiterlijk" localSheetId="12" hidden="1">#REF!</definedName>
    <definedName name="Uiterlijk" localSheetId="13" hidden="1">#REF!</definedName>
    <definedName name="Uiterlijk" localSheetId="14" hidden="1">#REF!</definedName>
    <definedName name="Uiterlijk" localSheetId="15" hidden="1">#REF!</definedName>
    <definedName name="Uiterlijk" localSheetId="16" hidden="1">#REF!</definedName>
    <definedName name="Uiterlijk" localSheetId="19" hidden="1">#REF!</definedName>
    <definedName name="Uiterlijk" localSheetId="21" hidden="1">#REF!</definedName>
    <definedName name="Uiterlijk" localSheetId="2" hidden="1">#REF!</definedName>
    <definedName name="Uiterlijk" localSheetId="23" hidden="1">#REF!</definedName>
    <definedName name="Uiterlijk" localSheetId="24" hidden="1">#REF!</definedName>
    <definedName name="Uiterlijk" localSheetId="25" hidden="1">#REF!</definedName>
    <definedName name="Uiterlijk" localSheetId="26" hidden="1">#REF!</definedName>
    <definedName name="Uiterlijk" localSheetId="27" hidden="1">#REF!</definedName>
    <definedName name="Uiterlijk" localSheetId="30" hidden="1">#REF!</definedName>
    <definedName name="Uiterlijk" localSheetId="31" hidden="1">#REF!</definedName>
    <definedName name="Uiterlijk" localSheetId="28" hidden="1">#REF!</definedName>
    <definedName name="Uiterlijk" localSheetId="32" hidden="1">#REF!</definedName>
    <definedName name="Uiterlijk" localSheetId="3" hidden="1">#REF!</definedName>
    <definedName name="Uiterlijk" localSheetId="4" hidden="1">#REF!</definedName>
    <definedName name="Uiterlijk" localSheetId="5" hidden="1">#REF!</definedName>
    <definedName name="Uiterlijk" localSheetId="6" hidden="1">#REF!</definedName>
    <definedName name="Uiterlijk" localSheetId="8" hidden="1">#REF!</definedName>
    <definedName name="Uiterlijk" localSheetId="9" hidden="1">#REF!</definedName>
    <definedName name="Uiterlijk" localSheetId="10" hidden="1">#REF!</definedName>
    <definedName name="Uiterlijk" localSheetId="20" hidden="1">#REF!</definedName>
    <definedName name="Uiterlijk" localSheetId="7" hidden="1">#REF!</definedName>
    <definedName name="Uiterlijk" localSheetId="33" hidden="1">#REF!</definedName>
    <definedName name="Uiterlijk" localSheetId="17" hidden="1">#REF!</definedName>
    <definedName name="Uiterlijk" hidden="1">#REF!</definedName>
    <definedName name="uitgaven" localSheetId="19">'[11]Blok 5 Autosom'!#REF!</definedName>
    <definedName name="uitgaven" localSheetId="23">'[12]Blok 5 Autosom'!#REF!</definedName>
    <definedName name="uitgaven" localSheetId="25">'[18]Blok 5 Autosom'!#REF!</definedName>
    <definedName name="uitgaven">'[13]Blok 5 Autosom'!#REF!</definedName>
    <definedName name="Vernieuwen" localSheetId="18" hidden="1">#REF!</definedName>
    <definedName name="Vernieuwen" localSheetId="22" hidden="1">#REF!</definedName>
    <definedName name="Vernieuwen" localSheetId="1" hidden="1">#REF!</definedName>
    <definedName name="Vernieuwen" localSheetId="11" hidden="1">#REF!</definedName>
    <definedName name="Vernieuwen" localSheetId="12" hidden="1">#REF!</definedName>
    <definedName name="Vernieuwen" localSheetId="13" hidden="1">#REF!</definedName>
    <definedName name="Vernieuwen" localSheetId="14" hidden="1">#REF!</definedName>
    <definedName name="Vernieuwen" localSheetId="15" hidden="1">#REF!</definedName>
    <definedName name="Vernieuwen" localSheetId="16" hidden="1">#REF!</definedName>
    <definedName name="Vernieuwen" localSheetId="19" hidden="1">#REF!</definedName>
    <definedName name="Vernieuwen" localSheetId="21" hidden="1">#REF!</definedName>
    <definedName name="Vernieuwen" localSheetId="2" hidden="1">#REF!</definedName>
    <definedName name="Vernieuwen" localSheetId="23" hidden="1">#REF!</definedName>
    <definedName name="Vernieuwen" localSheetId="24" hidden="1">#REF!</definedName>
    <definedName name="Vernieuwen" localSheetId="25" hidden="1">#REF!</definedName>
    <definedName name="Vernieuwen" localSheetId="26" hidden="1">#REF!</definedName>
    <definedName name="Vernieuwen" localSheetId="27" hidden="1">#REF!</definedName>
    <definedName name="Vernieuwen" localSheetId="30" hidden="1">#REF!</definedName>
    <definedName name="Vernieuwen" localSheetId="31" hidden="1">#REF!</definedName>
    <definedName name="Vernieuwen" localSheetId="28" hidden="1">#REF!</definedName>
    <definedName name="Vernieuwen" localSheetId="32" hidden="1">#REF!</definedName>
    <definedName name="Vernieuwen" localSheetId="3" hidden="1">#REF!</definedName>
    <definedName name="Vernieuwen" localSheetId="4" hidden="1">#REF!</definedName>
    <definedName name="Vernieuwen" localSheetId="5" hidden="1">#REF!</definedName>
    <definedName name="Vernieuwen" localSheetId="6" hidden="1">#REF!</definedName>
    <definedName name="Vernieuwen" localSheetId="8" hidden="1">#REF!</definedName>
    <definedName name="Vernieuwen" localSheetId="9" hidden="1">#REF!</definedName>
    <definedName name="Vernieuwen" localSheetId="10" hidden="1">#REF!</definedName>
    <definedName name="Vernieuwen" localSheetId="20" hidden="1">#REF!</definedName>
    <definedName name="Vernieuwen" localSheetId="7" hidden="1">#REF!</definedName>
    <definedName name="Vernieuwen" localSheetId="33" hidden="1">#REF!</definedName>
    <definedName name="Vernieuwen" localSheetId="17" hidden="1">#REF!</definedName>
    <definedName name="Vernieuwen" hidden="1">#REF!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2" i="41" l="1"/>
  <c r="C30" i="41"/>
  <c r="C31" i="41"/>
  <c r="C39" i="41"/>
  <c r="C40" i="41"/>
  <c r="C41" i="41"/>
  <c r="C42" i="41"/>
  <c r="F42" i="41"/>
  <c r="G41" i="41"/>
  <c r="F41" i="41"/>
  <c r="G40" i="41"/>
  <c r="F40" i="41"/>
  <c r="G39" i="41"/>
  <c r="F39" i="41"/>
  <c r="G38" i="41"/>
  <c r="C32" i="41"/>
  <c r="C33" i="41"/>
  <c r="C34" i="41"/>
  <c r="C35" i="41"/>
  <c r="C36" i="41"/>
  <c r="C37" i="41"/>
  <c r="C38" i="41"/>
  <c r="F38" i="41"/>
  <c r="G37" i="41"/>
  <c r="F37" i="41"/>
  <c r="G36" i="41"/>
  <c r="F36" i="41"/>
  <c r="G35" i="41"/>
  <c r="F35" i="41"/>
  <c r="G34" i="41"/>
  <c r="F34" i="41"/>
  <c r="G33" i="41"/>
  <c r="F33" i="41"/>
  <c r="G32" i="41"/>
  <c r="F32" i="41"/>
  <c r="G31" i="41"/>
  <c r="F31" i="41"/>
  <c r="G30" i="41"/>
  <c r="F30" i="41"/>
  <c r="C13" i="41"/>
  <c r="C14" i="41"/>
  <c r="C22" i="41"/>
  <c r="C23" i="41"/>
  <c r="C24" i="41"/>
  <c r="C25" i="41"/>
  <c r="C15" i="41"/>
  <c r="C16" i="41"/>
  <c r="C17" i="41"/>
  <c r="C18" i="41"/>
  <c r="C19" i="41"/>
  <c r="C20" i="41"/>
  <c r="C21" i="41"/>
  <c r="F16" i="26"/>
  <c r="E16" i="26"/>
  <c r="D16" i="26"/>
  <c r="C16" i="26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E16" i="25"/>
  <c r="D16" i="25"/>
  <c r="C16" i="25"/>
  <c r="B16" i="25"/>
  <c r="B28" i="39"/>
  <c r="B13" i="39"/>
  <c r="B12" i="39"/>
  <c r="G33" i="38"/>
  <c r="H33" i="38"/>
  <c r="J33" i="38"/>
  <c r="G34" i="38"/>
  <c r="H34" i="38"/>
  <c r="J34" i="38"/>
  <c r="G35" i="38"/>
  <c r="H35" i="38"/>
  <c r="J35" i="38"/>
  <c r="G36" i="38"/>
  <c r="H36" i="38"/>
  <c r="J36" i="38"/>
  <c r="G37" i="38"/>
  <c r="I37" i="38"/>
  <c r="J37" i="38"/>
  <c r="G38" i="38"/>
  <c r="I38" i="38"/>
  <c r="J38" i="38"/>
  <c r="G39" i="38"/>
  <c r="I39" i="38"/>
  <c r="J39" i="38"/>
  <c r="G40" i="38"/>
  <c r="I40" i="38"/>
  <c r="J40" i="38"/>
  <c r="J41" i="38"/>
  <c r="D40" i="38"/>
  <c r="D39" i="38"/>
  <c r="D38" i="38"/>
  <c r="D37" i="38"/>
  <c r="D36" i="38"/>
  <c r="D35" i="38"/>
  <c r="D34" i="38"/>
  <c r="D33" i="38"/>
  <c r="D24" i="38"/>
  <c r="D23" i="38"/>
  <c r="D22" i="38"/>
  <c r="D21" i="38"/>
  <c r="D20" i="38"/>
  <c r="D19" i="38"/>
  <c r="D18" i="38"/>
  <c r="D17" i="38"/>
  <c r="F28" i="13"/>
  <c r="E28" i="13"/>
  <c r="D28" i="13"/>
  <c r="C28" i="13"/>
  <c r="F27" i="13"/>
  <c r="E27" i="13"/>
  <c r="D27" i="13"/>
  <c r="C27" i="13"/>
  <c r="J23" i="10"/>
  <c r="A23" i="10"/>
  <c r="G53" i="15"/>
  <c r="G54" i="15"/>
  <c r="G52" i="15"/>
  <c r="G51" i="15"/>
  <c r="E37" i="37"/>
  <c r="F37" i="37"/>
  <c r="G37" i="37"/>
  <c r="H37" i="37"/>
  <c r="I37" i="37"/>
  <c r="J37" i="37"/>
  <c r="E36" i="37"/>
  <c r="F36" i="37"/>
  <c r="G36" i="37"/>
  <c r="H36" i="37"/>
  <c r="I36" i="37"/>
  <c r="J36" i="37"/>
  <c r="E35" i="37"/>
  <c r="F35" i="37"/>
  <c r="G35" i="37"/>
  <c r="H35" i="37"/>
  <c r="I35" i="37"/>
  <c r="J35" i="37"/>
  <c r="E34" i="37"/>
  <c r="F34" i="37"/>
  <c r="G34" i="37"/>
  <c r="H34" i="37"/>
  <c r="I34" i="37"/>
  <c r="J34" i="37"/>
  <c r="E33" i="37"/>
  <c r="F33" i="37"/>
  <c r="G33" i="37"/>
  <c r="H33" i="37"/>
  <c r="I33" i="37"/>
  <c r="J33" i="37"/>
  <c r="E32" i="37"/>
  <c r="F32" i="37"/>
  <c r="G32" i="37"/>
  <c r="H32" i="37"/>
  <c r="I32" i="37"/>
  <c r="J32" i="37"/>
  <c r="C51" i="33"/>
  <c r="B28" i="33"/>
  <c r="B29" i="33"/>
  <c r="B30" i="33"/>
  <c r="B31" i="33"/>
  <c r="B27" i="33"/>
  <c r="B38" i="33"/>
  <c r="F41" i="15"/>
  <c r="F42" i="15"/>
  <c r="F43" i="15"/>
  <c r="F44" i="15"/>
  <c r="F45" i="15"/>
  <c r="F46" i="15"/>
  <c r="F47" i="15"/>
  <c r="F48" i="15"/>
  <c r="F49" i="15"/>
  <c r="D41" i="15"/>
  <c r="D42" i="15"/>
  <c r="D43" i="15"/>
  <c r="D44" i="15"/>
  <c r="D45" i="15"/>
  <c r="D46" i="15"/>
  <c r="D47" i="15"/>
  <c r="D48" i="15"/>
  <c r="D49" i="15"/>
  <c r="F40" i="15"/>
  <c r="D40" i="15"/>
  <c r="F18" i="15"/>
  <c r="F19" i="15"/>
  <c r="F20" i="15"/>
  <c r="F21" i="15"/>
  <c r="F22" i="15"/>
  <c r="F23" i="15"/>
  <c r="F24" i="15"/>
  <c r="F25" i="15"/>
  <c r="F26" i="15"/>
  <c r="F17" i="15"/>
  <c r="D18" i="15"/>
  <c r="D19" i="15"/>
  <c r="D20" i="15"/>
  <c r="D21" i="15"/>
  <c r="D22" i="15"/>
  <c r="D23" i="15"/>
  <c r="D24" i="15"/>
  <c r="D25" i="15"/>
  <c r="D26" i="15"/>
  <c r="D17" i="15"/>
  <c r="C61" i="33"/>
  <c r="C60" i="33"/>
  <c r="C59" i="33"/>
  <c r="C58" i="33"/>
  <c r="C57" i="33"/>
  <c r="C56" i="33"/>
  <c r="C54" i="33"/>
  <c r="C53" i="33"/>
  <c r="C52" i="33"/>
  <c r="B48" i="33"/>
  <c r="B47" i="33"/>
  <c r="B46" i="33"/>
  <c r="B37" i="33"/>
  <c r="B36" i="33"/>
  <c r="B35" i="33"/>
  <c r="B34" i="33"/>
  <c r="B25" i="33"/>
  <c r="B24" i="33"/>
  <c r="B23" i="33"/>
  <c r="B22" i="33"/>
  <c r="B21" i="33"/>
  <c r="B19" i="33"/>
  <c r="B18" i="33"/>
  <c r="B17" i="33"/>
  <c r="B16" i="33"/>
  <c r="B15" i="33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29" i="8"/>
  <c r="C14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D17" i="28"/>
  <c r="D18" i="28"/>
  <c r="D19" i="28"/>
  <c r="D20" i="28"/>
  <c r="D21" i="28"/>
  <c r="D22" i="28"/>
  <c r="D23" i="28"/>
  <c r="D24" i="28"/>
  <c r="D25" i="28"/>
  <c r="D26" i="28"/>
  <c r="D27" i="28"/>
  <c r="E9" i="23"/>
  <c r="D9" i="23"/>
  <c r="F9" i="23"/>
  <c r="E26" i="21"/>
  <c r="G22" i="21"/>
  <c r="F22" i="21"/>
  <c r="E22" i="21"/>
  <c r="G21" i="21"/>
  <c r="F21" i="21"/>
  <c r="E21" i="21"/>
  <c r="G20" i="21"/>
  <c r="F20" i="21"/>
  <c r="E20" i="21"/>
  <c r="J45" i="20"/>
  <c r="K45" i="20"/>
  <c r="J44" i="20"/>
  <c r="K44" i="20"/>
  <c r="J43" i="20"/>
  <c r="K43" i="20"/>
  <c r="J42" i="20"/>
  <c r="K42" i="20"/>
  <c r="J41" i="20"/>
  <c r="K41" i="20"/>
  <c r="J40" i="20"/>
  <c r="K40" i="20"/>
  <c r="J39" i="20"/>
  <c r="K39" i="20"/>
  <c r="J38" i="20"/>
  <c r="K38" i="20"/>
  <c r="J37" i="20"/>
  <c r="K37" i="20"/>
  <c r="J36" i="20"/>
  <c r="K36" i="20"/>
  <c r="J35" i="20"/>
  <c r="K35" i="20"/>
  <c r="J34" i="20"/>
  <c r="K34" i="20"/>
  <c r="J33" i="20"/>
  <c r="K33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D32" i="16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A1" i="19"/>
  <c r="C35" i="17"/>
  <c r="D18" i="17"/>
  <c r="D17" i="17"/>
  <c r="D16" i="17"/>
  <c r="D15" i="17"/>
  <c r="D14" i="17"/>
  <c r="D13" i="17"/>
  <c r="D12" i="17"/>
  <c r="D11" i="17"/>
  <c r="D10" i="17"/>
  <c r="D9" i="17"/>
  <c r="I19" i="17"/>
  <c r="E50" i="15"/>
  <c r="C50" i="15"/>
  <c r="H39" i="15"/>
  <c r="E27" i="15"/>
  <c r="C27" i="15"/>
  <c r="H16" i="15"/>
  <c r="H40" i="15"/>
  <c r="H41" i="15"/>
  <c r="H42" i="15"/>
  <c r="H43" i="15"/>
  <c r="H44" i="15"/>
  <c r="H45" i="15"/>
  <c r="H46" i="15"/>
  <c r="H47" i="15"/>
  <c r="H48" i="15"/>
  <c r="H49" i="15"/>
  <c r="D50" i="15"/>
  <c r="D27" i="15"/>
  <c r="F27" i="15"/>
  <c r="F50" i="15"/>
  <c r="H38" i="15"/>
  <c r="H50" i="15"/>
  <c r="H14" i="15"/>
  <c r="H27" i="15"/>
  <c r="F22" i="14"/>
  <c r="E22" i="14"/>
  <c r="D22" i="14"/>
  <c r="C22" i="14"/>
  <c r="F21" i="14"/>
  <c r="E21" i="14"/>
  <c r="D21" i="14"/>
  <c r="C21" i="14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I12" i="7"/>
  <c r="D12" i="7"/>
  <c r="C1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Theo Verdonschot</author>
  </authors>
  <commentList>
    <comment ref="I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Leeftijd berekenen:</t>
        </r>
        <r>
          <rPr>
            <sz val="9"/>
            <color indexed="81"/>
            <rFont val="Tahoma"/>
            <family val="2"/>
          </rPr>
          <t xml:space="preserve">
DATUMVERSCHIL(H13;VANDAAG();"y")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8" authorId="0" shapeId="0" xr:uid="{7A4AC031-34F8-441D-8321-915E84577E3A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2" authorId="0" shapeId="0" xr:uid="{00000000-0006-0000-1000-000001000000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C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Link to external file:  Countries.xlsx</t>
        </r>
      </text>
    </comment>
  </commentList>
</comments>
</file>

<file path=xl/sharedStrings.xml><?xml version="1.0" encoding="utf-8"?>
<sst xmlns="http://schemas.openxmlformats.org/spreadsheetml/2006/main" count="3316" uniqueCount="1196">
  <si>
    <t>Inhoudsopgave van Excel voor gevorderden Deel 1</t>
  </si>
  <si>
    <t>Niveau 3</t>
  </si>
  <si>
    <t>Opdrachten</t>
  </si>
  <si>
    <t>x</t>
  </si>
  <si>
    <t xml:space="preserve">Nieuwe lijst maken en geïmporteerde gegevens in de aangepaste lijst zetten </t>
  </si>
  <si>
    <t>Aangepaste lijst indelen naar wens</t>
  </si>
  <si>
    <t>Maak een nieuwe lijst met bv. Producten of gereedschappen</t>
  </si>
  <si>
    <r>
      <t xml:space="preserve">Ga naar </t>
    </r>
    <r>
      <rPr>
        <b/>
        <sz val="12"/>
        <rFont val="Calibri"/>
        <family val="2"/>
      </rPr>
      <t>de Bestand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Opties</t>
    </r>
    <r>
      <rPr>
        <sz val="12"/>
        <rFont val="Calibri"/>
        <family val="2"/>
      </rPr>
      <t xml:space="preserve"> - tabblad </t>
    </r>
    <r>
      <rPr>
        <b/>
        <sz val="12"/>
        <rFont val="Calibri"/>
        <family val="2"/>
      </rPr>
      <t>Geavanceerd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Aangepaste lijsten bewerken</t>
    </r>
  </si>
  <si>
    <t>Typ in het rechter veld (Gegevens in lijst) de gewenste onderdelen - Toevoegen - OK</t>
  </si>
  <si>
    <t>Typ een woord dat in de lijst staat in cel B11 en sleep met de vulgreep de zojuist gemaakt lijst door</t>
  </si>
  <si>
    <t>kaas</t>
  </si>
  <si>
    <t>ei</t>
  </si>
  <si>
    <t>boter</t>
  </si>
  <si>
    <t>koek</t>
  </si>
  <si>
    <t>De Aangepaste lijst en aanvullen met het alfabet</t>
  </si>
  <si>
    <t xml:space="preserve">Het alfabet is al getypt </t>
  </si>
  <si>
    <t>Selecteer het hele alfabet op rij 19</t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</si>
  <si>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de knop </t>
    </r>
    <r>
      <rPr>
        <b/>
        <sz val="12"/>
        <rFont val="Calibri"/>
        <family val="2"/>
      </rPr>
      <t>Importeren - OK</t>
    </r>
  </si>
  <si>
    <r>
      <t xml:space="preserve">Typ in B18 </t>
    </r>
    <r>
      <rPr>
        <b/>
        <sz val="12"/>
        <rFont val="Calibri"/>
        <family val="2"/>
      </rPr>
      <t>a</t>
    </r>
    <r>
      <rPr>
        <sz val="12"/>
        <rFont val="Calibri"/>
        <family val="2"/>
      </rPr>
      <t xml:space="preserve"> en in C18 een </t>
    </r>
    <r>
      <rPr>
        <b/>
        <sz val="12"/>
        <rFont val="Calibri"/>
        <family val="2"/>
      </rPr>
      <t>b</t>
    </r>
    <r>
      <rPr>
        <sz val="12"/>
        <rFont val="Calibri"/>
        <family val="2"/>
      </rPr>
      <t xml:space="preserve"> allebei selecteren en doorvoeren het alfabet verschijnt omdat het herkend wordt in de Aangepaste lijst</t>
    </r>
  </si>
  <si>
    <t>opdr</t>
  </si>
  <si>
    <t>vb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</si>
  <si>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</si>
  <si>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</si>
  <si>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</si>
  <si>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</si>
  <si>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</si>
  <si>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</si>
  <si>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</si>
  <si>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</si>
  <si>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</si>
  <si>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</si>
  <si>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</si>
  <si>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</si>
  <si>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</si>
  <si>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</si>
  <si>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</si>
  <si>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</si>
  <si>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</si>
  <si>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</si>
  <si>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</si>
  <si>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</si>
  <si>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</si>
  <si>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</si>
  <si>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y</t>
  </si>
  <si>
    <t>z</t>
  </si>
  <si>
    <t>verwijder  vervolgens het alfabet weer uit de Aangepaste lijst</t>
  </si>
  <si>
    <t>Gegevens automatisch doorvoeren</t>
  </si>
  <si>
    <t>Vulgreep-oefening, tafeltjes van 1 tot 10 automatisch doorvoeren en opmaken</t>
  </si>
  <si>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in cel F17 cijfer 1 en G17 cijfer 2 </t>
    </r>
    <r>
      <rPr>
        <b/>
        <sz val="12"/>
        <rFont val="Calibri"/>
        <family val="2"/>
      </rPr>
      <t>sleep/voer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rechteronderhoek groen hoekje)</t>
    </r>
    <r>
      <rPr>
        <sz val="12"/>
        <rFont val="Calibri"/>
        <family val="2"/>
      </rPr>
      <t xml:space="preserve"> de getallen </t>
    </r>
    <r>
      <rPr>
        <b/>
        <sz val="12"/>
        <rFont val="Calibri"/>
        <family val="2"/>
      </rPr>
      <t>door</t>
    </r>
    <r>
      <rPr>
        <sz val="12"/>
        <rFont val="Calibri"/>
        <family val="2"/>
      </rPr>
      <t xml:space="preserve"> tot 10</t>
    </r>
  </si>
  <si>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in cel F18 cijfer 2 en G18 cijfer 4 </t>
    </r>
    <r>
      <rPr>
        <b/>
        <sz val="12"/>
        <rFont val="Calibri"/>
        <family val="2"/>
      </rPr>
      <t>sleep/voer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de getallen </t>
    </r>
    <r>
      <rPr>
        <b/>
        <sz val="12"/>
        <rFont val="Calibri"/>
        <family val="2"/>
      </rPr>
      <t>door</t>
    </r>
    <r>
      <rPr>
        <sz val="12"/>
        <rFont val="Calibri"/>
        <family val="2"/>
      </rPr>
      <t xml:space="preserve"> tot 20</t>
    </r>
  </si>
  <si>
    <r>
      <rPr>
        <b/>
        <sz val="12"/>
        <rFont val="Calibri"/>
        <family val="2"/>
      </rPr>
      <t>Centreer</t>
    </r>
    <r>
      <rPr>
        <sz val="12"/>
        <rFont val="Calibri"/>
        <family val="2"/>
      </rPr>
      <t xml:space="preserve"> de allebei de rijen en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met de vulgreep door naar beneden tot honderd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</si>
  <si>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alle </t>
    </r>
    <r>
      <rPr>
        <b/>
        <sz val="12"/>
        <rFont val="Calibri"/>
        <family val="2"/>
      </rPr>
      <t>kolommen</t>
    </r>
    <r>
      <rPr>
        <sz val="12"/>
        <rFont val="Calibri"/>
        <family val="2"/>
      </rPr>
      <t xml:space="preserve"> van de tafeltjes en maak de kolommen passen (</t>
    </r>
    <r>
      <rPr>
        <b/>
        <i/>
        <sz val="12"/>
        <rFont val="Calibri"/>
        <family val="2"/>
      </rPr>
      <t>2x klik</t>
    </r>
    <r>
      <rPr>
        <i/>
        <sz val="12"/>
        <rFont val="Calibri"/>
        <family val="2"/>
      </rPr>
      <t xml:space="preserve"> op </t>
    </r>
    <r>
      <rPr>
        <b/>
        <i/>
        <sz val="12"/>
        <rFont val="Calibri"/>
        <family val="2"/>
      </rPr>
      <t>overgang</t>
    </r>
    <r>
      <rPr>
        <i/>
        <sz val="12"/>
        <rFont val="Calibri"/>
        <family val="2"/>
      </rPr>
      <t xml:space="preserve"> kolom</t>
    </r>
    <r>
      <rPr>
        <sz val="12"/>
        <rFont val="Calibri"/>
        <family val="2"/>
      </rPr>
      <t>)</t>
    </r>
  </si>
  <si>
    <r>
      <rPr>
        <b/>
        <sz val="12"/>
        <rFont val="Calibri"/>
        <family val="2"/>
      </rPr>
      <t>Zet</t>
    </r>
    <r>
      <rPr>
        <sz val="12"/>
        <rFont val="Calibri"/>
        <family val="2"/>
      </rPr>
      <t xml:space="preserve"> er randen in en omheen,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inhoud met ctrl A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knop randen (naast het verfpotje)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Alle randen</t>
    </r>
  </si>
  <si>
    <r>
      <rPr>
        <b/>
        <sz val="12"/>
        <rFont val="Calibri"/>
        <family val="2"/>
      </rPr>
      <t>Centreer</t>
    </r>
    <r>
      <rPr>
        <sz val="12"/>
        <rFont val="Calibri"/>
        <family val="2"/>
      </rPr>
      <t xml:space="preserve"> de inhoud,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alle gegevens - "ctr+a" -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onder kopje Uitlijning </t>
    </r>
    <r>
      <rPr>
        <b/>
        <sz val="12"/>
        <rFont val="Calibri"/>
        <family val="2"/>
      </rPr>
      <t>Centreren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 xml:space="preserve">Midden uitlijnen </t>
    </r>
  </si>
  <si>
    <r>
      <rPr>
        <b/>
        <sz val="12"/>
        <rFont val="Calibri"/>
        <family val="2"/>
      </rPr>
      <t>Voeg</t>
    </r>
    <r>
      <rPr>
        <sz val="12"/>
        <rFont val="Calibri"/>
        <family val="2"/>
      </rPr>
      <t xml:space="preserve"> de cellen in kop met titel </t>
    </r>
    <r>
      <rPr>
        <b/>
        <sz val="12"/>
        <rFont val="Calibri"/>
        <family val="2"/>
      </rPr>
      <t>samen</t>
    </r>
    <r>
      <rPr>
        <sz val="12"/>
        <rFont val="Calibri"/>
        <family val="2"/>
      </rPr>
      <t xml:space="preserve"> (zie voorbeeld) selecteer de cellen F16 t/m O16 klik onder het kopje Uitlijning - </t>
    </r>
    <r>
      <rPr>
        <b/>
        <sz val="12"/>
        <rFont val="Calibri"/>
        <family val="2"/>
      </rPr>
      <t>Samenvoegen en centreren</t>
    </r>
  </si>
  <si>
    <t>Typ tekst in het vak en maak het grijs</t>
  </si>
  <si>
    <r>
      <rPr>
        <b/>
        <sz val="12"/>
        <color indexed="8"/>
        <rFont val="Calibri"/>
        <family val="2"/>
      </rPr>
      <t>Geef</t>
    </r>
    <r>
      <rPr>
        <sz val="12"/>
        <color indexed="8"/>
        <rFont val="Calibri"/>
        <family val="2"/>
      </rPr>
      <t xml:space="preserve"> eventueel de kolommen allemaal </t>
    </r>
    <r>
      <rPr>
        <b/>
        <sz val="12"/>
        <color indexed="8"/>
        <rFont val="Calibri"/>
        <family val="2"/>
      </rPr>
      <t>dezelfde breedte</t>
    </r>
    <r>
      <rPr>
        <sz val="12"/>
        <color indexed="8"/>
        <rFont val="Calibri"/>
        <family val="2"/>
      </rPr>
      <t xml:space="preserve"> als de kolom waar 100 in staat, </t>
    </r>
    <r>
      <rPr>
        <b/>
        <sz val="12"/>
        <color indexed="8"/>
        <rFont val="Calibri"/>
        <family val="2"/>
      </rPr>
      <t>klik</t>
    </r>
    <r>
      <rPr>
        <sz val="12"/>
        <color indexed="8"/>
        <rFont val="Calibri"/>
        <family val="2"/>
      </rPr>
      <t xml:space="preserve"> links op de </t>
    </r>
    <r>
      <rPr>
        <b/>
        <sz val="12"/>
        <color indexed="8"/>
        <rFont val="Calibri"/>
        <family val="2"/>
      </rPr>
      <t>overgang</t>
    </r>
    <r>
      <rPr>
        <sz val="12"/>
        <color indexed="8"/>
        <rFont val="Calibri"/>
        <family val="2"/>
      </rPr>
      <t xml:space="preserve"> van de kolom voor de maat</t>
    </r>
  </si>
  <si>
    <t>voorbeeld</t>
  </si>
  <si>
    <t>Excel cursus gevorderd</t>
  </si>
  <si>
    <t>Met de vulgreep datums en en kleuren doorvoeren voor een planning te maken</t>
  </si>
  <si>
    <t>Planning maken met doorvoeren datums en transponeren van horizontaal naar verticaal</t>
  </si>
  <si>
    <t>Maak met de vulgreep een planning tot en met maart om elke woensdag om de beurt te rijden met 3 personen</t>
  </si>
  <si>
    <r>
      <rPr>
        <b/>
        <sz val="12"/>
        <color theme="1"/>
        <rFont val="Calibri"/>
        <family val="2"/>
        <scheme val="minor"/>
      </rPr>
      <t>Voer</t>
    </r>
    <r>
      <rPr>
        <sz val="12"/>
        <color theme="1"/>
        <rFont val="Calibri"/>
        <family val="2"/>
        <scheme val="minor"/>
      </rPr>
      <t xml:space="preserve"> met de </t>
    </r>
    <r>
      <rPr>
        <b/>
        <sz val="12"/>
        <color theme="1"/>
        <rFont val="Calibri"/>
        <family val="2"/>
        <scheme val="minor"/>
      </rPr>
      <t>vulgreep</t>
    </r>
    <r>
      <rPr>
        <sz val="12"/>
        <color theme="1"/>
        <rFont val="Calibri"/>
        <family val="2"/>
        <scheme val="minor"/>
      </rPr>
      <t xml:space="preserve"> in C13 wo </t>
    </r>
    <r>
      <rPr>
        <b/>
        <sz val="12"/>
        <color theme="1"/>
        <rFont val="Calibri"/>
        <family val="2"/>
        <scheme val="minor"/>
      </rPr>
      <t>door</t>
    </r>
    <r>
      <rPr>
        <sz val="12"/>
        <color theme="1"/>
        <rFont val="Calibri"/>
        <family val="2"/>
        <scheme val="minor"/>
      </rPr>
      <t xml:space="preserve"> naar het einde</t>
    </r>
  </si>
  <si>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de </t>
    </r>
    <r>
      <rPr>
        <b/>
        <sz val="12"/>
        <color theme="1"/>
        <rFont val="Calibri"/>
        <family val="2"/>
        <scheme val="minor"/>
      </rPr>
      <t>namen</t>
    </r>
    <r>
      <rPr>
        <sz val="12"/>
        <color theme="1"/>
        <rFont val="Calibri"/>
        <family val="2"/>
        <scheme val="minor"/>
      </rPr>
      <t xml:space="preserve"> elk een </t>
    </r>
    <r>
      <rPr>
        <b/>
        <sz val="12"/>
        <color theme="1"/>
        <rFont val="Calibri"/>
        <family val="2"/>
        <scheme val="minor"/>
      </rPr>
      <t>kleur</t>
    </r>
    <r>
      <rPr>
        <sz val="12"/>
        <color theme="1"/>
        <rFont val="Calibri"/>
        <family val="2"/>
        <scheme val="minor"/>
      </rPr>
      <t xml:space="preserve"> en de bijbehorende </t>
    </r>
    <r>
      <rPr>
        <b/>
        <sz val="12"/>
        <color theme="1"/>
        <rFont val="Calibri"/>
        <family val="2"/>
        <scheme val="minor"/>
      </rPr>
      <t>datum</t>
    </r>
    <r>
      <rPr>
        <sz val="12"/>
        <color theme="1"/>
        <rFont val="Calibri"/>
        <family val="2"/>
        <scheme val="minor"/>
      </rPr>
      <t xml:space="preserve"> ook, doe dit voor alle drie de namen en datums</t>
    </r>
  </si>
  <si>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3 kleuren en datums en voer deze met de vulgreep door tot het einde</t>
    </r>
  </si>
  <si>
    <r>
      <rPr>
        <b/>
        <sz val="12"/>
        <color theme="1"/>
        <rFont val="Calibri"/>
        <family val="2"/>
        <scheme val="minor"/>
      </rPr>
      <t>Transponeer</t>
    </r>
    <r>
      <rPr>
        <sz val="12"/>
        <color theme="1"/>
        <rFont val="Calibri"/>
        <family val="2"/>
        <scheme val="minor"/>
      </rPr>
      <t xml:space="preserve"> de lijst van horizontaal naar verticaal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alle gegevens - "ctrl+c" </t>
    </r>
  </si>
  <si>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L20  - rm.klik - </t>
    </r>
    <r>
      <rPr>
        <b/>
        <sz val="12"/>
        <color theme="1"/>
        <rFont val="Calibri"/>
        <family val="2"/>
        <scheme val="minor"/>
      </rPr>
      <t>Plakken speciaal</t>
    </r>
    <r>
      <rPr>
        <sz val="12"/>
        <color theme="1"/>
        <rFont val="Calibri"/>
        <family val="2"/>
        <scheme val="minor"/>
      </rPr>
      <t xml:space="preserve"> aanklikken - </t>
    </r>
    <r>
      <rPr>
        <b/>
        <sz val="12"/>
        <color theme="1"/>
        <rFont val="Calibri"/>
        <family val="2"/>
        <scheme val="minor"/>
      </rPr>
      <t>Transponeren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</si>
  <si>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t>datum</t>
  </si>
  <si>
    <t>wo</t>
  </si>
  <si>
    <t>naam</t>
  </si>
  <si>
    <t>Theo</t>
  </si>
  <si>
    <t>Klaas</t>
  </si>
  <si>
    <t>Piet</t>
  </si>
  <si>
    <t>Alles over Tekst, aanduidingen, opmaak en Objecten</t>
  </si>
  <si>
    <t>Tekst &amp; objecten invoegen volgens het voorbeeld</t>
  </si>
  <si>
    <r>
      <rPr>
        <b/>
        <sz val="12"/>
        <rFont val="Calibri"/>
        <family val="2"/>
      </rPr>
      <t>Tekst</t>
    </r>
    <r>
      <rPr>
        <sz val="12"/>
        <rFont val="Calibri"/>
        <family val="2"/>
      </rPr>
      <t xml:space="preserve"> in 2 verschillende </t>
    </r>
    <r>
      <rPr>
        <b/>
        <sz val="12"/>
        <rFont val="Calibri"/>
        <family val="2"/>
      </rPr>
      <t>lettertypes</t>
    </r>
    <r>
      <rPr>
        <sz val="12"/>
        <rFont val="Calibri"/>
        <family val="2"/>
      </rPr>
      <t xml:space="preserve"> (controleer in het voorbeeld/formulebalk)</t>
    </r>
  </si>
  <si>
    <r>
      <rPr>
        <b/>
        <sz val="12"/>
        <rFont val="Calibri"/>
        <family val="2"/>
      </rPr>
      <t>Schuine tekst</t>
    </r>
    <r>
      <rPr>
        <sz val="12"/>
        <rFont val="Calibri"/>
        <family val="2"/>
      </rPr>
      <t xml:space="preserve"> maken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het vak - </t>
    </r>
    <r>
      <rPr>
        <b/>
        <sz val="12"/>
        <rFont val="Calibri"/>
        <family val="2"/>
      </rPr>
      <t>Samenvoegen en centreren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Uitlijning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45 graden</t>
    </r>
    <r>
      <rPr>
        <sz val="12"/>
        <rFont val="Calibri"/>
        <family val="2"/>
      </rPr>
      <t xml:space="preserve"> slepen</t>
    </r>
  </si>
  <si>
    <r>
      <rPr>
        <b/>
        <sz val="12"/>
        <color indexed="8"/>
        <rFont val="Calibri"/>
        <family val="2"/>
      </rPr>
      <t>Patroon</t>
    </r>
    <r>
      <rPr>
        <sz val="12"/>
        <color indexed="8"/>
        <rFont val="Calibri"/>
        <family val="2"/>
      </rPr>
      <t xml:space="preserve"> arcering via </t>
    </r>
    <r>
      <rPr>
        <b/>
        <sz val="12"/>
        <color indexed="8"/>
        <rFont val="Calibri"/>
        <family val="2"/>
      </rPr>
      <t>Celeigenschappen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Opvulling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 xml:space="preserve">Patroonstijl - </t>
    </r>
    <r>
      <rPr>
        <sz val="12"/>
        <color indexed="8"/>
        <rFont val="Calibri"/>
        <family val="2"/>
      </rPr>
      <t>kies een grove</t>
    </r>
    <r>
      <rPr>
        <b/>
        <sz val="12"/>
        <color indexed="8"/>
        <rFont val="Calibri"/>
        <family val="2"/>
      </rPr>
      <t xml:space="preserve"> </t>
    </r>
    <r>
      <rPr>
        <i/>
        <sz val="12"/>
        <color indexed="8"/>
        <rFont val="Calibri"/>
        <family val="2"/>
      </rPr>
      <t>arcering</t>
    </r>
  </si>
  <si>
    <r>
      <rPr>
        <i/>
        <sz val="12"/>
        <rFont val="Calibri"/>
        <family val="2"/>
      </rPr>
      <t>Zeshoek</t>
    </r>
    <r>
      <rPr>
        <sz val="12"/>
        <rFont val="Calibri"/>
        <family val="2"/>
      </rPr>
      <t xml:space="preserve"> Vorm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met tekstaanduiding - </t>
    </r>
    <r>
      <rPr>
        <i/>
        <sz val="12"/>
        <rFont val="Calibri"/>
        <family val="2"/>
      </rPr>
      <t>Rechthoek</t>
    </r>
    <r>
      <rPr>
        <sz val="12"/>
        <rFont val="Calibri"/>
        <family val="2"/>
      </rPr>
      <t xml:space="preserve"> Vorm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en op maat maken - tekst invoegen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voor opmaak</t>
    </r>
  </si>
  <si>
    <r>
      <t xml:space="preserve">WordArt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typ </t>
    </r>
    <r>
      <rPr>
        <i/>
        <sz val="12"/>
        <rFont val="Calibri"/>
        <family val="2"/>
      </rPr>
      <t>Watermerk</t>
    </r>
    <r>
      <rPr>
        <sz val="12"/>
        <rFont val="Calibri"/>
        <family val="2"/>
      </rPr>
      <t xml:space="preserve"> - vergroten- </t>
    </r>
    <r>
      <rPr>
        <b/>
        <sz val="12"/>
        <rFont val="Calibri"/>
        <family val="2"/>
      </rPr>
      <t>schuindraaien</t>
    </r>
    <r>
      <rPr>
        <sz val="12"/>
        <rFont val="Calibri"/>
        <family val="2"/>
      </rPr>
      <t xml:space="preserve"> -maak de kleur zo licht mogelijk via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Tekstopvulling</t>
    </r>
  </si>
  <si>
    <r>
      <t xml:space="preserve">Afbeelding en tekst - Tekstvak </t>
    </r>
    <r>
      <rPr>
        <b/>
        <sz val="12"/>
        <rFont val="Calibri"/>
        <family val="2"/>
      </rPr>
      <t>Invoegen - op maat slepen - typ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Limburg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doorzichtig</t>
    </r>
    <r>
      <rPr>
        <sz val="12"/>
        <rFont val="Calibri"/>
        <family val="2"/>
      </rPr>
      <t xml:space="preserve"> maken </t>
    </r>
    <r>
      <rPr>
        <b/>
        <sz val="12"/>
        <rFont val="Calibri"/>
        <family val="2"/>
      </rPr>
      <t>zonder</t>
    </r>
    <r>
      <rPr>
        <sz val="12"/>
        <rFont val="Calibri"/>
        <family val="2"/>
      </rPr>
      <t xml:space="preserve"> omtrek via H</t>
    </r>
    <r>
      <rPr>
        <b/>
        <sz val="12"/>
        <rFont val="Calibri"/>
        <family val="2"/>
      </rPr>
      <t>ulpmiddelen</t>
    </r>
    <r>
      <rPr>
        <sz val="12"/>
        <rFont val="Calibri"/>
        <family val="2"/>
      </rPr>
      <t xml:space="preserve"> (zie voorbeeld)</t>
    </r>
  </si>
  <si>
    <r>
      <t xml:space="preserve">SmartArt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Tekst intypen - verkleinen/verplaatsen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Indeling</t>
    </r>
    <r>
      <rPr>
        <sz val="12"/>
        <rFont val="Calibri"/>
        <family val="2"/>
      </rPr>
      <t xml:space="preserve"> - Verticalepunthaak lijst</t>
    </r>
  </si>
  <si>
    <t xml:space="preserve">Maak in de opdracht dit voorbeeld na met hulp van bovenstaande uitleg en video </t>
  </si>
  <si>
    <r>
      <rPr>
        <b/>
        <sz val="18"/>
        <rFont val="Algerian"/>
        <family val="5"/>
      </rPr>
      <t xml:space="preserve">Weer een nieuwe </t>
    </r>
    <r>
      <rPr>
        <b/>
        <sz val="18"/>
        <color rgb="FF0070C0"/>
        <rFont val="Batang"/>
        <family val="1"/>
      </rPr>
      <t>Excel</t>
    </r>
    <r>
      <rPr>
        <b/>
        <sz val="18"/>
        <color indexed="10"/>
        <rFont val="Batang"/>
        <family val="1"/>
      </rPr>
      <t xml:space="preserve"> </t>
    </r>
    <r>
      <rPr>
        <b/>
        <sz val="18"/>
        <rFont val="Algerian"/>
        <family val="5"/>
      </rPr>
      <t>gebruiker!</t>
    </r>
  </si>
  <si>
    <t>Patroon</t>
  </si>
  <si>
    <t>Schuine tekst</t>
  </si>
  <si>
    <t>Weer een !</t>
  </si>
  <si>
    <t>Randen en kleuren</t>
  </si>
  <si>
    <t>deze knoppen gebruiken</t>
  </si>
  <si>
    <t>Onderstreep</t>
  </si>
  <si>
    <t>Patronen:</t>
  </si>
  <si>
    <t xml:space="preserve">rechtermuis - Celeigenschappen - </t>
  </si>
  <si>
    <t>Hier patroon</t>
  </si>
  <si>
    <t>Patronen - Patroon kiezen - OK</t>
  </si>
  <si>
    <t>Hier tekstvak maken</t>
  </si>
  <si>
    <r>
      <rPr>
        <b/>
        <sz val="11"/>
        <color indexed="8"/>
        <rFont val="Calibri"/>
        <family val="2"/>
      </rPr>
      <t>Invoegen</t>
    </r>
    <r>
      <rPr>
        <sz val="11"/>
        <color theme="1"/>
        <rFont val="Calibri"/>
        <family val="2"/>
        <scheme val="minor"/>
      </rPr>
      <t xml:space="preserve"> Tekstvak via Teken werkbalk (slepend maken)</t>
    </r>
  </si>
  <si>
    <t>Deze tabel is met aanwijzingen</t>
  </si>
  <si>
    <t>Weer een nieuwe                       Gebruiker!</t>
  </si>
  <si>
    <t>Tekst samenvoegen en tekst in formule samenvoegen</t>
  </si>
  <si>
    <t>Tekst uit meerdere kolommen samenvoegen naar 1 kolom en Tekst uit kolommen in een formule verwerken</t>
  </si>
  <si>
    <t>Gebruik het koppelteken &amp; om de tekst van de ene kolom te combineren naar een andere kolom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</si>
  <si>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A13 - typ &amp; - klik B13 -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zonder spatie)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</si>
  <si>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B13 - typ &amp; - typ "spatie" typ &amp; klik A13 -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met spatie)</t>
    </r>
  </si>
  <si>
    <t>Tekst samenvoegen gecombineerd in een formule zie voorbeeld (G13+H13)/2&amp;"     "&amp;E13&amp;" "&amp;F13</t>
  </si>
  <si>
    <r>
      <t xml:space="preserve">3.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I13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(</t>
    </r>
    <r>
      <rPr>
        <i/>
        <sz val="12"/>
        <rFont val="Calibri"/>
        <family val="2"/>
      </rPr>
      <t>Gemiddelde berekenen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(G13+H13)/2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&amp; E13 &amp;"   </t>
    </r>
    <r>
      <rPr>
        <b/>
        <sz val="12"/>
        <rFont val="Calibri"/>
        <family val="2"/>
      </rPr>
      <t>"typ</t>
    </r>
    <r>
      <rPr>
        <sz val="12"/>
        <rFont val="Calibri"/>
        <family val="2"/>
      </rPr>
      <t xml:space="preserve"> &amp; F13</t>
    </r>
    <r>
      <rPr>
        <i/>
        <sz val="12"/>
        <rFont val="Calibri"/>
        <family val="2"/>
      </rPr>
      <t xml:space="preserve"> (formule gekoppeld met tekst)</t>
    </r>
  </si>
  <si>
    <t>Achter</t>
  </si>
  <si>
    <t>Voor</t>
  </si>
  <si>
    <t xml:space="preserve">Samengevoegd </t>
  </si>
  <si>
    <t xml:space="preserve">Omgedraaid </t>
  </si>
  <si>
    <t>verborgen</t>
  </si>
  <si>
    <t>Vak</t>
  </si>
  <si>
    <t xml:space="preserve">Tentamen </t>
  </si>
  <si>
    <t xml:space="preserve">Examen </t>
  </si>
  <si>
    <t>Gemiddelden berekend</t>
  </si>
  <si>
    <t xml:space="preserve"> zonder spatie</t>
  </si>
  <si>
    <t xml:space="preserve"> met spatie</t>
  </si>
  <si>
    <t xml:space="preserve"> Punt</t>
  </si>
  <si>
    <t xml:space="preserve"> punt</t>
  </si>
  <si>
    <t>met tekst samengevoegd</t>
  </si>
  <si>
    <t>Dingelman</t>
  </si>
  <si>
    <t>Voor het vak</t>
  </si>
  <si>
    <t>Nederlands</t>
  </si>
  <si>
    <t>opdracht</t>
  </si>
  <si>
    <t>Reikeboom</t>
  </si>
  <si>
    <t>Ber</t>
  </si>
  <si>
    <t>Dings</t>
  </si>
  <si>
    <t>Ton</t>
  </si>
  <si>
    <t>Janssen</t>
  </si>
  <si>
    <t>Peter</t>
  </si>
  <si>
    <t>Goor</t>
  </si>
  <si>
    <t>Jos</t>
  </si>
  <si>
    <t>Jaap van Ullings</t>
  </si>
  <si>
    <t>Denssen</t>
  </si>
  <si>
    <t>Koos</t>
  </si>
  <si>
    <t>Jansz</t>
  </si>
  <si>
    <t>Jack</t>
  </si>
  <si>
    <t>Tenssen</t>
  </si>
  <si>
    <t>Nevel</t>
  </si>
  <si>
    <t>Peskens</t>
  </si>
  <si>
    <t>Huub</t>
  </si>
  <si>
    <t>Poots</t>
  </si>
  <si>
    <t>Puts</t>
  </si>
  <si>
    <t>Timmermans</t>
  </si>
  <si>
    <t>Ullings</t>
  </si>
  <si>
    <t>Leon</t>
  </si>
  <si>
    <t>Verdonschot</t>
  </si>
  <si>
    <t>Verdankschot</t>
  </si>
  <si>
    <t>Lonschot</t>
  </si>
  <si>
    <t>Putsdam</t>
  </si>
  <si>
    <t>Feb</t>
  </si>
  <si>
    <t>Ger</t>
  </si>
  <si>
    <t>Penders</t>
  </si>
  <si>
    <t>Tijmerman</t>
  </si>
  <si>
    <t>Timmer</t>
  </si>
  <si>
    <t>Jellings</t>
  </si>
  <si>
    <t>Kolommen op gewenste volgorde zetten</t>
  </si>
  <si>
    <t>Ledenlijst met adressen</t>
  </si>
  <si>
    <t>Leeftijd</t>
  </si>
  <si>
    <t>Postcode</t>
  </si>
  <si>
    <t>Naam</t>
  </si>
  <si>
    <t>Woonplaats</t>
  </si>
  <si>
    <t>Straat</t>
  </si>
  <si>
    <t>Lidnr.</t>
  </si>
  <si>
    <t>geb. datum</t>
  </si>
  <si>
    <t>Telefoon</t>
  </si>
  <si>
    <t>Mobiel</t>
  </si>
  <si>
    <t>6115 EL</t>
  </si>
  <si>
    <t>Heythuysen</t>
  </si>
  <si>
    <t>Laak</t>
  </si>
  <si>
    <t>6114 EL</t>
  </si>
  <si>
    <t>Dorpsstraat</t>
  </si>
  <si>
    <t>6121 EL</t>
  </si>
  <si>
    <t>Bosstraat</t>
  </si>
  <si>
    <t>6100 EL</t>
  </si>
  <si>
    <t>Roggel</t>
  </si>
  <si>
    <t>Kaleweg</t>
  </si>
  <si>
    <t>6097 EL</t>
  </si>
  <si>
    <t>Baexem</t>
  </si>
  <si>
    <t>Park</t>
  </si>
  <si>
    <t>Bospad</t>
  </si>
  <si>
    <t>6106 EL</t>
  </si>
  <si>
    <t>pad</t>
  </si>
  <si>
    <t>6109 EL</t>
  </si>
  <si>
    <t>Neer</t>
  </si>
  <si>
    <t>Ganz</t>
  </si>
  <si>
    <t>6103 EL</t>
  </si>
  <si>
    <t>Geuzert</t>
  </si>
  <si>
    <t>Kilt</t>
  </si>
  <si>
    <t>6112 EL</t>
  </si>
  <si>
    <t>Ram</t>
  </si>
  <si>
    <t>6118 EL</t>
  </si>
  <si>
    <t>Hei</t>
  </si>
  <si>
    <t>Loosdrecht</t>
  </si>
  <si>
    <t>6094 EL</t>
  </si>
  <si>
    <t>Klooster</t>
  </si>
  <si>
    <t>6120 EL</t>
  </si>
  <si>
    <t>Klosstraat</t>
  </si>
  <si>
    <r>
      <rPr>
        <b/>
        <sz val="12"/>
        <rFont val="Calibri"/>
        <family val="2"/>
      </rPr>
      <t>BEELD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Blokkeren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Titels blokkeren</t>
    </r>
    <r>
      <rPr>
        <sz val="12"/>
        <rFont val="Calibri"/>
        <family val="2"/>
      </rPr>
      <t xml:space="preserve"> (scrol naar links en ook naar beneden om te testen)</t>
    </r>
  </si>
  <si>
    <t>Plaats de titel op elk blad als deze wordt uitgeprint</t>
  </si>
  <si>
    <r>
      <rPr>
        <b/>
        <sz val="12"/>
        <rFont val="Calibri"/>
        <family val="2"/>
      </rPr>
      <t>PAGINA-INDELING</t>
    </r>
    <r>
      <rPr>
        <sz val="12"/>
        <rFont val="Calibri"/>
        <family val="2"/>
      </rPr>
      <t xml:space="preserve"> - </t>
    </r>
    <r>
      <rPr>
        <b/>
        <i/>
        <sz val="12"/>
        <rFont val="Calibri"/>
        <family val="2"/>
      </rPr>
      <t>Titels afdrukken</t>
    </r>
    <r>
      <rPr>
        <sz val="12"/>
        <rFont val="Calibri"/>
        <family val="2"/>
      </rPr>
      <t xml:space="preserve"> -tabblad </t>
    </r>
    <r>
      <rPr>
        <b/>
        <sz val="12"/>
        <rFont val="Calibri"/>
        <family val="2"/>
      </rPr>
      <t>Blad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Rijen boven op elke pagina klik rij 11 aan - OK</t>
    </r>
  </si>
  <si>
    <r>
      <rPr>
        <b/>
        <sz val="12"/>
        <color indexed="8"/>
        <rFont val="Calibri"/>
        <family val="2"/>
      </rPr>
      <t>Verwijder</t>
    </r>
    <r>
      <rPr>
        <sz val="12"/>
        <color indexed="8"/>
        <rFont val="Calibri"/>
        <family val="2"/>
      </rPr>
      <t xml:space="preserve"> rij 1 t/m rij 10 - Controleer instelling via </t>
    </r>
    <r>
      <rPr>
        <b/>
        <sz val="12"/>
        <color indexed="8"/>
        <rFont val="Calibri"/>
        <family val="2"/>
      </rPr>
      <t>Bestand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Afdrukken</t>
    </r>
    <r>
      <rPr>
        <sz val="12"/>
        <color indexed="8"/>
        <rFont val="Calibri"/>
        <family val="2"/>
      </rPr>
      <t xml:space="preserve"> - blader door afdrukvoorbeeld</t>
    </r>
  </si>
  <si>
    <t>V.n</t>
  </si>
  <si>
    <t>Adres</t>
  </si>
  <si>
    <t>Nr.</t>
  </si>
  <si>
    <t>Code</t>
  </si>
  <si>
    <t>Plaats</t>
  </si>
  <si>
    <t>Geb.</t>
  </si>
  <si>
    <t>leeftijd</t>
  </si>
  <si>
    <t xml:space="preserve">Park </t>
  </si>
  <si>
    <t>6117 EL</t>
  </si>
  <si>
    <t>Kloosterweg</t>
  </si>
  <si>
    <t>Tuinstraat</t>
  </si>
  <si>
    <t>6095 EL</t>
  </si>
  <si>
    <t>6096 EL</t>
  </si>
  <si>
    <t>Kloosterstraat</t>
  </si>
  <si>
    <t>6127 EL</t>
  </si>
  <si>
    <t>Weert</t>
  </si>
  <si>
    <t>6128 EL</t>
  </si>
  <si>
    <t>6102 EL</t>
  </si>
  <si>
    <t>6101 EL</t>
  </si>
  <si>
    <t>6108 EL</t>
  </si>
  <si>
    <t>Kloosterje</t>
  </si>
  <si>
    <t>6107 EL</t>
  </si>
  <si>
    <t>6124 EL</t>
  </si>
  <si>
    <t>6093 EL</t>
  </si>
  <si>
    <t>6113 EL</t>
  </si>
  <si>
    <t>Park laan</t>
  </si>
  <si>
    <t>6099 EL</t>
  </si>
  <si>
    <t>6119 EL</t>
  </si>
  <si>
    <t>Leveroy</t>
  </si>
  <si>
    <t>6105 EL</t>
  </si>
  <si>
    <t>Haelen</t>
  </si>
  <si>
    <t>Vlasstraat</t>
  </si>
  <si>
    <t>6098 EL</t>
  </si>
  <si>
    <t xml:space="preserve">Parkstraat </t>
  </si>
  <si>
    <t>6111 EL</t>
  </si>
  <si>
    <t>Berikeboom</t>
  </si>
  <si>
    <t>6104 EL</t>
  </si>
  <si>
    <t>Luuts</t>
  </si>
  <si>
    <t xml:space="preserve">Parkweg </t>
  </si>
  <si>
    <t>6123 EL</t>
  </si>
  <si>
    <t>6110 EL</t>
  </si>
  <si>
    <t>6125 EL</t>
  </si>
  <si>
    <t>nevel</t>
  </si>
  <si>
    <t>6116 EL</t>
  </si>
  <si>
    <t>Helden</t>
  </si>
  <si>
    <t>6126 EL</t>
  </si>
  <si>
    <t>6122 EL</t>
  </si>
  <si>
    <t>eikeboom</t>
  </si>
  <si>
    <t>Putsdank</t>
  </si>
  <si>
    <t>Pol</t>
  </si>
  <si>
    <t>puts</t>
  </si>
  <si>
    <t>Titels en gegevens vastzetten en uitprinten</t>
  </si>
  <si>
    <r>
      <t>Bepaal welke gegevens zichtbaar moeten blijven - (</t>
    </r>
    <r>
      <rPr>
        <i/>
        <sz val="12"/>
        <rFont val="Calibri"/>
        <family val="2"/>
      </rPr>
      <t>Kopteksten - Naam en Voornaam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</t>
    </r>
    <r>
      <rPr>
        <b/>
        <sz val="12"/>
        <rFont val="Calibri"/>
        <family val="2"/>
      </rPr>
      <t>12</t>
    </r>
  </si>
  <si>
    <t>arceringen,</t>
  </si>
  <si>
    <t>lijn markeringen,</t>
  </si>
  <si>
    <t>formule tijd</t>
  </si>
  <si>
    <t>: typ in gewenste cel = vandaag() en =NU() of met de sneltoets "ctrl + ;"</t>
  </si>
  <si>
    <t>tekst uitlijnen</t>
  </si>
  <si>
    <t>verticale tekst</t>
  </si>
  <si>
    <t>schuine tekst</t>
  </si>
  <si>
    <t>subscript</t>
  </si>
  <si>
    <t>superscript</t>
  </si>
  <si>
    <t>tekstterugloop</t>
  </si>
  <si>
    <t>symbolen</t>
  </si>
  <si>
    <t>illustraties</t>
  </si>
  <si>
    <t>Materialen overzicht</t>
  </si>
  <si>
    <t>Soort</t>
  </si>
  <si>
    <t>Onderdelen</t>
  </si>
  <si>
    <r>
      <t>Afmeting cm</t>
    </r>
    <r>
      <rPr>
        <vertAlign val="superscript"/>
        <sz val="10"/>
        <color indexed="62"/>
        <rFont val="Tahoma"/>
        <family val="2"/>
      </rPr>
      <t>2</t>
    </r>
  </si>
  <si>
    <t>Plastik</t>
  </si>
  <si>
    <t>Metaal</t>
  </si>
  <si>
    <r>
      <t>CO</t>
    </r>
    <r>
      <rPr>
        <vertAlign val="subscript"/>
        <sz val="10"/>
        <color indexed="62"/>
        <rFont val="Tahoma"/>
        <family val="2"/>
      </rPr>
      <t>2</t>
    </r>
  </si>
  <si>
    <r>
      <t>Opmerking: indien metaal dan cm</t>
    </r>
    <r>
      <rPr>
        <vertAlign val="superscript"/>
        <sz val="10"/>
        <color indexed="62"/>
        <rFont val="Tahoma"/>
        <family val="2"/>
      </rPr>
      <t xml:space="preserve">2 in paars </t>
    </r>
    <r>
      <rPr>
        <sz val="10"/>
        <color indexed="62"/>
        <rFont val="Tahoma"/>
        <family val="2"/>
      </rPr>
      <t>indien plastik CO</t>
    </r>
    <r>
      <rPr>
        <vertAlign val="subscript"/>
        <sz val="10"/>
        <color indexed="62"/>
        <rFont val="Tahoma"/>
        <family val="2"/>
      </rPr>
      <t>2 in geel</t>
    </r>
  </si>
  <si>
    <t>&gt;</t>
  </si>
  <si>
    <t>N</t>
  </si>
  <si>
    <r>
      <t>cm</t>
    </r>
    <r>
      <rPr>
        <vertAlign val="superscript"/>
        <sz val="11"/>
        <rFont val="Arial"/>
        <family val="2"/>
      </rPr>
      <t>2</t>
    </r>
  </si>
  <si>
    <t>CO2</t>
  </si>
  <si>
    <t>C</t>
  </si>
  <si>
    <t>3. Functie doorvoeren tot laatste e-mail adres of (2x klik op vulgreep is sneller)</t>
  </si>
  <si>
    <t>Dubbele E-mailadressen verwijderen via de knop - Duplicaten verwijderen</t>
  </si>
  <si>
    <t>E-mailadressen</t>
  </si>
  <si>
    <t>a.roding@planet.nl</t>
  </si>
  <si>
    <t>a.roks3@chello.nl</t>
  </si>
  <si>
    <t>a.tronchet@telfort.nl</t>
  </si>
  <si>
    <t>a.vdveen1@knid.nl</t>
  </si>
  <si>
    <t>a.vanamerongen@gmail.com</t>
  </si>
  <si>
    <t>a_leemans@casema.nl</t>
  </si>
  <si>
    <t>a_thomass191@hotmail.com</t>
  </si>
  <si>
    <t>aadje1974@hotmail.com</t>
  </si>
  <si>
    <t>a80q@hotmail.com</t>
  </si>
  <si>
    <t>aarsenchris@hotmail.com</t>
  </si>
  <si>
    <t>aaubel@wanadoo.nl</t>
  </si>
  <si>
    <t>ab@oosterwaal.nl</t>
  </si>
  <si>
    <t>abbas_najar76@hotmail.com</t>
  </si>
  <si>
    <t>abboyverkuilen@fastmail.fm</t>
  </si>
  <si>
    <t>abchin@msn.com</t>
  </si>
  <si>
    <t>aboy1973@planet.nl</t>
  </si>
  <si>
    <t>abrekelmans@live.nl</t>
  </si>
  <si>
    <t>ace_of_mace@hotmail.com</t>
  </si>
  <si>
    <t>achmedcherrat77@hotmail.com</t>
  </si>
  <si>
    <t>aaldertbreimer@hotmail.com</t>
  </si>
  <si>
    <t>ad.wuffen@home.nl</t>
  </si>
  <si>
    <t>adekinkelder@home.nl</t>
  </si>
  <si>
    <t>adendunnen@sylconiamail.nl</t>
  </si>
  <si>
    <t>adriaan.volker@gmail.com</t>
  </si>
  <si>
    <t>adriaanemst@hotmail.com</t>
  </si>
  <si>
    <t>acties@jwnienhuis.demon.nl</t>
  </si>
  <si>
    <t>advanijperen3@hotmail.com</t>
  </si>
  <si>
    <t>adwin76@gmail.com</t>
  </si>
  <si>
    <t>aedegraaf9@gmail.com</t>
  </si>
  <si>
    <t>aeverhoog@hotmail.com</t>
  </si>
  <si>
    <t>afvisser@live.nl</t>
  </si>
  <si>
    <t>AGvanHelden@msn.com</t>
  </si>
  <si>
    <t>ahaasdijk@hotmail.com</t>
  </si>
  <si>
    <t>ahamatsakio@hotmail.com</t>
  </si>
  <si>
    <t>ahmad.alniamah@yahoo.com</t>
  </si>
  <si>
    <t>ahmet_t79@live.nl</t>
  </si>
  <si>
    <t>ahulsebos@gmail.com</t>
  </si>
  <si>
    <t>aidough@quicknet.nl</t>
  </si>
  <si>
    <t>air79@live.nl</t>
  </si>
  <si>
    <t>aj.vandinter@chello.nl</t>
  </si>
  <si>
    <t>ajaxronald@gmail.com</t>
  </si>
  <si>
    <t>ajoubachkif@hotmail.com</t>
  </si>
  <si>
    <t>ak@live.nl</t>
  </si>
  <si>
    <t>akes@online.nl</t>
  </si>
  <si>
    <t>akira_moritz@live.nl</t>
  </si>
  <si>
    <t>akira_urk@msn.com</t>
  </si>
  <si>
    <t>akkermanm@yahoo.com</t>
  </si>
  <si>
    <t>akkietaxi@hotmail.com</t>
  </si>
  <si>
    <t>akrooswijk@home.nl</t>
  </si>
  <si>
    <t>aktief@hotmail.com</t>
  </si>
  <si>
    <t>aky_geld@live.nl</t>
  </si>
  <si>
    <t>alberto_gavilan@hotmail.com</t>
  </si>
  <si>
    <t>aldwinvanvliet@hotmail.com</t>
  </si>
  <si>
    <t>Alex_Versluis@hotmail.com</t>
  </si>
  <si>
    <t>alexander.den.engelsman@gmail.com</t>
  </si>
  <si>
    <t>alexander.vos1@gmail.com</t>
  </si>
  <si>
    <t>anne_jongsma1@hotmail.com</t>
  </si>
  <si>
    <t>anthal.feije@gmail.com</t>
  </si>
  <si>
    <t>anthon2009@live.nl</t>
  </si>
  <si>
    <t>anthony.vos@orange.nl</t>
  </si>
  <si>
    <t>anti.america@gmail.com</t>
  </si>
  <si>
    <t>bruce@computraining.nl</t>
  </si>
  <si>
    <t>donny@kleuver.org</t>
  </si>
  <si>
    <t>ermovandijk@hotmail.com</t>
  </si>
  <si>
    <t>evdstel@msn.com</t>
  </si>
  <si>
    <t>evonck@hotmail.com</t>
  </si>
  <si>
    <t>harrie</t>
  </si>
  <si>
    <t>harry@pinkpop.org</t>
  </si>
  <si>
    <t>igor30_75@mail.ru</t>
  </si>
  <si>
    <t>infobreak_2000@yahoo.com</t>
  </si>
  <si>
    <t>janny@pinkpop.org</t>
  </si>
  <si>
    <t>johnvenema79@gmail.com</t>
  </si>
  <si>
    <t>k.olst8@chello.nl</t>
  </si>
  <si>
    <t>k_bartelds@hotmail.com</t>
  </si>
  <si>
    <t>lee@computraining.nl</t>
  </si>
  <si>
    <t>m.verberkt@hotmail.com</t>
  </si>
  <si>
    <t>ma26j@hotmail.com</t>
  </si>
  <si>
    <t>martijnknoppers@hotmail.com</t>
  </si>
  <si>
    <t>mrdanielengels@hotmail.com</t>
  </si>
  <si>
    <t>p.vdwouw@gmail.com</t>
  </si>
  <si>
    <t>peter@e-mailstation.nl</t>
  </si>
  <si>
    <t>pieter311@hotmail.com</t>
  </si>
  <si>
    <t>pvschendel@online.nl</t>
  </si>
  <si>
    <t>r_dejong1@tele2.nl</t>
  </si>
  <si>
    <t>theo@computraining.nl</t>
  </si>
  <si>
    <t>truus@e-mailstation.nl</t>
  </si>
  <si>
    <t>Celeigenschappen instellen voor diverse notaties</t>
  </si>
  <si>
    <t>Opdracht</t>
  </si>
  <si>
    <t>Celeigenschappen instellingen</t>
  </si>
  <si>
    <t>Vakken</t>
  </si>
  <si>
    <t>Kosten</t>
  </si>
  <si>
    <t>Geslaagd</t>
  </si>
  <si>
    <t>Examen</t>
  </si>
  <si>
    <t>Wiskunde</t>
  </si>
  <si>
    <t>Engels</t>
  </si>
  <si>
    <t>Biologie</t>
  </si>
  <si>
    <t>Natuurkunde</t>
  </si>
  <si>
    <t>Gymastiek</t>
  </si>
  <si>
    <t>Eigenschappen</t>
  </si>
  <si>
    <t>Financieel</t>
  </si>
  <si>
    <t>Datum</t>
  </si>
  <si>
    <t>Voorbeeld</t>
  </si>
  <si>
    <t>Grafieken maken, verkleinen, verplaatsen en opmaken</t>
  </si>
  <si>
    <t>Taartpuntgrafiek 3D maken, verplaatsen, opmaken en instellen</t>
  </si>
  <si>
    <t>Maak in onderstaande vak 2 verschillende grafieken (zie voorbeeld)</t>
  </si>
  <si>
    <t>Kolomgrafiek maken in instellen</t>
  </si>
  <si>
    <t>Maak in cel H45 een kolomgrafiek (zie voorbeeld)</t>
  </si>
  <si>
    <t>Verkoopcijfers dit jaar</t>
  </si>
  <si>
    <t>1e Kwartaal</t>
  </si>
  <si>
    <t>2e Kwartaal</t>
  </si>
  <si>
    <t>3e Kwartaal</t>
  </si>
  <si>
    <t>4e Kwartaal</t>
  </si>
  <si>
    <t>WEST</t>
  </si>
  <si>
    <t>ZUID</t>
  </si>
  <si>
    <t>NOORD</t>
  </si>
  <si>
    <t>OOST</t>
  </si>
  <si>
    <t>Gemiddelde</t>
  </si>
  <si>
    <t>Totaal</t>
  </si>
  <si>
    <t>Voorbeeld 3D</t>
  </si>
  <si>
    <t>Voorbeeld kolomgrafiek</t>
  </si>
  <si>
    <t>Grafieken filteren en grafisch opmaken</t>
  </si>
  <si>
    <t>Kolomgrafiek opmaken en indelen</t>
  </si>
  <si>
    <t>Rasterlijnen aan of uitzetten -</t>
  </si>
  <si>
    <t>Voorbeeld grafiek</t>
  </si>
  <si>
    <t>Opdracht grafiek</t>
  </si>
  <si>
    <t>Functie SOM.ALS</t>
  </si>
  <si>
    <r>
      <t xml:space="preserve">Typ = in de cel G28 -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>SOM.ALS</t>
    </r>
  </si>
  <si>
    <r>
      <t xml:space="preserve">Het </t>
    </r>
    <r>
      <rPr>
        <b/>
        <sz val="12"/>
        <rFont val="Calibri"/>
        <family val="2"/>
      </rPr>
      <t>Criterium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 xml:space="preserve">is de </t>
    </r>
    <r>
      <rPr>
        <b/>
        <i/>
        <sz val="12"/>
        <rFont val="Calibri"/>
        <family val="2"/>
      </rPr>
      <t>code</t>
    </r>
    <r>
      <rPr>
        <i/>
        <sz val="12"/>
        <rFont val="Calibri"/>
        <family val="2"/>
      </rPr>
      <t xml:space="preserve"> die bij de uitgave of ontvangsten hoort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F28</t>
    </r>
  </si>
  <si>
    <r>
      <rPr>
        <b/>
        <sz val="12"/>
        <rFont val="Calibri"/>
        <family val="2"/>
      </rPr>
      <t>Doorvoeren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voor de </t>
    </r>
    <r>
      <rPr>
        <i/>
        <sz val="12"/>
        <rFont val="Calibri"/>
        <family val="2"/>
      </rPr>
      <t>Belasting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Advertentie</t>
    </r>
    <r>
      <rPr>
        <sz val="12"/>
        <rFont val="Calibri"/>
        <family val="2"/>
      </rPr>
      <t xml:space="preserve"> kosten</t>
    </r>
  </si>
  <si>
    <t xml:space="preserve">Kasboek </t>
  </si>
  <si>
    <t>Periode:</t>
  </si>
  <si>
    <t>Dec 2015</t>
  </si>
  <si>
    <t>Saldo</t>
  </si>
  <si>
    <t>ONTVANGSTEN</t>
  </si>
  <si>
    <t>UITGAVEN</t>
  </si>
  <si>
    <t>Omschrijving</t>
  </si>
  <si>
    <t>bedrag</t>
  </si>
  <si>
    <t>BTW</t>
  </si>
  <si>
    <t>Code nr</t>
  </si>
  <si>
    <t>Saldo vorige maand</t>
  </si>
  <si>
    <t>onderwerpen</t>
  </si>
  <si>
    <t>Loon</t>
  </si>
  <si>
    <t>verkoop</t>
  </si>
  <si>
    <t>Advertenties</t>
  </si>
  <si>
    <t>kantoorbenodigheden</t>
  </si>
  <si>
    <t>muis</t>
  </si>
  <si>
    <t>Belasting</t>
  </si>
  <si>
    <t>Totaal inc.</t>
  </si>
  <si>
    <t>globaal overzicht meeste uitgaves en inkomsten</t>
  </si>
  <si>
    <t>inkomsten</t>
  </si>
  <si>
    <t>code</t>
  </si>
  <si>
    <t>Bedrag</t>
  </si>
  <si>
    <t xml:space="preserve">  Voorbeeld Kasboek </t>
  </si>
  <si>
    <t>dec 2015</t>
  </si>
  <si>
    <t>Code nummer</t>
  </si>
  <si>
    <t>Totaal incl.</t>
  </si>
  <si>
    <t>Functie SOMMEN.ALS</t>
  </si>
  <si>
    <t>van het Zuidelijk halfrond te berekenen</t>
  </si>
  <si>
    <t>Jaar 2016</t>
  </si>
  <si>
    <t>(keer 1.000 Ton)</t>
  </si>
  <si>
    <t>Product</t>
  </si>
  <si>
    <t>Noordelijk</t>
  </si>
  <si>
    <t>Zuidelijk</t>
  </si>
  <si>
    <t>Koffie</t>
  </si>
  <si>
    <t>Cacao</t>
  </si>
  <si>
    <t>Thee</t>
  </si>
  <si>
    <t>Functie AANTAL.ALS en AANTALLEN.ALS</t>
  </si>
  <si>
    <t>In cel D19 komen het aantal goede antwoorden te staan met de functie AANTAL.ALS (als criterium is gevonden in kolom D worden er aantallen van gemaakt)</t>
  </si>
  <si>
    <r>
      <t xml:space="preserve">1. Selecteer cel D19 -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AANTAL.ALS - selecteer in </t>
    </r>
    <r>
      <rPr>
        <i/>
        <sz val="12"/>
        <rFont val="Calibri"/>
        <family val="2"/>
      </rPr>
      <t>Bereik</t>
    </r>
    <r>
      <rPr>
        <b/>
        <sz val="12"/>
        <rFont val="Calibri"/>
        <family val="2"/>
      </rPr>
      <t xml:space="preserve"> D9:D18</t>
    </r>
  </si>
  <si>
    <r>
      <t xml:space="preserve">2. Typ </t>
    </r>
    <r>
      <rPr>
        <b/>
        <sz val="12"/>
        <rFont val="Calibri"/>
        <family val="2"/>
      </rPr>
      <t>Goed</t>
    </r>
    <r>
      <rPr>
        <sz val="12"/>
        <rFont val="Calibri"/>
        <family val="2"/>
      </rPr>
      <t xml:space="preserve"> in venster </t>
    </r>
    <r>
      <rPr>
        <i/>
        <sz val="12"/>
        <rFont val="Calibri"/>
        <family val="2"/>
      </rPr>
      <t xml:space="preserve">Criterium - </t>
    </r>
    <r>
      <rPr>
        <b/>
        <sz val="12"/>
        <rFont val="Calibri"/>
        <family val="2"/>
      </rPr>
      <t>OK</t>
    </r>
  </si>
  <si>
    <t>Vraag</t>
  </si>
  <si>
    <t>Antwoord</t>
  </si>
  <si>
    <t>Wat is de hoofdstad van Frankrijk?</t>
  </si>
  <si>
    <t>parijs</t>
  </si>
  <si>
    <t>Parijs</t>
  </si>
  <si>
    <t>Hoeveel poten heeft een kat?</t>
  </si>
  <si>
    <t>Een kip komt uit een…?</t>
  </si>
  <si>
    <t>ie</t>
  </si>
  <si>
    <t>Ei</t>
  </si>
  <si>
    <t>Hoe heet de toren in de foto?</t>
  </si>
  <si>
    <t>Eifeltoren</t>
  </si>
  <si>
    <t>Aan welke zee ligt Nederland?</t>
  </si>
  <si>
    <t>Zuidzee</t>
  </si>
  <si>
    <t>Noordzee</t>
  </si>
  <si>
    <t>Hoe heet onze koningin?</t>
  </si>
  <si>
    <t>Beatrix</t>
  </si>
  <si>
    <t>Hoeveel is 5x5?</t>
  </si>
  <si>
    <t>Hoeveel maanden zitten er in een jaar?</t>
  </si>
  <si>
    <t>Hoe heet het dier met een lange slurf?</t>
  </si>
  <si>
    <t>Olifant</t>
  </si>
  <si>
    <t>Is het ´s nachts donker of licht?</t>
  </si>
  <si>
    <t>donker</t>
  </si>
  <si>
    <t>Donker</t>
  </si>
  <si>
    <t xml:space="preserve">  Goede antwoorden</t>
  </si>
  <si>
    <r>
      <t xml:space="preserve">1. Selecteer cel I35 -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AANTALLEN.ALS - </t>
    </r>
    <r>
      <rPr>
        <sz val="12"/>
        <rFont val="Calibri"/>
        <family val="2"/>
      </rPr>
      <t xml:space="preserve">selecteer in </t>
    </r>
    <r>
      <rPr>
        <b/>
        <sz val="12"/>
        <rFont val="Calibri"/>
        <family val="2"/>
      </rPr>
      <t xml:space="preserve">Criteriumbereik 1 </t>
    </r>
    <r>
      <rPr>
        <sz val="12"/>
        <rFont val="Calibri"/>
        <family val="2"/>
      </rPr>
      <t>de cellen</t>
    </r>
    <r>
      <rPr>
        <b/>
        <sz val="12"/>
        <rFont val="Calibri"/>
        <family val="2"/>
      </rPr>
      <t xml:space="preserve"> I25:I34 - Criterium 1 </t>
    </r>
    <r>
      <rPr>
        <sz val="12"/>
        <rFont val="Calibri"/>
        <family val="2"/>
      </rPr>
      <t>&gt;50</t>
    </r>
  </si>
  <si>
    <r>
      <t>2.  Selecteer in</t>
    </r>
    <r>
      <rPr>
        <b/>
        <sz val="12"/>
        <rFont val="Calibri"/>
        <family val="2"/>
      </rPr>
      <t xml:space="preserve"> Criteriumbereik 2</t>
    </r>
    <r>
      <rPr>
        <i/>
        <sz val="12"/>
        <rFont val="Calibri"/>
        <family val="2"/>
      </rPr>
      <t xml:space="preserve"> </t>
    </r>
    <r>
      <rPr>
        <sz val="12"/>
        <rFont val="Calibri"/>
        <family val="2"/>
      </rPr>
      <t>cellen</t>
    </r>
    <r>
      <rPr>
        <b/>
        <sz val="12"/>
        <rFont val="Calibri"/>
        <family val="2"/>
      </rPr>
      <t xml:space="preserve"> I25:I34 - Criterium 2 </t>
    </r>
    <r>
      <rPr>
        <sz val="12"/>
        <rFont val="Calibri"/>
        <family val="2"/>
      </rPr>
      <t xml:space="preserve">&lt;65 - </t>
    </r>
    <r>
      <rPr>
        <b/>
        <sz val="12"/>
        <rFont val="Calibri"/>
        <family val="2"/>
      </rPr>
      <t>OK</t>
    </r>
  </si>
  <si>
    <t>Goormans</t>
  </si>
  <si>
    <t>Jenssen</t>
  </si>
  <si>
    <t>Jans</t>
  </si>
  <si>
    <t>kransen</t>
  </si>
  <si>
    <t>nevelaars</t>
  </si>
  <si>
    <t>Teeven</t>
  </si>
  <si>
    <t>Aantal deelnemers tussen 50 en 65 jaar</t>
  </si>
  <si>
    <t>Aantal deelnemers</t>
  </si>
  <si>
    <t>Gebruik Voorwaardelijke opmaak om alle deelnemers die aan het criteria voldoen groen te maken, (zie onderstaand voorbeeld)</t>
  </si>
  <si>
    <t>Verkoop</t>
  </si>
  <si>
    <t>(EUR)</t>
  </si>
  <si>
    <t>(incl BTW)</t>
  </si>
  <si>
    <t>Opdrachten voor cursus Excel expert</t>
  </si>
  <si>
    <t>Wereld Productie</t>
  </si>
  <si>
    <t>(1.000 Ton)</t>
  </si>
  <si>
    <t>Producent</t>
  </si>
  <si>
    <t>Halfrond</t>
  </si>
  <si>
    <t>Argentinië</t>
  </si>
  <si>
    <t>Australië</t>
  </si>
  <si>
    <t>Brazilië</t>
  </si>
  <si>
    <t>Chili</t>
  </si>
  <si>
    <t>China</t>
  </si>
  <si>
    <t>EU</t>
  </si>
  <si>
    <t>India</t>
  </si>
  <si>
    <t>Japan</t>
  </si>
  <si>
    <t>Nieuw-Zeeland</t>
  </si>
  <si>
    <t>Rusland</t>
  </si>
  <si>
    <t>Zuid-Afrika</t>
  </si>
  <si>
    <t>Turkije</t>
  </si>
  <si>
    <t>Oekraïne</t>
  </si>
  <si>
    <t>VS</t>
  </si>
  <si>
    <t>Functie ALS genesteld en met een absolute verwijzing</t>
  </si>
  <si>
    <r>
      <t xml:space="preserve">Gebruik voor de uitslag de Functie </t>
    </r>
    <r>
      <rPr>
        <b/>
        <sz val="12"/>
        <rFont val="Calibri"/>
        <family val="2"/>
      </rPr>
      <t>ALS: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= in </t>
    </r>
    <r>
      <rPr>
        <b/>
        <sz val="12"/>
        <rFont val="Calibri"/>
        <family val="2"/>
      </rPr>
      <t>K15</t>
    </r>
    <r>
      <rPr>
        <sz val="12"/>
        <rFont val="Calibri"/>
        <family val="2"/>
      </rPr>
      <t xml:space="preserve"> - open functie </t>
    </r>
    <r>
      <rPr>
        <b/>
        <sz val="12"/>
        <rFont val="Calibri"/>
        <family val="2"/>
      </rPr>
      <t>ALS</t>
    </r>
    <r>
      <rPr>
        <sz val="12"/>
        <rFont val="Calibri"/>
        <family val="2"/>
      </rPr>
      <t xml:space="preserve"> (in het Naamvak)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</si>
  <si>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&lt;4</t>
    </r>
    <r>
      <rPr>
        <sz val="12"/>
        <color indexed="8"/>
        <rFont val="Calibri"/>
        <family val="2"/>
      </rPr>
      <t xml:space="preserve"> (</t>
    </r>
    <r>
      <rPr>
        <i/>
        <sz val="12"/>
        <color indexed="8"/>
        <rFont val="Calibri"/>
        <family val="2"/>
      </rPr>
      <t>cel J15 aanklikken</t>
    </r>
    <r>
      <rPr>
        <sz val="12"/>
        <color indexed="8"/>
        <rFont val="Calibri"/>
        <family val="2"/>
      </rPr>
      <t>)</t>
    </r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</si>
  <si>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</si>
  <si>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&lt;=5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2e criteria (herexamen) $M$20</t>
    </r>
  </si>
  <si>
    <r>
      <rPr>
        <b/>
        <sz val="12"/>
        <color indexed="8"/>
        <rFont val="Calibri"/>
        <family val="2"/>
      </rPr>
      <t>Sluit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>af</t>
    </r>
    <r>
      <rPr>
        <sz val="12"/>
        <color indexed="8"/>
        <rFont val="Calibri"/>
        <family val="2"/>
      </rPr>
      <t xml:space="preserve"> met 3 haakjes (</t>
    </r>
    <r>
      <rPr>
        <i/>
        <sz val="12"/>
        <color indexed="8"/>
        <rFont val="Calibri"/>
        <family val="2"/>
      </rPr>
      <t>zie voorbeeld L33</t>
    </r>
    <r>
      <rPr>
        <sz val="12"/>
        <color indexed="8"/>
        <rFont val="Calibri"/>
        <family val="2"/>
      </rPr>
      <t>)</t>
    </r>
  </si>
  <si>
    <t>Voer met de vulgreep de functie voor alle leerlingen door</t>
  </si>
  <si>
    <t>Tentamens theorie</t>
  </si>
  <si>
    <t>Punt</t>
  </si>
  <si>
    <t>Uitslag</t>
  </si>
  <si>
    <t>Periode</t>
  </si>
  <si>
    <t>1e</t>
  </si>
  <si>
    <t>2e</t>
  </si>
  <si>
    <t>3e</t>
  </si>
  <si>
    <t>praktijk</t>
  </si>
  <si>
    <t>totaal</t>
  </si>
  <si>
    <t>resultaat</t>
  </si>
  <si>
    <t>Gezakt</t>
  </si>
  <si>
    <t>Herexamen</t>
  </si>
  <si>
    <t>Zeer goed</t>
  </si>
  <si>
    <t>Cumlaude</t>
  </si>
  <si>
    <t>voorbeeld functie</t>
  </si>
  <si>
    <t>ALS(J33&lt;4;$M$19;ALS(J33&lt;5;$M$20;ALS(J33&lt;6;$M$21;ALS(J33&lt;7;$M$22;$M$23))))</t>
  </si>
  <si>
    <t>Klik in de cellen waar functies staan en open de functie met            voor de formulebalk</t>
  </si>
  <si>
    <t>Typ de voorbeeld functies over in de gele Bonus vakken</t>
  </si>
  <si>
    <t xml:space="preserve">ALS(EN( en de functie OF( </t>
  </si>
  <si>
    <r>
      <t xml:space="preserve">voorbeeld: </t>
    </r>
    <r>
      <rPr>
        <sz val="11"/>
        <color rgb="FFFF0000"/>
        <rFont val="Calibri"/>
        <family val="2"/>
        <scheme val="minor"/>
      </rPr>
      <t>ALS(D19&gt;=4;1000;ALS(D19=3;500;0))</t>
    </r>
  </si>
  <si>
    <t>Bonus 1</t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</si>
  <si>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is dan</t>
    </r>
    <r>
      <rPr>
        <b/>
        <sz val="12"/>
        <color theme="1"/>
        <rFont val="Calibri"/>
        <family val="2"/>
        <scheme val="minor"/>
      </rPr>
      <t xml:space="preserve"> 4 </t>
    </r>
    <r>
      <rPr>
        <sz val="12"/>
        <color theme="1"/>
        <rFont val="Calibri"/>
        <family val="2"/>
        <scheme val="minor"/>
      </rPr>
      <t>dan recht op 1000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</si>
  <si>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dan 500 euro anders 0</t>
    </r>
  </si>
  <si>
    <t>Bonus 2</t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</si>
  <si>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3</t>
    </r>
  </si>
  <si>
    <r>
      <t xml:space="preserve">voorbeeld: </t>
    </r>
    <r>
      <rPr>
        <sz val="11"/>
        <color rgb="FFFF0000"/>
        <rFont val="Calibri"/>
        <family val="2"/>
        <scheme val="minor"/>
      </rPr>
      <t>ALS(EN(D19&gt;3;B19&gt;5);1000;0)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</si>
  <si>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 </t>
    </r>
  </si>
  <si>
    <t>Bonus 3</t>
  </si>
  <si>
    <r>
      <rPr>
        <sz val="11"/>
        <rFont val="Calibri"/>
        <family val="2"/>
        <scheme val="minor"/>
      </rPr>
      <t>voorbeeld:=</t>
    </r>
    <r>
      <rPr>
        <sz val="11"/>
        <color rgb="FFFF0000"/>
        <rFont val="Calibri"/>
        <family val="2"/>
        <scheme val="minor"/>
      </rPr>
      <t>ALS(EN(D19&gt;3;OF(B19&gt;=5;C19="loondienst"));"ja";"nee")</t>
    </r>
  </si>
  <si>
    <t>ALS genesteld</t>
  </si>
  <si>
    <t>ALS&amp;EN</t>
  </si>
  <si>
    <t>ALS&amp;EN&amp;OF</t>
  </si>
  <si>
    <t>In dienst</t>
  </si>
  <si>
    <t xml:space="preserve">Contract </t>
  </si>
  <si>
    <t xml:space="preserve">Waardering </t>
  </si>
  <si>
    <t>uitzend</t>
  </si>
  <si>
    <t>Cox</t>
  </si>
  <si>
    <t>Loondienst</t>
  </si>
  <si>
    <t>Bex</t>
  </si>
  <si>
    <t>ALS(EN als meer dan 2 cellen gevuld moeten zijn (dus alle 3 gevuld is examen)</t>
  </si>
  <si>
    <t>ALS(EN</t>
  </si>
  <si>
    <t>ALS(EN(B29&gt;0;C29&gt;0;D29&gt;0);"ja";"nee")</t>
  </si>
  <si>
    <t>Tentamen 1</t>
  </si>
  <si>
    <t>Tentamen 2</t>
  </si>
  <si>
    <t>Tentamen 3</t>
  </si>
  <si>
    <t>Examen doen</t>
  </si>
  <si>
    <t>Cursist mag alleen examen doen als alle drie de tentamens zijn gemaakt</t>
  </si>
  <si>
    <t>Opdracht:</t>
  </si>
  <si>
    <t xml:space="preserve">voorbeeld </t>
  </si>
  <si>
    <t>Man/vrouw</t>
  </si>
  <si>
    <t>Gewicht</t>
  </si>
  <si>
    <t>Subtotaal (som)</t>
  </si>
  <si>
    <t>Subtotaal (Gem.)</t>
  </si>
  <si>
    <t>Overzicht van diverse FUNCTIE_GETALLEN</t>
  </si>
  <si>
    <t>gegevenstabel</t>
  </si>
  <si>
    <t>Man / Vrouw</t>
  </si>
  <si>
    <t xml:space="preserve">Man </t>
  </si>
  <si>
    <t>Man</t>
  </si>
  <si>
    <t>Vrouw</t>
  </si>
  <si>
    <t>Aantal</t>
  </si>
  <si>
    <t>Functie tijd berekenen met Integer en Rest</t>
  </si>
  <si>
    <t>Minuten omrekenen in uren</t>
  </si>
  <si>
    <t>Voorbeeld Tijdrekenen</t>
  </si>
  <si>
    <t>Klokrekenen</t>
  </si>
  <si>
    <t>aantal</t>
  </si>
  <si>
    <t>Minuten</t>
  </si>
  <si>
    <t>Uren</t>
  </si>
  <si>
    <t>Opdracht Tijdrekenen</t>
  </si>
  <si>
    <t>uren en minuten optellen</t>
  </si>
  <si>
    <t>D23&amp;" : "&amp;E23</t>
  </si>
  <si>
    <t>Functie Integer</t>
  </si>
  <si>
    <t>Functie Rest</t>
  </si>
  <si>
    <t>delen door 60</t>
  </si>
  <si>
    <t>wat onder de 60 overblijft</t>
  </si>
  <si>
    <t>Functie tijd bereken met ALS en vandaag()</t>
  </si>
  <si>
    <t>Controleren van openstaande bedragen en factuurdatum van 30 dagen verlopen</t>
  </si>
  <si>
    <t>Factuur</t>
  </si>
  <si>
    <t>Betaald</t>
  </si>
  <si>
    <t>Controle</t>
  </si>
  <si>
    <t>nummer</t>
  </si>
  <si>
    <t>1e termijn</t>
  </si>
  <si>
    <t>Laptops</t>
  </si>
  <si>
    <t>Abonement</t>
  </si>
  <si>
    <t>Verzekering</t>
  </si>
  <si>
    <t>Kantoor</t>
  </si>
  <si>
    <t>Advertentie</t>
  </si>
  <si>
    <t>Advies</t>
  </si>
  <si>
    <t>Diensten</t>
  </si>
  <si>
    <t>deze tabel invullen met de formules en functie zoals in het voorbeeld</t>
  </si>
  <si>
    <t>30 dagen</t>
  </si>
  <si>
    <t xml:space="preserve">VERT.ZOEKEN op naam: gewenste gegevens uit de tabel halen </t>
  </si>
  <si>
    <t>Analyseer de voorbeelden in de grijze cellen en maak deze in de opdracht (gele cellen) na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</si>
  <si>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A19 -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A19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</si>
  <si>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A22:A35</t>
    </r>
  </si>
  <si>
    <r>
      <t xml:space="preserve">2.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B19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=</t>
    </r>
    <r>
      <rPr>
        <sz val="12"/>
        <rFont val="Calibri"/>
        <family val="2"/>
        <scheme val="minor"/>
      </rPr>
      <t xml:space="preserve"> teken - open de functie </t>
    </r>
    <r>
      <rPr>
        <b/>
        <sz val="12"/>
        <rFont val="Calibri"/>
        <family val="2"/>
        <scheme val="minor"/>
      </rPr>
      <t>VERT.ZOEKEN</t>
    </r>
  </si>
  <si>
    <r>
      <rPr>
        <sz val="12"/>
        <rFont val="Calibri"/>
        <family val="2"/>
        <scheme val="minor"/>
      </rPr>
      <t xml:space="preserve">3. </t>
    </r>
    <r>
      <rPr>
        <b/>
        <sz val="12"/>
        <rFont val="Calibri"/>
        <family val="2"/>
        <scheme val="minor"/>
      </rPr>
      <t xml:space="preserve">Zoekwaarden invullen </t>
    </r>
    <r>
      <rPr>
        <i/>
        <sz val="12"/>
        <rFont val="Calibri"/>
        <family val="2"/>
        <scheme val="minor"/>
      </rPr>
      <t>(1e venster)</t>
    </r>
    <r>
      <rPr>
        <b/>
        <sz val="12"/>
        <rFont val="Calibri"/>
        <family val="2"/>
        <scheme val="minor"/>
      </rPr>
      <t xml:space="preserve"> - klik</t>
    </r>
    <r>
      <rPr>
        <sz val="12"/>
        <rFont val="Calibri"/>
        <family val="2"/>
        <scheme val="minor"/>
      </rPr>
      <t xml:space="preserve"> de cel van de namen </t>
    </r>
    <r>
      <rPr>
        <b/>
        <sz val="12"/>
        <rFont val="Calibri"/>
        <family val="2"/>
        <scheme val="minor"/>
      </rPr>
      <t>(A19)</t>
    </r>
    <r>
      <rPr>
        <sz val="12"/>
        <rFont val="Calibri"/>
        <family val="2"/>
        <scheme val="minor"/>
      </rPr>
      <t xml:space="preserve"> dit is de </t>
    </r>
    <r>
      <rPr>
        <i/>
        <sz val="12"/>
        <rFont val="Calibri"/>
        <family val="2"/>
        <scheme val="minor"/>
      </rPr>
      <t>zoekwaarde</t>
    </r>
  </si>
  <si>
    <r>
      <rPr>
        <sz val="12"/>
        <rFont val="Calibri"/>
        <family val="2"/>
        <scheme val="minor"/>
      </rPr>
      <t>4.</t>
    </r>
    <r>
      <rPr>
        <b/>
        <sz val="12"/>
        <rFont val="Calibri"/>
        <family val="2"/>
        <scheme val="minor"/>
      </rPr>
      <t xml:space="preserve"> Tabelmatrix </t>
    </r>
    <r>
      <rPr>
        <i/>
        <sz val="12"/>
        <rFont val="Calibri"/>
        <family val="2"/>
        <scheme val="minor"/>
      </rPr>
      <t>(2e venster)</t>
    </r>
    <r>
      <rPr>
        <b/>
        <sz val="12"/>
        <rFont val="Calibri"/>
        <family val="2"/>
        <scheme val="minor"/>
      </rPr>
      <t xml:space="preserve"> - </t>
    </r>
    <r>
      <rPr>
        <sz val="12"/>
        <rFont val="Calibri"/>
        <family val="2"/>
        <scheme val="minor"/>
      </rPr>
      <t>Selecteer de hele tabel zonder de titel</t>
    </r>
  </si>
  <si>
    <r>
      <rPr>
        <sz val="12"/>
        <rFont val="Calibri"/>
        <family val="2"/>
        <scheme val="minor"/>
      </rPr>
      <t xml:space="preserve">5. </t>
    </r>
    <r>
      <rPr>
        <b/>
        <sz val="12"/>
        <rFont val="Calibri"/>
        <family val="2"/>
        <scheme val="minor"/>
      </rPr>
      <t xml:space="preserve">Kolomindex getal </t>
    </r>
    <r>
      <rPr>
        <i/>
        <sz val="12"/>
        <rFont val="Calibri"/>
        <family val="2"/>
        <scheme val="minor"/>
      </rPr>
      <t>(3e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Kies het nummer van de gewenste kolom in de persoonsgegevens</t>
    </r>
  </si>
  <si>
    <r>
      <rPr>
        <sz val="12"/>
        <rFont val="Calibri"/>
        <family val="2"/>
        <scheme val="minor"/>
      </rPr>
      <t>6.</t>
    </r>
    <r>
      <rPr>
        <b/>
        <sz val="12"/>
        <rFont val="Calibri"/>
        <family val="2"/>
        <scheme val="minor"/>
      </rPr>
      <t xml:space="preserve"> Benaderen </t>
    </r>
    <r>
      <rPr>
        <i/>
        <sz val="12"/>
        <rFont val="Calibri"/>
        <family val="2"/>
        <scheme val="minor"/>
      </rPr>
      <t>(4e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typ een 0 = onwaar, waarden worden exact gezocht</t>
    </r>
  </si>
  <si>
    <t>Locatie</t>
  </si>
  <si>
    <t>Kamer</t>
  </si>
  <si>
    <t>Persoonsgegevens bejaarde tehuis voor Verticale zoeken</t>
  </si>
  <si>
    <t>postcode</t>
  </si>
  <si>
    <t>T. Janssen</t>
  </si>
  <si>
    <t>J. van Ullings</t>
  </si>
  <si>
    <t>P.C. Janssen</t>
  </si>
  <si>
    <t xml:space="preserve">HORIZ.ZOEKEN op naam: gewenste gegevens uit de tabel halen </t>
  </si>
  <si>
    <t>Gegevens zoals kamernummer of telefoonnummer met horizon.zoeken op naam automatisch naar voren halen</t>
  </si>
  <si>
    <t>Informatie overzicht bewoners voor bij de receptie bejaardenhuis via HORIZON.ZOEKEN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</si>
  <si>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B19 -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B</t>
    </r>
    <r>
      <rPr>
        <b/>
        <sz val="12"/>
        <rFont val="Calibri"/>
        <family val="2"/>
        <scheme val="minor"/>
      </rPr>
      <t>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</si>
  <si>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B21:P21</t>
    </r>
  </si>
  <si>
    <r>
      <t>Gebruik de formule  =</t>
    </r>
    <r>
      <rPr>
        <sz val="12"/>
        <rFont val="Calibri"/>
        <family val="2"/>
        <scheme val="minor"/>
      </rPr>
      <t>HORIZ.ZOEKEN</t>
    </r>
    <r>
      <rPr>
        <i/>
        <sz val="12"/>
        <rFont val="Calibri"/>
        <family val="2"/>
        <scheme val="minor"/>
      </rPr>
      <t>(zoekwaarde; tabelmatrix; rij-index_getal; benaderen)</t>
    </r>
  </si>
  <si>
    <t>Een vereiste bij horizontaal zoeken is dat de zoekwaarden in de tabel altijd de bovenste rij is</t>
  </si>
  <si>
    <t>Voorbeeld Horizontaal zoeken C16</t>
  </si>
  <si>
    <t>Voorbeeld horizontale gegevens</t>
  </si>
  <si>
    <t>Kamernr.</t>
  </si>
  <si>
    <t>Voorwaardelijke opmaak met basis instellingen</t>
  </si>
  <si>
    <t>onvoldoende</t>
  </si>
  <si>
    <t>voldoende</t>
  </si>
  <si>
    <t>goed</t>
  </si>
  <si>
    <t xml:space="preserve">Cellen opmaken die negatief (rood), 0 (geel) en positief (groen) zijn: </t>
  </si>
  <si>
    <t xml:space="preserve">    =C33&lt;0 (Opvulling de kleur rood)</t>
  </si>
  <si>
    <t xml:space="preserve">    =C33&gt;0 (Opvulling de kleur groen)</t>
  </si>
  <si>
    <t xml:space="preserve">    =C33=0 (Opvulling de kleur geel)</t>
  </si>
  <si>
    <t>Voorwaardelijke opmaak uitvoeren via de voorbeelden (Regels beheren of afbeeldingen)</t>
  </si>
  <si>
    <t>Beveiligingen, blokkeren en verbergen</t>
  </si>
  <si>
    <t>Cellen Blokkeren, verbergen, uitzonderen en Werkblad Beveiligen</t>
  </si>
  <si>
    <r>
      <t xml:space="preserve">Alle cellen </t>
    </r>
    <r>
      <rPr>
        <b/>
        <i/>
        <sz val="12"/>
        <rFont val="Calibri"/>
        <family val="2"/>
      </rPr>
      <t>Blokkeren</t>
    </r>
    <r>
      <rPr>
        <i/>
        <sz val="12"/>
        <rFont val="Calibri"/>
        <family val="2"/>
      </rPr>
      <t xml:space="preserve"> (behalve C kolom) formules </t>
    </r>
    <r>
      <rPr>
        <b/>
        <i/>
        <sz val="12"/>
        <rFont val="Calibri"/>
        <family val="2"/>
      </rPr>
      <t>Verbergen</t>
    </r>
    <r>
      <rPr>
        <i/>
        <sz val="12"/>
        <rFont val="Calibri"/>
        <family val="2"/>
      </rPr>
      <t xml:space="preserve"> en </t>
    </r>
    <r>
      <rPr>
        <b/>
        <i/>
        <sz val="12"/>
        <rFont val="Calibri"/>
        <family val="2"/>
      </rPr>
      <t>blad</t>
    </r>
    <r>
      <rPr>
        <i/>
        <sz val="12"/>
        <rFont val="Calibri"/>
        <family val="2"/>
      </rPr>
      <t xml:space="preserve"> </t>
    </r>
    <r>
      <rPr>
        <b/>
        <i/>
        <sz val="12"/>
        <rFont val="Calibri"/>
        <family val="2"/>
      </rPr>
      <t>Beveiligen</t>
    </r>
    <r>
      <rPr>
        <i/>
        <sz val="12"/>
        <rFont val="Calibri"/>
        <family val="2"/>
      </rPr>
      <t xml:space="preserve"> (Extra Beveiligen - Blad beveiligen)</t>
    </r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</si>
  <si>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op het </t>
    </r>
    <r>
      <rPr>
        <b/>
        <sz val="12"/>
        <rFont val="Calibri"/>
        <family val="2"/>
      </rPr>
      <t>vakje</t>
    </r>
    <r>
      <rPr>
        <sz val="12"/>
        <rFont val="Calibri"/>
        <family val="2"/>
      </rPr>
      <t xml:space="preserve"> naast de A kolom of "ctrl+a" (het hele blad is geselecteerd)</t>
    </r>
  </si>
  <si>
    <r>
      <t xml:space="preserve">R. m klik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 tabblad </t>
    </r>
    <r>
      <rPr>
        <b/>
        <sz val="12"/>
        <rFont val="Calibri"/>
        <family val="2"/>
      </rPr>
      <t xml:space="preserve">Bescherming - </t>
    </r>
    <r>
      <rPr>
        <i/>
        <sz val="12"/>
        <rFont val="Calibri"/>
        <family val="2"/>
      </rPr>
      <t>Geblokkeerd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aanvinken (nu zijn alle cellen geblokkeerd)</t>
    </r>
  </si>
  <si>
    <r>
      <rPr>
        <b/>
        <sz val="12"/>
        <rFont val="Calibri"/>
        <family val="2"/>
      </rPr>
      <t>Selecteer C17:C26</t>
    </r>
    <r>
      <rPr>
        <sz val="12"/>
        <rFont val="Calibri"/>
        <family val="2"/>
      </rPr>
      <t xml:space="preserve"> (Antwoorden) - r.m klik 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 tabblad </t>
    </r>
    <r>
      <rPr>
        <b/>
        <sz val="12"/>
        <rFont val="Calibri"/>
        <family val="2"/>
      </rPr>
      <t>Bescherming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Geblokkeerd</t>
    </r>
    <r>
      <rPr>
        <sz val="12"/>
        <rFont val="Calibri"/>
        <family val="2"/>
      </rPr>
      <t xml:space="preserve"> uitvinken 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</si>
  <si>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cellen waar de </t>
    </r>
    <r>
      <rPr>
        <b/>
        <sz val="12"/>
        <rFont val="Calibri"/>
        <family val="2"/>
      </rPr>
      <t>formules</t>
    </r>
    <r>
      <rPr>
        <sz val="12"/>
        <rFont val="Calibri"/>
        <family val="2"/>
      </rPr>
      <t xml:space="preserve"> in staan</t>
    </r>
    <r>
      <rPr>
        <b/>
        <sz val="12"/>
        <rFont val="Calibri"/>
        <family val="2"/>
      </rPr>
      <t xml:space="preserve"> D17 t/m D29</t>
    </r>
  </si>
  <si>
    <r>
      <t xml:space="preserve">R.m klik in selectie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 tabblad </t>
    </r>
    <r>
      <rPr>
        <b/>
        <sz val="12"/>
        <rFont val="Calibri"/>
        <family val="2"/>
      </rPr>
      <t>Bescherming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Verborgen</t>
    </r>
    <r>
      <rPr>
        <sz val="12"/>
        <rFont val="Calibri"/>
        <family val="2"/>
      </rPr>
      <t xml:space="preserve"> aanvinken</t>
    </r>
  </si>
  <si>
    <r>
      <t xml:space="preserve">Werkblad beveiligen - </t>
    </r>
    <r>
      <rPr>
        <b/>
        <sz val="12"/>
        <rFont val="Calibri"/>
        <family val="2"/>
      </rPr>
      <t>Controleren</t>
    </r>
    <r>
      <rPr>
        <sz val="12"/>
        <rFont val="Calibri"/>
        <family val="2"/>
      </rPr>
      <t xml:space="preserve"> - Bladbeveiligen - </t>
    </r>
    <r>
      <rPr>
        <i/>
        <sz val="12"/>
        <rFont val="Calibri"/>
        <family val="2"/>
      </rPr>
      <t>wachtwoord</t>
    </r>
    <r>
      <rPr>
        <sz val="12"/>
        <rFont val="Calibri"/>
        <family val="2"/>
      </rPr>
      <t xml:space="preserve"> ingeven - </t>
    </r>
    <r>
      <rPr>
        <i/>
        <sz val="12"/>
        <rFont val="Calibri"/>
        <family val="2"/>
      </rPr>
      <t>wachtwoord bevestigen</t>
    </r>
    <r>
      <rPr>
        <sz val="12"/>
        <rFont val="Calibri"/>
        <family val="2"/>
      </rPr>
      <t xml:space="preserve"> -</t>
    </r>
    <r>
      <rPr>
        <b/>
        <sz val="12"/>
        <rFont val="Calibri"/>
        <family val="2"/>
      </rPr>
      <t>OK</t>
    </r>
  </si>
  <si>
    <t>Let op !! Alle instellingen gaan pas van kracht als het hele werkblad beveiligd is</t>
  </si>
  <si>
    <t>Computer kennis quiz</t>
  </si>
  <si>
    <t>Computerkennis quiz vragen</t>
  </si>
  <si>
    <t>Wat komt er altijd na kopiëren</t>
  </si>
  <si>
    <t>plakken</t>
  </si>
  <si>
    <t xml:space="preserve">Welk letter staat op de knop voor vette tekst </t>
  </si>
  <si>
    <t>B</t>
  </si>
  <si>
    <t>Hoe heet de knop om iets te verwijderen</t>
  </si>
  <si>
    <t>Delete</t>
  </si>
  <si>
    <t xml:space="preserve">Welke letter staat er op knop van de tekstkleur </t>
  </si>
  <si>
    <t>A</t>
  </si>
  <si>
    <t>Welke kleur heeft de knop voor het afsluiten</t>
  </si>
  <si>
    <t>rood</t>
  </si>
  <si>
    <t>Hoe heet het bord waar de tekst mee typt</t>
  </si>
  <si>
    <t>toetsenbord</t>
  </si>
  <si>
    <t>Waar vind je alle mappen</t>
  </si>
  <si>
    <t>verkenner</t>
  </si>
  <si>
    <t>Wat is beter Opslaan of Opslaan als</t>
  </si>
  <si>
    <t>opslaan als</t>
  </si>
  <si>
    <t>Wat is Ctrl + C</t>
  </si>
  <si>
    <t>kopieren</t>
  </si>
  <si>
    <t>Waar begint een formule altijd mee</t>
  </si>
  <si>
    <t>=</t>
  </si>
  <si>
    <t>Aantal goede antwoorden</t>
  </si>
  <si>
    <t xml:space="preserve">Om de hele werkmap te beveiligen voor openen ga naar: </t>
  </si>
  <si>
    <t>Bestand - Opslaan als - Bladeren - Extra - Algemene opties - wachtwoord 2x - OK</t>
  </si>
  <si>
    <t>Opdracht 1</t>
  </si>
  <si>
    <t>Opdracht 2</t>
  </si>
  <si>
    <t>Opdracht 3</t>
  </si>
  <si>
    <t>Opdracht 4</t>
  </si>
  <si>
    <t>Opdracht 5</t>
  </si>
  <si>
    <t>Opdracht 7</t>
  </si>
  <si>
    <t>Opdracht 8</t>
  </si>
  <si>
    <t>Opdracht 9</t>
  </si>
  <si>
    <t>Opdracht 10</t>
  </si>
  <si>
    <t>Opdracht 11</t>
  </si>
  <si>
    <t>Opdracht 12</t>
  </si>
  <si>
    <t>Opdracht 16</t>
  </si>
  <si>
    <t>Opdracht 17</t>
  </si>
  <si>
    <t>Opdracht 18</t>
  </si>
  <si>
    <t>Opdracht 19</t>
  </si>
  <si>
    <t>Opdracht 20</t>
  </si>
  <si>
    <t>Opdracht 6</t>
  </si>
  <si>
    <t>Opdracht 13</t>
  </si>
  <si>
    <t>Opdracht 14</t>
  </si>
  <si>
    <t>Opdracht 15</t>
  </si>
  <si>
    <t>Opdracht 21</t>
  </si>
  <si>
    <t>Opdracht 22</t>
  </si>
  <si>
    <t>Opdracht 23</t>
  </si>
  <si>
    <t>Opdracht 24</t>
  </si>
  <si>
    <t>Opdracht 25</t>
  </si>
  <si>
    <t>Functie</t>
  </si>
  <si>
    <t>TEKST.SAMENVOEGEN</t>
  </si>
  <si>
    <t>Tekst uit meerdere kolommen samenvoegen naar 1 kolom met de functie TEKST.SAMENVOEGEN</t>
  </si>
  <si>
    <t>van Ullings</t>
  </si>
  <si>
    <t xml:space="preserve">Dubbele E-mailadressen opsporen met Voorwaardelijke opmaak </t>
  </si>
  <si>
    <t>Omzet</t>
  </si>
  <si>
    <t>voorbeeld 1</t>
  </si>
  <si>
    <r>
      <t xml:space="preserve">   </t>
    </r>
    <r>
      <rPr>
        <i/>
        <sz val="12"/>
        <color theme="1"/>
        <rFont val="Calibri"/>
        <family val="2"/>
        <scheme val="minor"/>
      </rPr>
      <t xml:space="preserve"> Maak een som berekening met de  functie SUBTOTAAL in cel F12 met Functie-getal 9 voor SOM </t>
    </r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</si>
  <si>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cel B12 van het voorbeeld om het juiste Functie-getal van het Subtotaal te gebruiken voor de juiste berekening</t>
    </r>
  </si>
  <si>
    <r>
      <t xml:space="preserve">Subtotalen </t>
    </r>
    <r>
      <rPr>
        <sz val="14"/>
        <color indexed="9"/>
        <rFont val="Calibri"/>
        <family val="2"/>
        <scheme val="minor"/>
      </rPr>
      <t xml:space="preserve">berekenen via voorbeeldtabel </t>
    </r>
    <r>
      <rPr>
        <b/>
        <sz val="14"/>
        <color indexed="9"/>
        <rFont val="Calibri"/>
        <family val="2"/>
        <scheme val="minor"/>
      </rPr>
      <t xml:space="preserve">(FUNCTIE_GETALLEN) </t>
    </r>
    <r>
      <rPr>
        <sz val="14"/>
        <color indexed="9"/>
        <rFont val="Calibri"/>
        <family val="2"/>
        <scheme val="minor"/>
      </rPr>
      <t>en</t>
    </r>
    <r>
      <rPr>
        <b/>
        <sz val="14"/>
        <color indexed="9"/>
        <rFont val="Calibri"/>
        <family val="2"/>
        <scheme val="minor"/>
      </rPr>
      <t xml:space="preserve"> SUBTOTAAL </t>
    </r>
    <r>
      <rPr>
        <sz val="14"/>
        <color indexed="9"/>
        <rFont val="Calibri"/>
        <family val="2"/>
        <scheme val="minor"/>
      </rPr>
      <t>via het lint</t>
    </r>
    <r>
      <rPr>
        <b/>
        <sz val="14"/>
        <color indexed="9"/>
        <rFont val="Calibri"/>
        <family val="2"/>
        <scheme val="minor"/>
      </rPr>
      <t xml:space="preserve"> GEGEVENS</t>
    </r>
  </si>
  <si>
    <t>Instelling voor getallen bv. tussen 1 en 10</t>
  </si>
  <si>
    <t>Kies gereedschap</t>
  </si>
  <si>
    <t>Welke afdeling</t>
  </si>
  <si>
    <t>Kies uw menu</t>
  </si>
  <si>
    <t>Beoordeling</t>
  </si>
  <si>
    <t>Lijst extern</t>
  </si>
  <si>
    <t>Eigen lijst</t>
  </si>
  <si>
    <t>Lijst intern</t>
  </si>
  <si>
    <t>Getallen</t>
  </si>
  <si>
    <r>
      <t xml:space="preserve">Selecteer het 2e venster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tab </t>
    </r>
    <r>
      <rPr>
        <b/>
        <sz val="12"/>
        <rFont val="Calibri"/>
        <family val="2"/>
        <scheme val="minor"/>
      </rPr>
      <t>Gereedschappen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gereedschappen (A1 tot A8) -OK</t>
    </r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</si>
  <si>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</si>
  <si>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t xml:space="preserve">Eerst tabblad </t>
    </r>
    <r>
      <rPr>
        <b/>
        <sz val="12"/>
        <rFont val="Calibri"/>
        <family val="2"/>
        <scheme val="minor"/>
      </rPr>
      <t xml:space="preserve">Gereedschappen </t>
    </r>
    <r>
      <rPr>
        <sz val="12"/>
        <rFont val="Calibri"/>
        <family val="2"/>
        <scheme val="minor"/>
      </rPr>
      <t xml:space="preserve">zichtbaar maken- </t>
    </r>
    <r>
      <rPr>
        <b/>
        <sz val="12"/>
        <rFont val="Calibri"/>
        <family val="2"/>
        <scheme val="minor"/>
      </rPr>
      <t>r.m klik</t>
    </r>
    <r>
      <rPr>
        <sz val="12"/>
        <rFont val="Calibri"/>
        <family val="2"/>
        <scheme val="minor"/>
      </rPr>
      <t xml:space="preserve"> in tabblad - </t>
    </r>
    <r>
      <rPr>
        <b/>
        <sz val="12"/>
        <rFont val="Calibri"/>
        <family val="2"/>
        <scheme val="minor"/>
      </rPr>
      <t>Zichtbaar maken</t>
    </r>
  </si>
  <si>
    <t>Gegevens uit een lijst in een ander blad valideren</t>
  </si>
  <si>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alle gewenste onderdelen in het venster gescheiden door een </t>
    </r>
    <r>
      <rPr>
        <b/>
        <sz val="12"/>
        <rFont val="Calibri"/>
        <family val="2"/>
        <scheme val="minor"/>
      </rPr>
      <t>;</t>
    </r>
    <r>
      <rPr>
        <sz val="12"/>
        <rFont val="Calibri"/>
        <family val="2"/>
        <scheme val="minor"/>
      </rPr>
      <t xml:space="preserve"> (zie voorbeeld)</t>
    </r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</si>
  <si>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E34 (waar de gegevens worden ingevuld via validatie)</t>
    </r>
  </si>
  <si>
    <t>Eigen lijst valideren</t>
  </si>
  <si>
    <t xml:space="preserve">Bier </t>
  </si>
  <si>
    <r>
      <t xml:space="preserve">Daarna gewenste bron </t>
    </r>
    <r>
      <rPr>
        <b/>
        <sz val="12"/>
        <rFont val="Calibri"/>
        <family val="2"/>
        <scheme val="minor"/>
      </rPr>
      <t xml:space="preserve">selecteren  </t>
    </r>
    <r>
      <rPr>
        <sz val="12"/>
        <rFont val="Calibri"/>
        <family val="2"/>
        <scheme val="minor"/>
      </rPr>
      <t>I9 t/m I18</t>
    </r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</si>
  <si>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Lijst </t>
    </r>
    <r>
      <rPr>
        <sz val="12"/>
        <rFont val="Calibri"/>
        <family val="2"/>
        <scheme val="minor"/>
      </rPr>
      <t xml:space="preserve">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</si>
  <si>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C34 (waar de gegevens worden ingevuld via validatie)</t>
    </r>
  </si>
  <si>
    <t>Bestaande lijst valideren</t>
  </si>
  <si>
    <r>
      <t xml:space="preserve">2e venster </t>
    </r>
    <r>
      <rPr>
        <i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kies </t>
    </r>
    <r>
      <rPr>
        <i/>
        <sz val="12"/>
        <rFont val="Calibri"/>
        <family val="2"/>
        <scheme val="minor"/>
      </rPr>
      <t>Tussen</t>
    </r>
    <r>
      <rPr>
        <sz val="12"/>
        <rFont val="Calibri"/>
        <family val="2"/>
        <scheme val="minor"/>
      </rPr>
      <t xml:space="preserve"> 1 (minimum) en 10 (maximum) - OK</t>
    </r>
  </si>
  <si>
    <t>Koek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</si>
  <si>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Geheel getal </t>
    </r>
    <r>
      <rPr>
        <sz val="12"/>
        <rFont val="Calibri"/>
        <family val="2"/>
        <scheme val="minor"/>
      </rPr>
      <t xml:space="preserve">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 kiezen</t>
    </r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</si>
  <si>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A34 (waar de gegevens worden ingevuld via validatie)</t>
    </r>
  </si>
  <si>
    <t>Getallen valideren</t>
  </si>
  <si>
    <t>Hier  kunnen gegevens uit een ander tabblad worden gehaald</t>
  </si>
  <si>
    <t>Gegevens zelf in de bron typen met ; als scheidingteken</t>
  </si>
  <si>
    <t>Waarden uit een lijst in hetzelfde werkblad</t>
  </si>
  <si>
    <t>Hier mogen alleen getallen t/m 10</t>
  </si>
  <si>
    <t>Het valideren wordt hier in 4 methodes ingesteld (zie voorbeeld indien nodig)</t>
  </si>
  <si>
    <t>Valideren op 4 manieren</t>
  </si>
  <si>
    <t>Ber Reikeboom</t>
  </si>
  <si>
    <t>Ton  Dings</t>
  </si>
  <si>
    <t>Peter  Janssen</t>
  </si>
  <si>
    <t>Jos  Goor</t>
  </si>
  <si>
    <t>Ber  van Ullings</t>
  </si>
  <si>
    <t>Koos  Denssen</t>
  </si>
  <si>
    <t>Theo  Jansz</t>
  </si>
  <si>
    <t>Jack  Janssen</t>
  </si>
  <si>
    <t>Klaas  Tenssen</t>
  </si>
  <si>
    <t>Peter  Nevel</t>
  </si>
  <si>
    <t>Huub  Peskens</t>
  </si>
  <si>
    <t>Peter  Poots</t>
  </si>
  <si>
    <t>Jack  Puts</t>
  </si>
  <si>
    <t>Huub  Timmermans</t>
  </si>
  <si>
    <t>Leon  Ullings</t>
  </si>
  <si>
    <t>Koos  Verdonschot</t>
  </si>
  <si>
    <t>Jos  Verdankschot</t>
  </si>
  <si>
    <t>Leon  Lonschot</t>
  </si>
  <si>
    <t>Feb  Putsdam</t>
  </si>
  <si>
    <t>Ton  Janssen</t>
  </si>
  <si>
    <t>Ger  Janssen</t>
  </si>
  <si>
    <t>Klaas  Peskens</t>
  </si>
  <si>
    <t>Ton  Penders</t>
  </si>
  <si>
    <t>Ger  Timmermans</t>
  </si>
  <si>
    <t>Huub  Tijmerman</t>
  </si>
  <si>
    <t>Leon  Timmer</t>
  </si>
  <si>
    <t>Jack  Jellings</t>
  </si>
  <si>
    <r>
      <t>Naam tot aan spatie uit kolom D naar kolom E verplaatsen met knop</t>
    </r>
    <r>
      <rPr>
        <b/>
        <u/>
        <sz val="14"/>
        <color indexed="9"/>
        <rFont val="Calibri"/>
        <family val="2"/>
      </rPr>
      <t xml:space="preserve"> Tekst naar kolommen</t>
    </r>
  </si>
  <si>
    <t>Achternaam wordt uit kolom D gehaald en in kolom E geplaatst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</si>
  <si>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C14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TEKST.SAMENVOEGEN ophalen</t>
    </r>
  </si>
  <si>
    <r>
      <t xml:space="preserve">2. Zet in </t>
    </r>
    <r>
      <rPr>
        <i/>
        <sz val="12"/>
        <rFont val="Calibri"/>
        <family val="2"/>
      </rPr>
      <t>1e veld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B14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voornaam</t>
    </r>
    <r>
      <rPr>
        <sz val="12"/>
        <rFont val="Calibri"/>
        <family val="2"/>
      </rPr>
      <t xml:space="preserve">) - </t>
    </r>
    <r>
      <rPr>
        <i/>
        <sz val="12"/>
        <rFont val="Calibri"/>
        <family val="2"/>
      </rPr>
      <t>2e veld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" "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3e veld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A14</t>
    </r>
    <r>
      <rPr>
        <sz val="12"/>
        <rFont val="Calibri"/>
        <family val="2"/>
      </rPr>
      <t xml:space="preserve"> (achternaam)</t>
    </r>
  </si>
  <si>
    <t>Met functie TEKST.SAMENVOEGEN en met knop Tekst naar kolommen, gegevens verplaatsen</t>
  </si>
  <si>
    <t>Celeigenschappen instellen</t>
  </si>
  <si>
    <t>Doorvoeren met de VULGREEP</t>
  </si>
  <si>
    <t>Aangepaste lijsten voor de vulgreep IMPORTEREN</t>
  </si>
  <si>
    <t>Datums doorvoeren en TRANSPONEREN (voor planners)</t>
  </si>
  <si>
    <t>Tekst, Aanduidingen, Opmaak en Objecten (gebruiksaanwijzingen)</t>
  </si>
  <si>
    <t>Teksten samenvoegen in kolommen en formules (database verkleinen)</t>
  </si>
  <si>
    <t>Kolommen omwisselen via sorteren - gegevens snel verplaatsen (VERT.ZOEKEN bijv.)</t>
  </si>
  <si>
    <t>Titels vastzetten - Overzicht houden in grote data tijdens scrollen)</t>
  </si>
  <si>
    <t>Tekst instellingen &amp; opmaak</t>
  </si>
  <si>
    <t>Voorbeeld 1e half jaar getransponeerd</t>
  </si>
  <si>
    <r>
      <rPr>
        <b/>
        <sz val="12"/>
        <color theme="1"/>
        <rFont val="Calibri"/>
        <family val="2"/>
        <scheme val="minor"/>
      </rPr>
      <t>Voer</t>
    </r>
    <r>
      <rPr>
        <sz val="12"/>
        <color theme="1"/>
        <rFont val="Calibri"/>
        <family val="2"/>
        <scheme val="minor"/>
      </rPr>
      <t xml:space="preserve"> met de vulgreep de </t>
    </r>
    <r>
      <rPr>
        <b/>
        <sz val="12"/>
        <color theme="1"/>
        <rFont val="Calibri"/>
        <family val="2"/>
        <scheme val="minor"/>
      </rPr>
      <t>datums</t>
    </r>
    <r>
      <rPr>
        <sz val="12"/>
        <color theme="1"/>
        <rFont val="Calibri"/>
        <family val="2"/>
        <scheme val="minor"/>
      </rPr>
      <t xml:space="preserve"> door voor een half jaar en </t>
    </r>
    <r>
      <rPr>
        <b/>
        <sz val="12"/>
        <color theme="1"/>
        <rFont val="Calibri"/>
        <family val="2"/>
        <scheme val="minor"/>
      </rPr>
      <t>verplaats</t>
    </r>
    <r>
      <rPr>
        <sz val="12"/>
        <color theme="1"/>
        <rFont val="Calibri"/>
        <family val="2"/>
        <scheme val="minor"/>
      </rPr>
      <t xml:space="preserve"> de onderdelen met het verplaatsgereedschap zoals in het voorbeeld</t>
    </r>
  </si>
  <si>
    <t>2e Woord naar deze kolom</t>
  </si>
  <si>
    <t>Woord uit  een cel halen</t>
  </si>
  <si>
    <t xml:space="preserve">Namen zijn waarde </t>
  </si>
  <si>
    <t>1e woord blijft staan</t>
  </si>
  <si>
    <t>Voorwaardelijke opmaak</t>
  </si>
  <si>
    <t>Grafieken maken en indelen</t>
  </si>
  <si>
    <t>Functie SUBTOTALEN</t>
  </si>
  <si>
    <t>Grafieken indelen en opmaken</t>
  </si>
  <si>
    <t>Formules met absolute verwijzingen</t>
  </si>
  <si>
    <t xml:space="preserve">Functie Als, OF en EN </t>
  </si>
  <si>
    <t>Teksten samenvoegen in 1 kolom en weer terug apart in 2 kolommen</t>
  </si>
  <si>
    <t>Functie ALS genestelde en absolute verwijzing</t>
  </si>
  <si>
    <t>ALS.DATUMTIJD</t>
  </si>
  <si>
    <t>Functie VERT.ZOEKEN</t>
  </si>
  <si>
    <t>Tijd functies Integer, Rest, UUR en MIN</t>
  </si>
  <si>
    <t>Opdracht 26</t>
  </si>
  <si>
    <t>Opdracht 27</t>
  </si>
  <si>
    <t>Tekst uit een database kolom halen</t>
  </si>
  <si>
    <t>Maak de opdrachten in de gele cellen na via de voorbeelden in de grijze cellen</t>
  </si>
  <si>
    <t xml:space="preserve">   zet de functie LINKS( na het = teken - typ -1 (om het haakje te verwijderen) - sluit af met een haakje</t>
  </si>
  <si>
    <t>Naam en kamernr.</t>
  </si>
  <si>
    <t>LINKS</t>
  </si>
  <si>
    <t>Janssen (101)</t>
  </si>
  <si>
    <t>LINKS(A11;7)</t>
  </si>
  <si>
    <t>Pietersen (102)</t>
  </si>
  <si>
    <t>7 tekens</t>
  </si>
  <si>
    <t>Klaessen (103)</t>
  </si>
  <si>
    <t>8 tekens</t>
  </si>
  <si>
    <t>Cox (104)</t>
  </si>
  <si>
    <t>9 tekens</t>
  </si>
  <si>
    <t>Fransen (105)</t>
  </si>
  <si>
    <t>10 tekens</t>
  </si>
  <si>
    <t>VIND.SPEC</t>
  </si>
  <si>
    <t>VIND.SPEC("(";A18)</t>
  </si>
  <si>
    <t>positie</t>
  </si>
  <si>
    <t>LINKS &amp; VIND.SPEC</t>
  </si>
  <si>
    <t>RECHTS</t>
  </si>
  <si>
    <t>RECHTS(A32;5)</t>
  </si>
  <si>
    <t>5 tekens</t>
  </si>
  <si>
    <t>Maak in cel F46 de functie LENGTE na zoals het voorbeeld in cel A46, ook de functies HERHALING en RECHTS</t>
  </si>
  <si>
    <t>Te tonen karaters</t>
  </si>
  <si>
    <t>Uitleg tekstfuncties</t>
  </si>
  <si>
    <t>LENGTE</t>
  </si>
  <si>
    <t>Telt de aantal tekens</t>
  </si>
  <si>
    <t>HERHALING</t>
  </si>
  <si>
    <t>Herhaalt tekst</t>
  </si>
  <si>
    <t>Geeft aantal letters van rechts</t>
  </si>
  <si>
    <t>Annonieme nummers</t>
  </si>
  <si>
    <t>Bankrekening</t>
  </si>
  <si>
    <t>NL77RABO0122208794</t>
  </si>
  <si>
    <t>NL77RABO0122208799</t>
  </si>
  <si>
    <t>NL77RABO0122208804</t>
  </si>
  <si>
    <t>NL77RABO0122208809</t>
  </si>
  <si>
    <t>NL77RABO0122208814</t>
  </si>
  <si>
    <t>NL77RABO0122208819</t>
  </si>
  <si>
    <t>Tekst functies</t>
  </si>
  <si>
    <t>Opdracht 6a</t>
  </si>
  <si>
    <t>Deze combinatie functie in cel F51 zetten - HERHALING("*";LENGTE(E51)-$F$44)&amp;RECHTS(E51;4) (na typen)</t>
  </si>
  <si>
    <t>Of maak eerst de LENGTE functie - zet er de HERHALING functie voor - Functie RECHTS erachter en afsluiten met 4 tekens en een haakje</t>
  </si>
  <si>
    <t>Maak een Gegevensvalidatie Aangepast-formule aan om alleen de invoer van kleine letters a tot e toe te staan in cel C3.</t>
  </si>
  <si>
    <t>Gegegevens - Gegevensvalidatie - Aangepast - Gebruik deze formule in de aangepaste valadatie: =EN(CODE(C3)&gt;=97;CODE(C3)&lt;=101)</t>
  </si>
  <si>
    <t>Stel Gegevensvalidatie in voor cel C4 om de gebruiker te laten kiezen uit een lijst met producttypes uit de Type Tabel in kolom D.</t>
  </si>
  <si>
    <t>Maak van alle lijsten een tabel en geef deze een naam - Gegegevens - Gegevensvalidatie - Lijst - Bron is: =Soort(D10:D11)</t>
  </si>
  <si>
    <t>Stel Gegevensvalidatie zo in voor cel C5 dat de items in de dropdown veranderen in die uit de rechterlijst in kolom F of H om het gekozen Type in cell 4 weer te geven.</t>
    <phoneticPr fontId="0" type="noConversion"/>
  </si>
  <si>
    <t>Je zult Bereiknamen moeten toewijzen aan de waarden in de lijsten in kolom F en H - Fruit en Groenten, om vervolgens deze Bereiknamen te gebruiken met de INDIRECT()-functie als de Gegevensvalidatie =INDIRECT(C4)</t>
  </si>
  <si>
    <t>Pas een Voorwaardelijke opmaak zo toe op cellen C1 tot C20 dat de cel een rode kleur krijgt wanneer een gegevensinvoer in de bijbehorende rij in kolom H meer dan 5 tekens bevat.</t>
    <phoneticPr fontId="0" type="noConversion"/>
  </si>
  <si>
    <t>Fruit</t>
  </si>
  <si>
    <t>Groenten</t>
    <phoneticPr fontId="0" type="noConversion"/>
  </si>
  <si>
    <t>Bananen</t>
    <phoneticPr fontId="0" type="noConversion"/>
  </si>
  <si>
    <t>Wortel</t>
    <phoneticPr fontId="0" type="noConversion"/>
  </si>
  <si>
    <t>Appel</t>
    <phoneticPr fontId="0" type="noConversion"/>
  </si>
  <si>
    <t>Pastinaak</t>
    <phoneticPr fontId="0" type="noConversion"/>
  </si>
  <si>
    <t>Sinaasappel</t>
    <phoneticPr fontId="0" type="noConversion"/>
  </si>
  <si>
    <t>Ui</t>
    <phoneticPr fontId="0" type="noConversion"/>
  </si>
  <si>
    <t>Erwt</t>
    <phoneticPr fontId="0" type="noConversion"/>
  </si>
  <si>
    <t>Bananen</t>
    <phoneticPr fontId="9" type="noConversion"/>
  </si>
  <si>
    <t>Wortel</t>
    <phoneticPr fontId="9" type="noConversion"/>
  </si>
  <si>
    <t>Appel</t>
    <phoneticPr fontId="9" type="noConversion"/>
  </si>
  <si>
    <t>Pastinaak</t>
    <phoneticPr fontId="9" type="noConversion"/>
  </si>
  <si>
    <t>Sinaasappel</t>
    <phoneticPr fontId="9" type="noConversion"/>
  </si>
  <si>
    <t>Ui</t>
    <phoneticPr fontId="9" type="noConversion"/>
  </si>
  <si>
    <t>Erwt</t>
    <phoneticPr fontId="9" type="noConversion"/>
  </si>
  <si>
    <t>Opdracht 28</t>
  </si>
  <si>
    <t>Soort1</t>
  </si>
  <si>
    <t>Fruit1</t>
  </si>
  <si>
    <t>Groenten1</t>
  </si>
  <si>
    <r>
      <t xml:space="preserve">Selecteer in het venster </t>
    </r>
    <r>
      <rPr>
        <b/>
        <sz val="12"/>
        <rFont val="Calibri"/>
        <family val="2"/>
      </rPr>
      <t>Bereik</t>
    </r>
    <r>
      <rPr>
        <sz val="12"/>
        <rFont val="Calibri"/>
        <family val="2"/>
      </rPr>
      <t xml:space="preserve"> de reeks van de </t>
    </r>
    <r>
      <rPr>
        <b/>
        <sz val="12"/>
        <rFont val="Calibri"/>
        <family val="2"/>
      </rPr>
      <t>codenrs</t>
    </r>
    <r>
      <rPr>
        <sz val="12"/>
        <rFont val="Calibri"/>
        <family val="2"/>
      </rPr>
      <t xml:space="preserve"> in G17:G26 </t>
    </r>
  </si>
  <si>
    <r>
      <rPr>
        <b/>
        <sz val="12"/>
        <rFont val="Calibri"/>
        <family val="2"/>
      </rPr>
      <t>Optelbereik</t>
    </r>
    <r>
      <rPr>
        <sz val="12"/>
        <rFont val="Calibri"/>
        <family val="2"/>
      </rPr>
      <t xml:space="preserve"> is de reeks met de </t>
    </r>
    <r>
      <rPr>
        <b/>
        <sz val="12"/>
        <rFont val="Calibri"/>
        <family val="2"/>
      </rPr>
      <t>bijbehorende bedragen</t>
    </r>
    <r>
      <rPr>
        <sz val="12"/>
        <rFont val="Calibri"/>
        <family val="2"/>
      </rPr>
      <t xml:space="preserve"> in de C kolom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C17:C26 </t>
    </r>
    <r>
      <rPr>
        <i/>
        <sz val="12"/>
        <rFont val="Calibri"/>
        <family val="2"/>
      </rPr>
      <t>(Ontvangsten)</t>
    </r>
  </si>
  <si>
    <t>Let op cellen van het voorbeeld komen niet overeen met de opdracht</t>
  </si>
  <si>
    <t>Bekijk eerst de video. Hier ziet u hoe de opdracht uitgevoerd kan worden</t>
  </si>
  <si>
    <t>Gebruik de aanhalingstekens en de spatie er tussen" " (nu is de spatie de criteria/tekst) zie voorbeeld D12</t>
  </si>
  <si>
    <t>Gebruik de functie TEKST.SAMENVOEGEN om de tekst van de ene kolom te combineren met een andere kolom</t>
  </si>
  <si>
    <t xml:space="preserve">Nu heeft de functie de positie bepaald tot het haakje of spatie, dit gaan we nu combineren </t>
  </si>
  <si>
    <t>Nummers anoniem maken met de onderstaande functies</t>
  </si>
  <si>
    <t>LINKS &amp; RECHTS &amp; VIND.SPEC</t>
  </si>
  <si>
    <t>Gegevens tijdens scrollen vastzetten/blokkeren en titels op elk blad uitprinten</t>
  </si>
  <si>
    <t>Zet de titel en naam vast tijdens scrollen door gegevens</t>
  </si>
  <si>
    <t>Speciale teksten, lijnen, tekstinstellingen en markeren van onderdelen</t>
  </si>
  <si>
    <r>
      <t>: r.m klik-</t>
    </r>
    <r>
      <rPr>
        <b/>
        <sz val="12"/>
        <rFont val="Calibri"/>
        <family val="2"/>
        <scheme val="minor"/>
      </rPr>
      <t>Celeigenschappen of</t>
    </r>
    <r>
      <rPr>
        <sz val="12"/>
        <rFont val="Calibri"/>
        <family val="2"/>
        <scheme val="minor"/>
      </rPr>
      <t xml:space="preserve"> "ctrl +1" - </t>
    </r>
    <r>
      <rPr>
        <b/>
        <sz val="12"/>
        <rFont val="Calibri"/>
        <family val="2"/>
        <scheme val="minor"/>
      </rPr>
      <t>Opvulling</t>
    </r>
    <r>
      <rPr>
        <sz val="12"/>
        <rFont val="Calibri"/>
        <family val="2"/>
        <scheme val="minor"/>
      </rPr>
      <t>-</t>
    </r>
    <r>
      <rPr>
        <i/>
        <sz val="12"/>
        <rFont val="Calibri"/>
        <family val="2"/>
        <scheme val="minor"/>
      </rPr>
      <t xml:space="preserve">Patroonstijl - </t>
    </r>
    <r>
      <rPr>
        <sz val="12"/>
        <rFont val="Calibri"/>
        <family val="2"/>
        <scheme val="minor"/>
      </rPr>
      <t>kies</t>
    </r>
    <r>
      <rPr>
        <i/>
        <sz val="12"/>
        <rFont val="Calibri"/>
        <family val="2"/>
        <scheme val="minor"/>
      </rPr>
      <t xml:space="preserve"> gewenste arcering</t>
    </r>
  </si>
  <si>
    <r>
      <t>: r.m klik-</t>
    </r>
    <r>
      <rPr>
        <b/>
        <sz val="12"/>
        <rFont val="Calibri"/>
        <family val="2"/>
        <scheme val="minor"/>
      </rPr>
      <t>Celeigenschappen of</t>
    </r>
    <r>
      <rPr>
        <sz val="12"/>
        <rFont val="Calibri"/>
        <family val="2"/>
        <scheme val="minor"/>
      </rPr>
      <t xml:space="preserve"> "ctrl +1" - </t>
    </r>
    <r>
      <rPr>
        <b/>
        <sz val="12"/>
        <rFont val="Calibri"/>
        <family val="2"/>
        <scheme val="minor"/>
      </rPr>
      <t xml:space="preserve">Rand </t>
    </r>
    <r>
      <rPr>
        <sz val="12"/>
        <rFont val="Calibri"/>
        <family val="2"/>
        <scheme val="minor"/>
      </rPr>
      <t xml:space="preserve">- kies </t>
    </r>
    <r>
      <rPr>
        <i/>
        <sz val="12"/>
        <rFont val="Calibri"/>
        <family val="2"/>
        <scheme val="minor"/>
      </rPr>
      <t>Lijn dikte</t>
    </r>
    <r>
      <rPr>
        <sz val="12"/>
        <rFont val="Calibri"/>
        <family val="2"/>
        <scheme val="minor"/>
      </rPr>
      <t xml:space="preserve"> - klik </t>
    </r>
    <r>
      <rPr>
        <i/>
        <sz val="12"/>
        <rFont val="Calibri"/>
        <family val="2"/>
        <scheme val="minor"/>
      </rPr>
      <t xml:space="preserve">diagonaal lijn </t>
    </r>
  </si>
  <si>
    <r>
      <t xml:space="preserve">: onder kopje Uitlijnig - knop </t>
    </r>
    <r>
      <rPr>
        <b/>
        <sz val="12"/>
        <rFont val="Calibri"/>
        <family val="2"/>
        <scheme val="minor"/>
      </rPr>
      <t>Centeren</t>
    </r>
    <r>
      <rPr>
        <sz val="12"/>
        <rFont val="Calibri"/>
        <family val="2"/>
        <scheme val="minor"/>
      </rPr>
      <t xml:space="preserve"> en M</t>
    </r>
    <r>
      <rPr>
        <b/>
        <sz val="12"/>
        <rFont val="Calibri"/>
        <family val="2"/>
        <scheme val="minor"/>
      </rPr>
      <t>idden uitlijnen</t>
    </r>
    <r>
      <rPr>
        <sz val="12"/>
        <rFont val="Calibri"/>
        <family val="2"/>
        <scheme val="minor"/>
      </rPr>
      <t xml:space="preserve"> activeren</t>
    </r>
  </si>
  <si>
    <r>
      <t>: r.m klik-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Uitlijning</t>
    </r>
    <r>
      <rPr>
        <sz val="12"/>
        <rFont val="Calibri"/>
        <family val="2"/>
        <scheme val="minor"/>
      </rPr>
      <t xml:space="preserve"> - sleep hoek naar 90 graden</t>
    </r>
  </si>
  <si>
    <r>
      <t>: r.m klik-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Uitlijning</t>
    </r>
    <r>
      <rPr>
        <sz val="12"/>
        <rFont val="Calibri"/>
        <family val="2"/>
        <scheme val="minor"/>
      </rPr>
      <t xml:space="preserve"> - sleep naar gewenste hoek</t>
    </r>
  </si>
  <si>
    <r>
      <t xml:space="preserve">: letter of cijfer selecteren-of "ctrl +1" - </t>
    </r>
    <r>
      <rPr>
        <i/>
        <sz val="12"/>
        <rFont val="Calibri"/>
        <family val="2"/>
        <scheme val="minor"/>
      </rPr>
      <t>Superscribt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</si>
  <si>
    <r>
      <t xml:space="preserve">: letter of cijfer selecteren - of "ctrl +1" - </t>
    </r>
    <r>
      <rPr>
        <i/>
        <sz val="12"/>
        <rFont val="Calibri"/>
        <family val="2"/>
        <scheme val="minor"/>
      </rPr>
      <t>Subscribt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</si>
  <si>
    <r>
      <t xml:space="preserve">: r.m klik - 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 xml:space="preserve"> - of "ctrl +1" - </t>
    </r>
    <r>
      <rPr>
        <b/>
        <sz val="12"/>
        <rFont val="Calibri"/>
        <family val="2"/>
        <scheme val="minor"/>
      </rPr>
      <t xml:space="preserve">Uitlijnig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Terugloop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aanvinken</t>
    </r>
  </si>
  <si>
    <r>
      <t xml:space="preserve">: </t>
    </r>
    <r>
      <rPr>
        <b/>
        <sz val="12"/>
        <rFont val="Calibri"/>
        <family val="2"/>
        <scheme val="minor"/>
      </rPr>
      <t xml:space="preserve">Invoegen </t>
    </r>
    <r>
      <rPr>
        <sz val="12"/>
        <rFont val="Calibri"/>
        <family val="2"/>
        <scheme val="minor"/>
      </rPr>
      <t xml:space="preserve">- </t>
    </r>
    <r>
      <rPr>
        <b/>
        <sz val="12"/>
        <rFont val="Calibri"/>
        <family val="2"/>
        <scheme val="minor"/>
      </rPr>
      <t xml:space="preserve">Symbool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lettertype</t>
    </r>
    <r>
      <rPr>
        <sz val="12"/>
        <rFont val="Calibri"/>
        <family val="2"/>
        <scheme val="minor"/>
      </rPr>
      <t xml:space="preserve"> - Wingdings</t>
    </r>
  </si>
  <si>
    <r>
      <t xml:space="preserve">: </t>
    </r>
    <r>
      <rPr>
        <b/>
        <sz val="12"/>
        <rFont val="Calibri"/>
        <family val="2"/>
        <scheme val="minor"/>
      </rPr>
      <t>Invoegen -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Illustratie</t>
    </r>
    <r>
      <rPr>
        <sz val="12"/>
        <rFont val="Calibri"/>
        <family val="2"/>
        <scheme val="minor"/>
      </rPr>
      <t xml:space="preserve"> of </t>
    </r>
    <r>
      <rPr>
        <b/>
        <sz val="12"/>
        <rFont val="Calibri"/>
        <family val="2"/>
        <scheme val="minor"/>
      </rPr>
      <t>Online afbeeldingen</t>
    </r>
  </si>
  <si>
    <t>Raadpleeg het voorbeeld (klik in gewenste cel ctrl +1) om te zien hoe deze is ingesteld, bekijk eerst bijbehorende video</t>
  </si>
  <si>
    <t xml:space="preserve">Met de knop Duplicaten verwijderen, gaat het in de nieuwe versies van Office een stuk sneller </t>
  </si>
  <si>
    <r>
      <t xml:space="preserve">kies indien nodig - </t>
    </r>
    <r>
      <rPr>
        <i/>
        <sz val="12"/>
        <color theme="1"/>
        <rFont val="Calibri"/>
        <family val="2"/>
        <scheme val="minor"/>
      </rPr>
      <t>Doorgaan met huidige selectie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</si>
  <si>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t>2. Filter vervolgens op kleur en gebruik bovenstaande functie om dubbele te verwijderen</t>
  </si>
  <si>
    <t>Dubbele eruit</t>
  </si>
  <si>
    <t xml:space="preserve">Voorwaardelijke opmaak voor getallen, waarvan het gemiddelde de kleur bepaald </t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</si>
  <si>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cellen B</t>
    </r>
    <r>
      <rPr>
        <b/>
        <sz val="12"/>
        <color theme="1"/>
        <rFont val="Calibri"/>
        <family val="2"/>
        <scheme val="minor"/>
      </rPr>
      <t>7</t>
    </r>
    <r>
      <rPr>
        <sz val="12"/>
        <color theme="1"/>
        <rFont val="Calibri"/>
        <family val="2"/>
        <scheme val="minor"/>
      </rPr>
      <t xml:space="preserve"> tot en met B</t>
    </r>
    <r>
      <rPr>
        <b/>
        <sz val="12"/>
        <color theme="1"/>
        <rFont val="Calibri"/>
        <family val="2"/>
        <scheme val="minor"/>
      </rPr>
      <t>13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</si>
  <si>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2.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tab </t>
    </r>
    <r>
      <rPr>
        <b/>
        <sz val="12"/>
        <color theme="1"/>
        <rFont val="Calibri"/>
        <family val="2"/>
        <scheme val="minor"/>
      </rPr>
      <t>Start </t>
    </r>
    <r>
      <rPr>
        <sz val="12"/>
        <color theme="1"/>
        <rFont val="Calibri"/>
        <family val="2"/>
        <scheme val="minor"/>
      </rPr>
      <t>- </t>
    </r>
    <r>
      <rPr>
        <b/>
        <sz val="12"/>
        <color theme="1"/>
        <rFont val="Calibri"/>
        <family val="2"/>
        <scheme val="minor"/>
      </rPr>
      <t>Voorwaardelijke opmaak</t>
    </r>
    <r>
      <rPr>
        <sz val="12"/>
        <color theme="1"/>
        <rFont val="Calibri"/>
        <family val="2"/>
        <scheme val="minor"/>
      </rPr>
      <t> - </t>
    </r>
    <r>
      <rPr>
        <i/>
        <sz val="12"/>
        <color theme="1"/>
        <rFont val="Calibri"/>
        <family val="2"/>
        <scheme val="minor"/>
      </rPr>
      <t>Nieuwe regel.</t>
    </r>
  </si>
  <si>
    <r>
      <t xml:space="preserve">3.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het dialoogvenster: </t>
    </r>
    <r>
      <rPr>
        <i/>
        <sz val="12"/>
        <color theme="1"/>
        <rFont val="Calibri"/>
        <family val="2"/>
        <scheme val="minor"/>
      </rPr>
      <t>Een formule gebruiken om te bepalen welke cellen worden opgemaakt.</t>
    </r>
  </si>
  <si>
    <r>
      <t xml:space="preserve">4.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in het veld </t>
    </r>
    <r>
      <rPr>
        <b/>
        <i/>
        <sz val="12"/>
        <color theme="1"/>
        <rFont val="Calibri"/>
        <family val="2"/>
        <scheme val="minor"/>
      </rPr>
      <t>Waarden opmaken</t>
    </r>
    <r>
      <rPr>
        <b/>
        <sz val="12"/>
        <color theme="1"/>
        <rFont val="Calibri"/>
        <family val="2"/>
        <scheme val="minor"/>
      </rPr>
      <t>:</t>
    </r>
    <r>
      <rPr>
        <sz val="12"/>
        <color theme="1"/>
        <rFont val="Calibri"/>
        <family val="2"/>
        <scheme val="minor"/>
      </rPr>
      <t xml:space="preserve"> de onderstaande </t>
    </r>
    <r>
      <rPr>
        <b/>
        <sz val="12"/>
        <color theme="1"/>
        <rFont val="Calibri"/>
        <family val="2"/>
        <scheme val="minor"/>
      </rPr>
      <t>formules: </t>
    </r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</si>
  <si>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E7:E13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 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Pictogramserie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3 Verkeerlichten</t>
    </r>
    <r>
      <rPr>
        <sz val="12"/>
        <rFont val="Calibri"/>
        <family val="2"/>
        <scheme val="minor"/>
      </rPr>
      <t xml:space="preserve"> (afbeelding 1)</t>
    </r>
  </si>
  <si>
    <r>
      <t xml:space="preserve">2. </t>
    </r>
    <r>
      <rPr>
        <i/>
        <sz val="12"/>
        <color theme="1"/>
        <rFont val="Calibri"/>
        <family val="2"/>
        <scheme val="minor"/>
      </rPr>
      <t>Regel bewerken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 E17:E13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Voorwaardelijke opmaak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Regels beheren</t>
    </r>
    <r>
      <rPr>
        <sz val="12"/>
        <color theme="1"/>
        <rFont val="Calibri"/>
        <family val="2"/>
        <scheme val="minor"/>
      </rPr>
      <t xml:space="preserve"> - selecteer regel - </t>
    </r>
    <r>
      <rPr>
        <i/>
        <sz val="12"/>
        <color theme="1"/>
        <rFont val="Calibri"/>
        <family val="2"/>
        <scheme val="minor"/>
      </rPr>
      <t>Regel bewerken</t>
    </r>
    <r>
      <rPr>
        <sz val="12"/>
        <color theme="1"/>
        <rFont val="Calibri"/>
        <family val="2"/>
        <scheme val="minor"/>
      </rPr>
      <t xml:space="preserve"> - </t>
    </r>
  </si>
  <si>
    <r>
      <rPr>
        <i/>
        <sz val="12"/>
        <color theme="1"/>
        <rFont val="Calibri"/>
        <family val="2"/>
        <scheme val="minor"/>
      </rPr>
      <t>3. Regel bewerken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H10:H13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Voorwaardelijke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opmaak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Regels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beheren</t>
    </r>
    <r>
      <rPr>
        <sz val="12"/>
        <color theme="1"/>
        <rFont val="Calibri"/>
        <family val="2"/>
        <scheme val="minor"/>
      </rPr>
      <t xml:space="preserve"> - selecteer regel - </t>
    </r>
    <r>
      <rPr>
        <i/>
        <sz val="12"/>
        <color theme="1"/>
        <rFont val="Calibri"/>
        <family val="2"/>
        <scheme val="minor"/>
      </rPr>
      <t>Regel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bewerken</t>
    </r>
    <r>
      <rPr>
        <sz val="12"/>
        <color theme="1"/>
        <rFont val="Calibri"/>
        <family val="2"/>
        <scheme val="minor"/>
      </rPr>
      <t xml:space="preserve"> - </t>
    </r>
  </si>
  <si>
    <t xml:space="preserve">    kies onder Middelpunt/Type - Getal - typ 5 - OK</t>
  </si>
  <si>
    <t>Voorwaardelijke opmaak via: controleren voorbeelden, vervolgens namaken (Selecteer cellen - Voorwaardelijke opmaak - Regels beheren)</t>
  </si>
  <si>
    <r>
      <t xml:space="preserve">Gegevenslabels instellen - Hulpmiddelen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Snelle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indeling</t>
    </r>
    <r>
      <rPr>
        <sz val="12"/>
        <rFont val="Calibri"/>
        <family val="2"/>
      </rPr>
      <t xml:space="preserve"> - I</t>
    </r>
    <r>
      <rPr>
        <i/>
        <sz val="12"/>
        <rFont val="Calibri"/>
        <family val="2"/>
      </rPr>
      <t>ndeling 6</t>
    </r>
  </si>
  <si>
    <r>
      <t>klik met de rechtermuisknop in het taartpuntje -</t>
    </r>
    <r>
      <rPr>
        <i/>
        <sz val="12"/>
        <rFont val="Calibri"/>
        <family val="2"/>
      </rPr>
      <t xml:space="preserve"> Gegevenslabel opmaken</t>
    </r>
    <r>
      <rPr>
        <b/>
        <sz val="12"/>
        <rFont val="Calibri"/>
        <family val="2"/>
      </rPr>
      <t xml:space="preserve"> -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Waarden - </t>
    </r>
    <r>
      <rPr>
        <sz val="12"/>
        <rFont val="Calibri"/>
        <family val="2"/>
      </rPr>
      <t>sluit</t>
    </r>
    <r>
      <rPr>
        <b/>
        <sz val="12"/>
        <rFont val="Calibri"/>
        <family val="2"/>
      </rPr>
      <t xml:space="preserve"> venster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</si>
  <si>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gegevens met de titel</t>
    </r>
    <r>
      <rPr>
        <b/>
        <sz val="12"/>
        <rFont val="Calibri"/>
        <family val="2"/>
      </rPr>
      <t xml:space="preserve"> 1e kwartaal</t>
    </r>
    <r>
      <rPr>
        <sz val="12"/>
        <rFont val="Calibri"/>
        <family val="2"/>
      </rPr>
      <t xml:space="preserve"> zonder </t>
    </r>
    <r>
      <rPr>
        <b/>
        <i/>
        <sz val="12"/>
        <rFont val="Calibri"/>
        <family val="2"/>
      </rPr>
      <t>Totaal</t>
    </r>
    <r>
      <rPr>
        <sz val="12"/>
        <rFont val="Calibri"/>
        <family val="2"/>
      </rPr>
      <t xml:space="preserve"> - open tabmenu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Circel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3D</t>
    </r>
    <r>
      <rPr>
        <sz val="12"/>
        <rFont val="Calibri"/>
        <family val="2"/>
      </rPr>
      <t xml:space="preserve"> onder kopje Grafieken</t>
    </r>
  </si>
  <si>
    <r>
      <t xml:space="preserve">Sleep de grafiek op de juiste maat als het voorbeeld - selecteer kolom </t>
    </r>
    <r>
      <rPr>
        <b/>
        <sz val="12"/>
        <rFont val="Calibri"/>
        <family val="2"/>
      </rPr>
      <t>Totaal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Gemiddelde</t>
    </r>
    <r>
      <rPr>
        <sz val="12"/>
        <rFont val="Calibri"/>
        <family val="2"/>
      </rPr>
      <t xml:space="preserve"> - delete deze allebei</t>
    </r>
  </si>
  <si>
    <r>
      <rPr>
        <i/>
        <sz val="12"/>
        <rFont val="Calibri"/>
        <family val="2"/>
      </rPr>
      <t>Uiterlijk veranderen</t>
    </r>
    <r>
      <rPr>
        <sz val="12"/>
        <rFont val="Calibri"/>
        <family val="2"/>
      </rPr>
      <t xml:space="preserve"> - Activeer tabel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Rijen/kolommen omdraaien</t>
    </r>
  </si>
  <si>
    <r>
      <t xml:space="preserve">Klik in de grafiektitel - venster Grafiektitel in rechterbovenhoek slepen en de naam </t>
    </r>
    <r>
      <rPr>
        <b/>
        <sz val="12"/>
        <rFont val="Calibri"/>
        <family val="2"/>
      </rPr>
      <t>Verkoopcijfers</t>
    </r>
    <r>
      <rPr>
        <sz val="12"/>
        <rFont val="Calibri"/>
        <family val="2"/>
      </rPr>
      <t xml:space="preserve"> geven</t>
    </r>
  </si>
  <si>
    <r>
      <t xml:space="preserve">Een grafiek verwijderen gaat als volgt: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de grafiek (selecteren) en klik </t>
    </r>
    <r>
      <rPr>
        <b/>
        <sz val="12"/>
        <rFont val="Calibri"/>
        <family val="2"/>
      </rPr>
      <t>Delete</t>
    </r>
  </si>
  <si>
    <r>
      <t xml:space="preserve">Selecteer de gegevens van tabel </t>
    </r>
    <r>
      <rPr>
        <i/>
        <sz val="12"/>
        <rFont val="Calibri"/>
        <family val="2"/>
      </rPr>
      <t>Verkoopcijfers dit jaar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kopje Grafieken - kies </t>
    </r>
    <r>
      <rPr>
        <b/>
        <sz val="12"/>
        <rFont val="Calibri"/>
        <family val="2"/>
      </rPr>
      <t>Gegroepeerde kolom</t>
    </r>
  </si>
  <si>
    <r>
      <rPr>
        <i/>
        <sz val="12"/>
        <rFont val="Calibri"/>
        <family val="2"/>
      </rPr>
      <t>Legenda toevoegen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Onder</t>
    </r>
    <r>
      <rPr>
        <sz val="12"/>
        <rFont val="Calibri"/>
        <family val="2"/>
      </rPr>
      <t xml:space="preserve"> plaatsen - activeer grafiek - klik op </t>
    </r>
    <r>
      <rPr>
        <b/>
        <sz val="12"/>
        <rFont val="Calibri"/>
        <family val="2"/>
      </rPr>
      <t>kruis</t>
    </r>
    <r>
      <rPr>
        <sz val="12"/>
        <rFont val="Calibri"/>
        <family val="2"/>
      </rPr>
      <t xml:space="preserve"> rechtsboven in het venster - </t>
    </r>
    <r>
      <rPr>
        <b/>
        <sz val="12"/>
        <rFont val="Calibri"/>
        <family val="2"/>
      </rPr>
      <t>Legenda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Onder</t>
    </r>
  </si>
  <si>
    <r>
      <rPr>
        <i/>
        <sz val="12"/>
        <rFont val="Calibri"/>
        <family val="2"/>
      </rPr>
      <t>Verticale as opmaken</t>
    </r>
    <r>
      <rPr>
        <sz val="12"/>
        <rFont val="Calibri"/>
        <family val="2"/>
      </rPr>
      <t xml:space="preserve"> (zoals het voorbeeld) -</t>
    </r>
    <r>
      <rPr>
        <u/>
        <sz val="12"/>
        <rFont val="Calibri"/>
        <family val="2"/>
      </rPr>
      <t>rechterklik in waarden verticale as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As opmaken - Max</t>
    </r>
    <r>
      <rPr>
        <sz val="12"/>
        <rFont val="Calibri"/>
        <family val="2"/>
      </rPr>
      <t xml:space="preserve"> op </t>
    </r>
    <r>
      <rPr>
        <i/>
        <sz val="12"/>
        <rFont val="Calibri"/>
        <family val="2"/>
      </rPr>
      <t>1700</t>
    </r>
    <r>
      <rPr>
        <sz val="12"/>
        <rFont val="Calibri"/>
        <family val="2"/>
      </rPr>
      <t xml:space="preserve"> en Maatstrepen </t>
    </r>
    <r>
      <rPr>
        <i/>
        <sz val="12"/>
        <rFont val="Calibri"/>
        <family val="2"/>
      </rPr>
      <t>binnen/buiten</t>
    </r>
  </si>
  <si>
    <t>Kolomgrafiek maken en instellen</t>
  </si>
  <si>
    <t>Maak de opdrachten via voorbeeld 1 na, met de functie SUBTOTAAL</t>
  </si>
  <si>
    <t>Maak vanuit de gegevens tabel verschillende berekeningen, met de functie SUBTOTAAL</t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</si>
  <si>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=</t>
    </r>
    <r>
      <rPr>
        <sz val="12"/>
        <color theme="1"/>
        <rFont val="Calibri"/>
        <family val="2"/>
        <scheme val="minor"/>
      </rPr>
      <t xml:space="preserve"> in cel F12 - functie </t>
    </r>
    <r>
      <rPr>
        <b/>
        <sz val="12"/>
        <color theme="1"/>
        <rFont val="Calibri"/>
        <family val="2"/>
        <scheme val="minor"/>
      </rPr>
      <t>SUBTOTAAL</t>
    </r>
    <r>
      <rPr>
        <sz val="12"/>
        <color theme="1"/>
        <rFont val="Calibri"/>
        <family val="2"/>
        <scheme val="minor"/>
      </rPr>
      <t xml:space="preserve"> activeren - </t>
    </r>
    <r>
      <rPr>
        <b/>
        <sz val="12"/>
        <color theme="1"/>
        <rFont val="Calibri"/>
        <family val="2"/>
        <scheme val="minor"/>
      </rPr>
      <t>typ 9</t>
    </r>
    <r>
      <rPr>
        <sz val="12"/>
        <color theme="1"/>
        <rFont val="Calibri"/>
        <family val="2"/>
        <scheme val="minor"/>
      </rPr>
      <t xml:space="preserve"> in 1e veld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gegevenstabel (B18:B27) in het 2e veld - </t>
    </r>
    <r>
      <rPr>
        <b/>
        <sz val="12"/>
        <color theme="1"/>
        <rFont val="Calibri"/>
        <family val="2"/>
        <scheme val="minor"/>
      </rPr>
      <t>OK</t>
    </r>
  </si>
  <si>
    <r>
      <t xml:space="preserve">3. Herhaal dit voor </t>
    </r>
    <r>
      <rPr>
        <b/>
        <sz val="12"/>
        <color theme="1"/>
        <rFont val="Calibri"/>
        <family val="2"/>
        <scheme val="minor"/>
      </rPr>
      <t>GEMIDDELDE</t>
    </r>
    <r>
      <rPr>
        <sz val="12"/>
        <color theme="1"/>
        <rFont val="Calibri"/>
        <family val="2"/>
        <scheme val="minor"/>
      </rPr>
      <t xml:space="preserve"> in de cel F13 </t>
    </r>
  </si>
  <si>
    <r>
      <t xml:space="preserve">Rechtermuisklik op kolom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toevoegen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Gegevenslabel toevoegen</t>
    </r>
  </si>
  <si>
    <r>
      <t xml:space="preserve">Rechterklik op kolom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opmaken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Notatie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Categorie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Financieel</t>
    </r>
    <r>
      <rPr>
        <sz val="12"/>
        <color theme="1"/>
        <rFont val="Calibri"/>
        <family val="2"/>
        <scheme val="minor"/>
      </rPr>
      <t xml:space="preserve"> - 0 decimalen</t>
    </r>
  </si>
  <si>
    <r>
      <rPr>
        <b/>
        <sz val="12"/>
        <color theme="1"/>
        <rFont val="Calibri"/>
        <family val="2"/>
        <scheme val="minor"/>
      </rPr>
      <t>Filter</t>
    </r>
    <r>
      <rPr>
        <sz val="12"/>
        <color theme="1"/>
        <rFont val="Calibri"/>
        <family val="2"/>
        <scheme val="minor"/>
      </rPr>
      <t xml:space="preserve"> de verkoopcijfers van </t>
    </r>
    <r>
      <rPr>
        <b/>
        <sz val="12"/>
        <color theme="1"/>
        <rFont val="Calibri"/>
        <family val="2"/>
        <scheme val="minor"/>
      </rPr>
      <t>West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alleen van het </t>
    </r>
    <r>
      <rPr>
        <b/>
        <sz val="12"/>
        <color theme="1"/>
        <rFont val="Calibri"/>
        <family val="2"/>
        <scheme val="minor"/>
      </rPr>
      <t>1e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2e kwt -</t>
    </r>
  </si>
  <si>
    <r>
      <t xml:space="preserve">activeer grafiek - klik </t>
    </r>
    <r>
      <rPr>
        <b/>
        <sz val="12"/>
        <color theme="1"/>
        <rFont val="Calibri"/>
        <family val="2"/>
        <scheme val="minor"/>
      </rPr>
      <t>trechter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vink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noord,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zuid</t>
    </r>
    <r>
      <rPr>
        <sz val="12"/>
        <color theme="1"/>
        <rFont val="Calibri"/>
        <family val="2"/>
        <scheme val="minor"/>
      </rPr>
      <t xml:space="preserve"> en </t>
    </r>
    <r>
      <rPr>
        <i/>
        <sz val="12"/>
        <color theme="1"/>
        <rFont val="Calibri"/>
        <family val="2"/>
        <scheme val="minor"/>
      </rPr>
      <t xml:space="preserve">3e en 4e </t>
    </r>
    <r>
      <rPr>
        <sz val="12"/>
        <color theme="1"/>
        <rFont val="Calibri"/>
        <family val="2"/>
        <scheme val="minor"/>
      </rPr>
      <t xml:space="preserve">kwartaal </t>
    </r>
    <r>
      <rPr>
        <b/>
        <sz val="12"/>
        <color theme="1"/>
        <rFont val="Calibri"/>
        <family val="2"/>
        <scheme val="minor"/>
      </rPr>
      <t>uit</t>
    </r>
  </si>
  <si>
    <r>
      <rPr>
        <i/>
        <sz val="12"/>
        <color theme="1"/>
        <rFont val="Calibri"/>
        <family val="2"/>
        <scheme val="minor"/>
      </rPr>
      <t>Afbeelding toevoegen als achtergrond</t>
    </r>
    <r>
      <rPr>
        <sz val="12"/>
        <color theme="1"/>
        <rFont val="Calibri"/>
        <family val="2"/>
        <scheme val="minor"/>
      </rPr>
      <t xml:space="preserve"> - activeer grafiek - rechterklik - </t>
    </r>
    <r>
      <rPr>
        <i/>
        <sz val="12"/>
        <color theme="1"/>
        <rFont val="Calibri"/>
        <family val="2"/>
        <scheme val="minor"/>
      </rPr>
      <t>Grafiekgebied opmaken</t>
    </r>
  </si>
  <si>
    <r>
      <rPr>
        <b/>
        <sz val="12"/>
        <color theme="1"/>
        <rFont val="Calibri"/>
        <family val="2"/>
        <scheme val="minor"/>
      </rPr>
      <t>Opvulling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Opvulling met afbeelding of bitmappatroon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Bestand</t>
    </r>
    <r>
      <rPr>
        <sz val="12"/>
        <color theme="1"/>
        <rFont val="Calibri"/>
        <family val="2"/>
        <scheme val="minor"/>
      </rPr>
      <t xml:space="preserve"> - map </t>
    </r>
    <r>
      <rPr>
        <b/>
        <sz val="12"/>
        <color theme="1"/>
        <rFont val="Calibri"/>
        <family val="2"/>
        <scheme val="minor"/>
      </rPr>
      <t>Afbeeldingen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Bladeren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gewenste </t>
    </r>
    <r>
      <rPr>
        <b/>
        <sz val="12"/>
        <color theme="1"/>
        <rFont val="Calibri"/>
        <family val="2"/>
        <scheme val="minor"/>
      </rPr>
      <t>afbeelding</t>
    </r>
  </si>
  <si>
    <t>In kolom M staan de criteria, die gebruikt worden voor de uitslag van het behaalde resutaat: Gezakt, Geslaagd, etc</t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</si>
  <si>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- </t>
    </r>
    <r>
      <rPr>
        <u/>
        <sz val="12"/>
        <color indexed="8"/>
        <rFont val="Calibri"/>
        <family val="2"/>
      </rPr>
      <t>herhaal voorgaande handelingen voor alle criteria</t>
    </r>
  </si>
  <si>
    <t>Criteria</t>
  </si>
  <si>
    <t xml:space="preserve">Dubbele waarden opsporen op 3 manieren </t>
  </si>
  <si>
    <t>Functie AANTAL.ALS en Filter om de dubbele waarden eruit te filteren en te verwijderen</t>
  </si>
  <si>
    <r>
      <t xml:space="preserve">6.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dubbele rijen - </t>
    </r>
    <r>
      <rPr>
        <b/>
        <sz val="12"/>
        <color theme="1"/>
        <rFont val="Calibri"/>
        <family val="2"/>
        <scheme val="minor"/>
      </rPr>
      <t>Verwijderen</t>
    </r>
  </si>
  <si>
    <t>Logische functie opbouwen met criteria buiten een tabel</t>
  </si>
  <si>
    <r>
      <t xml:space="preserve">Typ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1e criterium </t>
    </r>
    <r>
      <rPr>
        <i/>
        <sz val="12"/>
        <color indexed="8"/>
        <rFont val="Calibri"/>
        <family val="2"/>
      </rPr>
      <t>(gezakt)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M19</t>
    </r>
    <r>
      <rPr>
        <sz val="12"/>
        <color indexed="8"/>
        <rFont val="Calibri"/>
        <family val="2"/>
      </rPr>
      <t xml:space="preserve"> aanklikken en vastzetten/absoluut maken door fn ingedrukt + F4 op toetsenbord</t>
    </r>
  </si>
  <si>
    <t>Functie SOM.ALS grote hoeveelheden, bedragen via code overzichtelijk maken in één cel</t>
  </si>
  <si>
    <t>Maak in het kasboek een overzicht van de ontvangsten en uitgaven in één cel zichtbaar</t>
  </si>
  <si>
    <t>kleine uitgaven</t>
  </si>
  <si>
    <t>Herhaal deze Functie ook voor de Uitgaven in kolom E - geef het Bereik en het Optelbereik een absolute verwijzing met $$</t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</si>
  <si>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C30</t>
    </r>
    <r>
      <rPr>
        <sz val="12"/>
        <color theme="1"/>
        <rFont val="Calibri"/>
        <family val="2"/>
        <scheme val="minor"/>
      </rPr>
      <t xml:space="preserve"> in dit werkblad</t>
    </r>
  </si>
  <si>
    <r>
      <t xml:space="preserve">2. typ = en </t>
    </r>
    <r>
      <rPr>
        <b/>
        <sz val="12"/>
        <color theme="1"/>
        <rFont val="Calibri"/>
        <family val="2"/>
        <scheme val="minor"/>
      </rPr>
      <t>openen</t>
    </r>
    <r>
      <rPr>
        <sz val="12"/>
        <color theme="1"/>
        <rFont val="Calibri"/>
        <family val="2"/>
        <scheme val="minor"/>
      </rPr>
      <t xml:space="preserve"> de functie </t>
    </r>
    <r>
      <rPr>
        <b/>
        <sz val="12"/>
        <color theme="1"/>
        <rFont val="Calibri"/>
        <family val="2"/>
        <scheme val="minor"/>
      </rPr>
      <t>SOMMEN.ALS</t>
    </r>
  </si>
  <si>
    <r>
      <rPr>
        <sz val="12"/>
        <color theme="1"/>
        <rFont val="Calibri"/>
        <family val="2"/>
        <scheme val="minor"/>
      </rPr>
      <t>3</t>
    </r>
    <r>
      <rPr>
        <i/>
        <sz val="12"/>
        <color theme="1"/>
        <rFont val="Calibri"/>
        <family val="2"/>
        <scheme val="minor"/>
      </rPr>
      <t>. Configureer de functie als volgt:</t>
    </r>
  </si>
  <si>
    <r>
      <t xml:space="preserve">b. </t>
    </r>
    <r>
      <rPr>
        <b/>
        <sz val="12"/>
        <color theme="1"/>
        <rFont val="Calibri"/>
        <family val="2"/>
        <scheme val="minor"/>
      </rPr>
      <t>Criteriumbereik1: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WereldProductie!C6:C47 -</t>
    </r>
    <r>
      <rPr>
        <sz val="12"/>
        <color theme="1"/>
        <rFont val="Calibri"/>
        <family val="2"/>
        <scheme val="minor"/>
      </rPr>
      <t>maak de cellen absoluut</t>
    </r>
  </si>
  <si>
    <r>
      <t xml:space="preserve">c. </t>
    </r>
    <r>
      <rPr>
        <b/>
        <sz val="12"/>
        <color theme="1"/>
        <rFont val="Calibri"/>
        <family val="2"/>
        <scheme val="minor"/>
      </rPr>
      <t>Criteria1: Noordelijk intypen</t>
    </r>
  </si>
  <si>
    <r>
      <t xml:space="preserve">d. </t>
    </r>
    <r>
      <rPr>
        <b/>
        <sz val="12"/>
        <color theme="1"/>
        <rFont val="Calibri"/>
        <family val="2"/>
        <scheme val="minor"/>
      </rPr>
      <t>Criteriumbereik2: WereldProductie!D6:D47 -</t>
    </r>
    <r>
      <rPr>
        <sz val="12"/>
        <color theme="1"/>
        <rFont val="Calibri"/>
        <family val="2"/>
        <scheme val="minor"/>
      </rPr>
      <t xml:space="preserve"> maak de cellen absoluut</t>
    </r>
  </si>
  <si>
    <r>
      <t xml:space="preserve">e. </t>
    </r>
    <r>
      <rPr>
        <b/>
        <sz val="12"/>
        <color theme="1"/>
        <rFont val="Calibri"/>
        <family val="2"/>
        <scheme val="minor"/>
      </rPr>
      <t xml:space="preserve">Criteria2: B30 -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Koffie - </t>
    </r>
    <r>
      <rPr>
        <sz val="12"/>
        <color theme="1"/>
        <rFont val="Calibri"/>
        <family val="2"/>
        <scheme val="minor"/>
      </rPr>
      <t>klik</t>
    </r>
    <r>
      <rPr>
        <b/>
        <sz val="12"/>
        <color theme="1"/>
        <rFont val="Calibri"/>
        <family val="2"/>
        <scheme val="minor"/>
      </rPr>
      <t xml:space="preserve"> OK</t>
    </r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</si>
  <si>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= en </t>
    </r>
    <r>
      <rPr>
        <b/>
        <sz val="12"/>
        <color theme="1"/>
        <rFont val="Calibri"/>
        <family val="2"/>
        <scheme val="minor"/>
      </rPr>
      <t>open</t>
    </r>
    <r>
      <rPr>
        <sz val="12"/>
        <color theme="1"/>
        <rFont val="Calibri"/>
        <family val="2"/>
        <scheme val="minor"/>
      </rPr>
      <t xml:space="preserve"> de functie </t>
    </r>
    <r>
      <rPr>
        <b/>
        <sz val="12"/>
        <color theme="1"/>
        <rFont val="Calibri"/>
        <family val="2"/>
        <scheme val="minor"/>
      </rPr>
      <t>SOMMEN.ALS</t>
    </r>
  </si>
  <si>
    <r>
      <t xml:space="preserve">a. </t>
    </r>
    <r>
      <rPr>
        <b/>
        <sz val="12"/>
        <color theme="1"/>
        <rFont val="Calibri"/>
        <family val="2"/>
        <scheme val="minor"/>
      </rPr>
      <t xml:space="preserve">Optelbereik: WereldProductie!H6:H47 - </t>
    </r>
    <r>
      <rPr>
        <sz val="12"/>
        <color theme="1"/>
        <rFont val="Calibri"/>
        <family val="2"/>
        <scheme val="minor"/>
      </rPr>
      <t>maak de cellen absoluut met fn + f4</t>
    </r>
  </si>
  <si>
    <t>Gebruik de functie SOMMEN.ALS om het totaal van de Cacaoproductie van 2013</t>
  </si>
  <si>
    <r>
      <t xml:space="preserve">Instelling: Celbereik D31 op het werkblad, 2016_Halfrond_totalen, berekenen uit </t>
    </r>
    <r>
      <rPr>
        <b/>
        <i/>
        <sz val="12"/>
        <color theme="1"/>
        <rFont val="Calibri"/>
        <family val="2"/>
        <scheme val="minor"/>
      </rPr>
      <t>WereldProductie</t>
    </r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</si>
  <si>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 xml:space="preserve">D31 </t>
    </r>
    <r>
      <rPr>
        <sz val="12"/>
        <color theme="1"/>
        <rFont val="Calibri"/>
        <family val="2"/>
        <scheme val="minor"/>
      </rPr>
      <t>in dit werkblad</t>
    </r>
  </si>
  <si>
    <r>
      <rPr>
        <sz val="12"/>
        <color theme="1"/>
        <rFont val="Calibri"/>
        <family val="2"/>
        <scheme val="minor"/>
      </rPr>
      <t xml:space="preserve">3. </t>
    </r>
    <r>
      <rPr>
        <i/>
        <sz val="12"/>
        <color theme="1"/>
        <rFont val="Calibri"/>
        <family val="2"/>
        <scheme val="minor"/>
      </rPr>
      <t>Configureer de functie als volgt:</t>
    </r>
  </si>
  <si>
    <r>
      <t>a. O</t>
    </r>
    <r>
      <rPr>
        <b/>
        <sz val="12"/>
        <color theme="1"/>
        <rFont val="Calibri"/>
        <family val="2"/>
        <scheme val="minor"/>
      </rPr>
      <t xml:space="preserve">ptelbereik: 2013 (cellen in kolom H) </t>
    </r>
  </si>
  <si>
    <r>
      <t xml:space="preserve">b. </t>
    </r>
    <r>
      <rPr>
        <b/>
        <sz val="12"/>
        <color theme="1"/>
        <rFont val="Calibri"/>
        <family val="2"/>
        <scheme val="minor"/>
      </rPr>
      <t>Criteriumbereik1:</t>
    </r>
    <r>
      <rPr>
        <sz val="12"/>
        <color theme="1"/>
        <rFont val="Calibri"/>
        <family val="2"/>
        <scheme val="minor"/>
      </rPr>
      <t xml:space="preserve"> "</t>
    </r>
    <r>
      <rPr>
        <b/>
        <sz val="12"/>
        <color theme="1"/>
        <rFont val="Calibri"/>
        <family val="2"/>
        <scheme val="minor"/>
      </rPr>
      <t>Halfrond" (cellen in kolom C)</t>
    </r>
  </si>
  <si>
    <r>
      <t xml:space="preserve">c. </t>
    </r>
    <r>
      <rPr>
        <b/>
        <sz val="12"/>
        <color theme="1"/>
        <rFont val="Calibri"/>
        <family val="2"/>
        <scheme val="minor"/>
      </rPr>
      <t xml:space="preserve">Criteria1: D29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Zuidelijk </t>
    </r>
  </si>
  <si>
    <r>
      <t xml:space="preserve">d. </t>
    </r>
    <r>
      <rPr>
        <b/>
        <sz val="12"/>
        <color theme="1"/>
        <rFont val="Calibri"/>
        <family val="2"/>
        <scheme val="minor"/>
      </rPr>
      <t>Criteriumbereik2: Productie (cellen in kolom D)</t>
    </r>
  </si>
  <si>
    <r>
      <t xml:space="preserve">e. </t>
    </r>
    <r>
      <rPr>
        <b/>
        <sz val="12"/>
        <color theme="1"/>
        <rFont val="Calibri"/>
        <family val="2"/>
        <scheme val="minor"/>
      </rPr>
      <t xml:space="preserve">Criteria2: B31 -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Cacao - </t>
    </r>
    <r>
      <rPr>
        <sz val="12"/>
        <color theme="1"/>
        <rFont val="Calibri"/>
        <family val="2"/>
        <scheme val="minor"/>
      </rPr>
      <t>klik</t>
    </r>
    <r>
      <rPr>
        <b/>
        <sz val="12"/>
        <color theme="1"/>
        <rFont val="Calibri"/>
        <family val="2"/>
        <scheme val="minor"/>
      </rPr>
      <t xml:space="preserve"> OK</t>
    </r>
  </si>
  <si>
    <t>Functie AANTAL.ALS om 1 criterium (Goed) op te tellen</t>
  </si>
  <si>
    <t>Functie AANTALLEN.ALS om 2 criteria (tussen 50 en 65) op te tellen</t>
  </si>
  <si>
    <t>In cel I35 komt het aantal deelnemers te staan, die voldoen aan de leeftijd tussen 50 en 65 jaar</t>
  </si>
  <si>
    <t>Kinderquiz vragen</t>
  </si>
  <si>
    <r>
      <t>Geef aan met</t>
    </r>
    <r>
      <rPr>
        <b/>
        <sz val="12"/>
        <color theme="1"/>
        <rFont val="Calibri"/>
        <family val="2"/>
        <scheme val="minor"/>
      </rPr>
      <t xml:space="preserve"> een geneste ALS functie, </t>
    </r>
    <r>
      <rPr>
        <sz val="12"/>
        <color theme="1"/>
        <rFont val="Calibri"/>
        <family val="2"/>
        <scheme val="minor"/>
      </rPr>
      <t>wie recht heeft op de bonus van 1000 en 500 euro met de onderstaande voorwaarden</t>
    </r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</si>
  <si>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en EN functie,</t>
    </r>
    <r>
      <rPr>
        <sz val="12"/>
        <color theme="1"/>
        <rFont val="Calibri"/>
        <family val="2"/>
        <scheme val="minor"/>
      </rPr>
      <t xml:space="preserve"> wie recht heeft op de bonus van 1000 en 0 euro met de onderstaande voorwaarden</t>
    </r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</si>
  <si>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&amp; EN &amp; OF functie,</t>
    </r>
    <r>
      <rPr>
        <sz val="12"/>
        <color theme="1"/>
        <rFont val="Calibri"/>
        <family val="2"/>
        <scheme val="minor"/>
      </rPr>
      <t xml:space="preserve"> wie recht heeft op de bonus Ja of Nee met de onderstaande voorwaarden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</si>
  <si>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</t>
    </r>
    <r>
      <rPr>
        <b/>
        <sz val="12"/>
        <color theme="1"/>
        <rFont val="Calibri"/>
        <family val="2"/>
        <scheme val="minor"/>
      </rPr>
      <t xml:space="preserve"> 3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</si>
  <si>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of in </t>
    </r>
    <r>
      <rPr>
        <b/>
        <sz val="12"/>
        <color theme="1"/>
        <rFont val="Calibri"/>
        <family val="2"/>
        <scheme val="minor"/>
      </rPr>
      <t>loondienst</t>
    </r>
    <r>
      <rPr>
        <sz val="12"/>
        <color theme="1"/>
        <rFont val="Calibri"/>
        <family val="2"/>
        <scheme val="minor"/>
      </rPr>
      <t xml:space="preserve"> is</t>
    </r>
  </si>
  <si>
    <t xml:space="preserve">Gebruik de functies Integer en Rest, om minuten om te zetten in uren en restminuten </t>
  </si>
  <si>
    <t>Melk</t>
  </si>
  <si>
    <t>Schroef</t>
  </si>
  <si>
    <t>Hamer</t>
  </si>
  <si>
    <t>Tang</t>
  </si>
  <si>
    <t>Zaag</t>
  </si>
  <si>
    <t>Waterpas</t>
  </si>
  <si>
    <t>Schroevendraaier</t>
  </si>
  <si>
    <t>Eieren</t>
  </si>
  <si>
    <t>Boter</t>
  </si>
  <si>
    <t>Meel</t>
  </si>
  <si>
    <t>Pudding</t>
  </si>
  <si>
    <t>Snoep</t>
  </si>
  <si>
    <t>Wijn</t>
  </si>
  <si>
    <t>Nootjes</t>
  </si>
  <si>
    <r>
      <t xml:space="preserve">Indien nodig kunt u kiezen voor een invoerbericht als er in de cel geklikt wordt via tab </t>
    </r>
    <r>
      <rPr>
        <i/>
        <sz val="12"/>
        <rFont val="Calibri"/>
        <family val="2"/>
        <scheme val="minor"/>
      </rPr>
      <t>Invoerbericht</t>
    </r>
  </si>
  <si>
    <r>
      <t xml:space="preserve">Ook kunt u met tab </t>
    </r>
    <r>
      <rPr>
        <i/>
        <sz val="12"/>
        <rFont val="Calibri"/>
        <family val="2"/>
        <scheme val="minor"/>
      </rPr>
      <t>Foutmelding</t>
    </r>
    <r>
      <rPr>
        <sz val="12"/>
        <rFont val="Calibri"/>
        <family val="2"/>
        <scheme val="minor"/>
      </rPr>
      <t xml:space="preserve"> een blokkering of melding instellen</t>
    </r>
  </si>
  <si>
    <r>
      <t>Gegevensv</t>
    </r>
    <r>
      <rPr>
        <b/>
        <sz val="18"/>
        <color theme="3"/>
        <rFont val="Calibri"/>
        <family val="2"/>
        <scheme val="minor"/>
      </rPr>
      <t>alidati</t>
    </r>
    <r>
      <rPr>
        <b/>
        <sz val="18"/>
        <color indexed="56"/>
        <rFont val="Calibri"/>
        <family val="2"/>
      </rPr>
      <t>e gecombineerd</t>
    </r>
  </si>
  <si>
    <r>
      <rPr>
        <b/>
        <sz val="18"/>
        <color theme="3"/>
        <rFont val="Calibri"/>
        <family val="2"/>
        <scheme val="minor"/>
      </rPr>
      <t>Gegevensvalidati</t>
    </r>
    <r>
      <rPr>
        <b/>
        <sz val="18"/>
        <color indexed="56"/>
        <rFont val="Calibri"/>
        <family val="2"/>
      </rPr>
      <t>e voorbeeld</t>
    </r>
  </si>
  <si>
    <r>
      <t xml:space="preserve">Maak een Gegevensvalidatie Aangepast-formule aan om de invoer van kleine letters a tot e toe te staan in cel C3.
</t>
    </r>
    <r>
      <rPr>
        <sz val="12"/>
        <color indexed="10"/>
        <rFont val="Calibri"/>
        <family val="2"/>
      </rPr>
      <t xml:space="preserve">Gebruik de </t>
    </r>
    <r>
      <rPr>
        <sz val="12"/>
        <color rgb="FFFF0000"/>
        <rFont val="Calibri"/>
        <family val="2"/>
        <scheme val="minor"/>
      </rPr>
      <t>CODE()-functi</t>
    </r>
    <r>
      <rPr>
        <sz val="12"/>
        <color indexed="10"/>
        <rFont val="Calibri"/>
        <family val="2"/>
      </rPr>
      <t>e om de waarden te vinden voor kleine letter a en kleine letter E</t>
    </r>
    <r>
      <rPr>
        <sz val="12"/>
        <color rgb="FFFF0000"/>
        <rFont val="Calibri"/>
        <family val="2"/>
        <scheme val="minor"/>
      </rPr>
      <t xml:space="preserve"> (</t>
    </r>
    <r>
      <rPr>
        <sz val="12"/>
        <color indexed="10"/>
        <rFont val="Calibri"/>
        <family val="2"/>
      </rPr>
      <t>bv.</t>
    </r>
    <r>
      <rPr>
        <sz val="12"/>
        <color rgb="FFFF0000"/>
        <rFont val="Calibri"/>
        <family val="2"/>
        <scheme val="minor"/>
      </rPr>
      <t xml:space="preserve"> =CODE("a"))
=</t>
    </r>
    <r>
      <rPr>
        <sz val="12"/>
        <color indexed="10"/>
        <rFont val="Calibri"/>
        <family val="2"/>
      </rPr>
      <t>EN</t>
    </r>
    <r>
      <rPr>
        <sz val="12"/>
        <color rgb="FFFF0000"/>
        <rFont val="Calibri"/>
        <family val="2"/>
        <scheme val="minor"/>
      </rPr>
      <t>(CODE(C3)&gt;=97,CODE(C3)&lt;=101)</t>
    </r>
    <r>
      <rPr>
        <sz val="12"/>
        <color theme="1"/>
        <rFont val="Calibri"/>
        <family val="2"/>
        <scheme val="minor"/>
      </rPr>
      <t xml:space="preserve">
</t>
    </r>
  </si>
  <si>
    <r>
      <t xml:space="preserve">Stel Gegevensvalidatie in voor cel C4 om de gebruiker te laten kiezen uit een lijst met producttypes uit de Type Tabel in kolom D.
</t>
    </r>
    <r>
      <rPr>
        <sz val="12"/>
        <color rgb="FFFF0000"/>
        <rFont val="Calibri"/>
        <family val="2"/>
        <scheme val="minor"/>
      </rPr>
      <t>=$D$10:$D$11</t>
    </r>
  </si>
  <si>
    <r>
      <t xml:space="preserve">Stel Gegevensvalidatie zo in voor cel C5 dat de items in de dropdown veranderen in die uit de rechterlijst in kolom F of H om het gekozen Type in cell 4 weer te geven.
</t>
    </r>
    <r>
      <rPr>
        <sz val="12"/>
        <color indexed="10"/>
        <rFont val="Calibri"/>
        <family val="2"/>
      </rPr>
      <t>Je zult Bereiknamen moeten toewijzen aan de waarden in de lijsten in kolom F en H - Fruit en Groenten, om vervolgens deze Bereiknamen te gebruiken met de INDIRECT()-functie als de Gegevensvalidatie =INDIRECT(C4)</t>
    </r>
  </si>
  <si>
    <r>
      <t xml:space="preserve">Pas een Voorwaardelijke opmaak zo toe op cellen C1 tot C20 dat de cel een rode kleur krijgt wanneer een gegevensinvoer in de bijbeorende rij in kolom H meer dan 5 tekens bevat.
</t>
    </r>
    <r>
      <rPr>
        <sz val="12"/>
        <color rgb="FFFF0000"/>
        <rFont val="Calibri"/>
        <family val="2"/>
        <scheme val="minor"/>
      </rPr>
      <t>=LEN($H1)&gt;5</t>
    </r>
  </si>
  <si>
    <t>Peer</t>
  </si>
  <si>
    <t>Ook is sorteren van de gegevens altijd vereist, als het Benaderen veld leeg gelaten is</t>
  </si>
  <si>
    <t>Een vereiste bij Verticaal zoeken is, dat de zoekwaarden in de tabel altijd uiterst links staan</t>
  </si>
  <si>
    <r>
      <t xml:space="preserve">2. </t>
    </r>
    <r>
      <rPr>
        <b/>
        <sz val="12"/>
        <rFont val="Calibri"/>
        <family val="2"/>
        <scheme val="minor"/>
      </rPr>
      <t>Zoekwaarde</t>
    </r>
    <r>
      <rPr>
        <sz val="12"/>
        <rFont val="Calibri"/>
        <family val="2"/>
        <scheme val="minor"/>
      </rPr>
      <t xml:space="preserve">: Selecteer de waarde/gegevens  waarop gezocht moet worden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B19</t>
    </r>
  </si>
  <si>
    <r>
      <t xml:space="preserve">3. </t>
    </r>
    <r>
      <rPr>
        <b/>
        <sz val="12"/>
        <rFont val="Calibri"/>
        <family val="2"/>
        <scheme val="minor"/>
      </rPr>
      <t>Tabelmatrix: Selecteer</t>
    </r>
    <r>
      <rPr>
        <sz val="12"/>
        <rFont val="Calibri"/>
        <family val="2"/>
        <scheme val="minor"/>
      </rPr>
      <t xml:space="preserve"> de volledige </t>
    </r>
    <r>
      <rPr>
        <b/>
        <sz val="12"/>
        <rFont val="Calibri"/>
        <family val="2"/>
        <scheme val="minor"/>
      </rPr>
      <t>tabel.</t>
    </r>
  </si>
  <si>
    <r>
      <t xml:space="preserve">4. </t>
    </r>
    <r>
      <rPr>
        <b/>
        <sz val="12"/>
        <rFont val="Calibri"/>
        <family val="2"/>
        <scheme val="minor"/>
      </rPr>
      <t>Rij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index_getal</t>
    </r>
    <r>
      <rPr>
        <sz val="12"/>
        <rFont val="Calibri"/>
        <family val="2"/>
        <scheme val="minor"/>
      </rPr>
      <t xml:space="preserve">: kies het juiste rummer van de rij waar het gezochte gegeven staat - </t>
    </r>
    <r>
      <rPr>
        <b/>
        <sz val="12"/>
        <rFont val="Calibri"/>
        <family val="2"/>
        <scheme val="minor"/>
      </rPr>
      <t xml:space="preserve">typ - 7 </t>
    </r>
    <r>
      <rPr>
        <sz val="12"/>
        <rFont val="Calibri"/>
        <family val="2"/>
        <scheme val="minor"/>
      </rPr>
      <t>voor leeftijd</t>
    </r>
  </si>
  <si>
    <r>
      <t xml:space="preserve">5. </t>
    </r>
    <r>
      <rPr>
        <b/>
        <sz val="12"/>
        <rFont val="Calibri"/>
        <family val="2"/>
        <scheme val="minor"/>
      </rPr>
      <t>Bereik</t>
    </r>
    <r>
      <rPr>
        <sz val="12"/>
        <rFont val="Calibri"/>
        <family val="2"/>
        <scheme val="minor"/>
      </rPr>
      <t xml:space="preserve">: maak een keuze uit “waar = 1” of “onwaar = 0” -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>een</t>
    </r>
    <r>
      <rPr>
        <b/>
        <sz val="12"/>
        <rFont val="Calibri"/>
        <family val="2"/>
        <scheme val="minor"/>
      </rPr>
      <t xml:space="preserve"> 0</t>
    </r>
  </si>
  <si>
    <t>1.</t>
  </si>
  <si>
    <t>2.</t>
  </si>
  <si>
    <t>3.</t>
  </si>
  <si>
    <t>4.</t>
  </si>
  <si>
    <t>5.</t>
  </si>
  <si>
    <t>6.</t>
  </si>
  <si>
    <t>7.</t>
  </si>
  <si>
    <t>8.</t>
  </si>
  <si>
    <t>Dubbele waarden opsporen</t>
  </si>
  <si>
    <t>Validatie gecombineerd</t>
  </si>
  <si>
    <t>Validatie dropdown menu maken</t>
  </si>
  <si>
    <t>Functie HORIZ.ZOEKEN</t>
  </si>
  <si>
    <t>Werkmap beveiligen, cellen blokkeren en formules verbergen</t>
  </si>
  <si>
    <t>6a.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</si>
  <si>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</si>
  <si>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</si>
  <si>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</si>
  <si>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</si>
  <si>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</si>
  <si>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</si>
  <si>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</si>
  <si>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</si>
  <si>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</si>
  <si>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</si>
  <si>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</si>
  <si>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21.</t>
  </si>
  <si>
    <t>20.</t>
  </si>
  <si>
    <t>22.</t>
  </si>
  <si>
    <t>23.</t>
  </si>
  <si>
    <t>24.</t>
  </si>
  <si>
    <t>25.</t>
  </si>
  <si>
    <t>26.</t>
  </si>
  <si>
    <t>27.</t>
  </si>
  <si>
    <t>28.</t>
  </si>
  <si>
    <t xml:space="preserve">1. Selecteer  cel D14 tot D40 (ctrl+shift+pijl down) </t>
  </si>
  <si>
    <r>
      <t xml:space="preserve">2. </t>
    </r>
    <r>
      <rPr>
        <b/>
        <sz val="12"/>
        <rFont val="Calibri"/>
        <family val="2"/>
      </rPr>
      <t>Gegevens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Tekst naar Kolommen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Gescheiden</t>
    </r>
    <r>
      <rPr>
        <sz val="12"/>
        <rFont val="Calibri"/>
        <family val="2"/>
      </rPr>
      <t xml:space="preserve"> aanvinken - </t>
    </r>
    <r>
      <rPr>
        <i/>
        <sz val="12"/>
        <rFont val="Calibri"/>
        <family val="2"/>
      </rPr>
      <t>Volgende</t>
    </r>
  </si>
  <si>
    <r>
      <t xml:space="preserve">3. Kies scheidingstekens op basis van - </t>
    </r>
    <r>
      <rPr>
        <b/>
        <sz val="12"/>
        <rFont val="Calibri"/>
        <family val="2"/>
      </rPr>
      <t xml:space="preserve">Spatie - </t>
    </r>
    <r>
      <rPr>
        <i/>
        <sz val="12"/>
        <rFont val="Calibri"/>
        <family val="2"/>
      </rPr>
      <t>Volgende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- Tekst - </t>
    </r>
    <r>
      <rPr>
        <i/>
        <sz val="12"/>
        <rFont val="Calibri"/>
        <family val="2"/>
      </rPr>
      <t>Voltooien</t>
    </r>
  </si>
  <si>
    <t>Deze functie werkt niet om de namen eruit te halen, omdat de namen niet even lang zijn</t>
  </si>
  <si>
    <t>Om dit te tackelen kunnen we de Functie VIND.SPEC gebruiken, die kan zoeken naar het haakje of een spatie</t>
  </si>
  <si>
    <t>uitgebreide functie</t>
  </si>
  <si>
    <t>LINKS(A27;VIND.SPEC("(";A27)-2)</t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</si>
  <si>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de grijze cellen bijv. cel B</t>
    </r>
    <r>
      <rPr>
        <b/>
        <sz val="12"/>
        <color theme="1"/>
        <rFont val="Calibri"/>
        <family val="2"/>
        <scheme val="minor"/>
      </rPr>
      <t>15</t>
    </r>
    <r>
      <rPr>
        <sz val="12"/>
        <color theme="1"/>
        <rFont val="Calibri"/>
        <family val="2"/>
        <scheme val="minor"/>
      </rPr>
      <t xml:space="preserve"> in het voorbeeld om de functie te analyseren</t>
    </r>
  </si>
  <si>
    <r>
      <t xml:space="preserve">2.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F15</t>
    </r>
    <r>
      <rPr>
        <sz val="12"/>
        <color theme="1"/>
        <rFont val="Calibri"/>
        <family val="2"/>
        <scheme val="minor"/>
      </rPr>
      <t xml:space="preserve"> - typ een = open de functie </t>
    </r>
    <r>
      <rPr>
        <b/>
        <sz val="12"/>
        <color theme="1"/>
        <rFont val="Calibri"/>
        <family val="2"/>
        <scheme val="minor"/>
      </rPr>
      <t>LINKS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E15</t>
    </r>
    <r>
      <rPr>
        <sz val="12"/>
        <color theme="1"/>
        <rFont val="Calibri"/>
        <family val="2"/>
        <scheme val="minor"/>
      </rPr>
      <t xml:space="preserve"> selecteren - 2e veld aantal tekens (7)</t>
    </r>
  </si>
  <si>
    <r>
      <t xml:space="preserve">3.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F21 -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E21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</si>
  <si>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r>
      <t xml:space="preserve">4.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F27 -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E27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</si>
  <si>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t>Maak deze oefening zoals het voorbeeld - raadpleeg indien nodig de voorbeeldformules</t>
  </si>
  <si>
    <r>
      <t xml:space="preserve">Alle formules gekoppeld buiten de tabel zijn </t>
    </r>
    <r>
      <rPr>
        <b/>
        <i/>
        <sz val="12"/>
        <rFont val="Calibri"/>
        <family val="2"/>
      </rPr>
      <t>Absolute verwijzingen, deze</t>
    </r>
    <r>
      <rPr>
        <i/>
        <sz val="12"/>
        <rFont val="Calibri"/>
        <family val="2"/>
      </rPr>
      <t xml:space="preserve"> kunnen niet worden doorgevoerd met de vulgreep</t>
    </r>
  </si>
  <si>
    <t>Maak eerst de formules op E18 zonder dollartekens - formule selecteren en doorvoeren</t>
  </si>
  <si>
    <t>Nu gaat het fout - klik in de formule van de absolute cel E18 - in de formulebalk de cursor in of achter C13 zetten</t>
  </si>
  <si>
    <t>druk op F4 of fn + F4 (laptop toetsenbord) voor de $$ tekens, de cel staat nu vast tijdens het doorvoeren</t>
  </si>
  <si>
    <t xml:space="preserve">Het zelfde principe toepassen voor de verkoop in cel F18 </t>
  </si>
  <si>
    <t>Selecteer cel G18 - typ = activeer cel E18 +F18 - Enter</t>
  </si>
  <si>
    <t xml:space="preserve">Omzet is Aantal flessen C18 * Verkoop G18 </t>
  </si>
  <si>
    <t>BTW berekenen in kolom I van het ex bedrag = cel H18 * 0,21 (of cel H18 * $E$13)</t>
  </si>
  <si>
    <t>Koers Dinar naar €</t>
  </si>
  <si>
    <t>Winst</t>
  </si>
  <si>
    <t>Wijnsoort uit Servië</t>
  </si>
  <si>
    <t>Inkoop Srv</t>
  </si>
  <si>
    <t>Inkoop NL</t>
  </si>
  <si>
    <t>Plus</t>
  </si>
  <si>
    <t>flessen</t>
  </si>
  <si>
    <t>(Dinar)</t>
  </si>
  <si>
    <t>winst 25%</t>
  </si>
  <si>
    <t>(ex BTW)</t>
  </si>
  <si>
    <t>Kaapvallei</t>
  </si>
  <si>
    <t>Blouberg</t>
  </si>
  <si>
    <t>Voorspoed</t>
  </si>
  <si>
    <t>Bay view</t>
  </si>
  <si>
    <t>Boschendal</t>
  </si>
  <si>
    <t>Buitenzorg</t>
  </si>
  <si>
    <t>Winstpercentage</t>
  </si>
  <si>
    <t>Totale winst</t>
  </si>
  <si>
    <t>Doorvoeren met een koppeling naar een absolute cel moet er met $ tekens gewerkt worden</t>
  </si>
  <si>
    <t>Dit kan snel tijdens het Formule maken met F4 1x is rij en kolom 2x is kolom 3x is rij</t>
  </si>
  <si>
    <t>Formules maken met Absolute verwijzingen</t>
  </si>
  <si>
    <t>Celeigenschappen instellen voor elke kolom</t>
  </si>
  <si>
    <r>
      <t xml:space="preserve">Controleer in het voorbeeld met de rechtermuis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(of ctrl + 1) - tabblad  </t>
    </r>
    <r>
      <rPr>
        <b/>
        <sz val="12"/>
        <rFont val="Calibri"/>
        <family val="2"/>
      </rPr>
      <t>Getal</t>
    </r>
    <r>
      <rPr>
        <sz val="12"/>
        <rFont val="Calibri"/>
        <family val="2"/>
      </rPr>
      <t xml:space="preserve"> </t>
    </r>
  </si>
  <si>
    <t>Selecteer de juiste kolom in de opdracht, rechtermuis klik Celeigenschappen -  of ctrl + 1</t>
  </si>
  <si>
    <t>Kies het onderdeel wat onder de geselecteerde data staat in 20</t>
  </si>
  <si>
    <r>
      <t xml:space="preserve">Kies b.v </t>
    </r>
    <r>
      <rPr>
        <b/>
        <sz val="12"/>
        <color rgb="FF000000"/>
        <rFont val="Calibri"/>
        <family val="2"/>
      </rPr>
      <t>Tekst</t>
    </r>
    <r>
      <rPr>
        <sz val="12"/>
        <color indexed="8"/>
        <rFont val="Calibri"/>
        <family val="2"/>
      </rPr>
      <t xml:space="preserve"> of </t>
    </r>
    <r>
      <rPr>
        <b/>
        <sz val="12"/>
        <color rgb="FF000000"/>
        <rFont val="Calibri"/>
        <family val="2"/>
      </rPr>
      <t>Tijd</t>
    </r>
    <r>
      <rPr>
        <sz val="12"/>
        <color indexed="8"/>
        <rFont val="Calibri"/>
        <family val="2"/>
      </rPr>
      <t xml:space="preserve"> - of </t>
    </r>
    <r>
      <rPr>
        <b/>
        <sz val="12"/>
        <color indexed="8"/>
        <rFont val="Calibri"/>
        <family val="2"/>
      </rPr>
      <t>Speciaal</t>
    </r>
    <r>
      <rPr>
        <sz val="12"/>
        <color indexed="8"/>
        <rFont val="Calibri"/>
        <family val="2"/>
      </rPr>
      <t xml:space="preserve"> - </t>
    </r>
    <r>
      <rPr>
        <i/>
        <sz val="12"/>
        <color indexed="8"/>
        <rFont val="Calibri"/>
        <family val="2"/>
      </rPr>
      <t>Telefoonnummer</t>
    </r>
    <r>
      <rPr>
        <sz val="12"/>
        <color indexed="8"/>
        <rFont val="Calibri"/>
        <family val="2"/>
      </rPr>
      <t xml:space="preserve"> - </t>
    </r>
  </si>
  <si>
    <t>of typ gewenste notatie via Aangepast - Datum (DD-MM-JJJJ)  of Landcode +310</t>
  </si>
  <si>
    <t xml:space="preserve">4. </t>
  </si>
  <si>
    <t>Raadpleeg zoveel mogelijk het voorbeeld</t>
  </si>
  <si>
    <t>Resultaat</t>
  </si>
  <si>
    <t>duur</t>
  </si>
  <si>
    <t>Met landcode</t>
  </si>
  <si>
    <t>van Goor</t>
  </si>
  <si>
    <t>Tekst</t>
  </si>
  <si>
    <t>Getal - 1 dec.</t>
  </si>
  <si>
    <t>Tijd</t>
  </si>
  <si>
    <t>perecentage</t>
  </si>
  <si>
    <t>Aangepaste Datum</t>
  </si>
  <si>
    <t>Speciaal</t>
  </si>
  <si>
    <t>Aangepast +310</t>
  </si>
  <si>
    <t>Sorteer de kolomen naar de gewenste plaats met Sorteren van links naar rechts</t>
  </si>
  <si>
    <t>Kolommen herschikken, zodat de kolom de gewenste kolommen in de juiste volgorde komt te staan met Sorteren</t>
  </si>
  <si>
    <t>Een omslachtige manier is door kolommen in te voegen, te kopiëren, plakken en weer te verwijderen</t>
  </si>
  <si>
    <t>Dus kies kolom Lidnr als 1e, Naam als 2e etc. (geef deze nr 1, de Naam nr. 2 enz.)</t>
  </si>
  <si>
    <r>
      <t xml:space="preserve">Voeg eventueel indien nodig een nieuwe rij toe boven de Titelkoppen en </t>
    </r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elke kolom het </t>
    </r>
    <r>
      <rPr>
        <b/>
        <sz val="12"/>
        <color theme="1"/>
        <rFont val="Calibri"/>
        <family val="2"/>
        <scheme val="minor"/>
      </rPr>
      <t>nummer</t>
    </r>
    <r>
      <rPr>
        <sz val="12"/>
        <color theme="1"/>
        <rFont val="Calibri"/>
        <family val="2"/>
        <scheme val="minor"/>
      </rPr>
      <t xml:space="preserve"> van de gewenste </t>
    </r>
    <r>
      <rPr>
        <b/>
        <sz val="12"/>
        <color theme="1"/>
        <rFont val="Calibri"/>
        <family val="2"/>
        <scheme val="minor"/>
      </rPr>
      <t>volgorde</t>
    </r>
  </si>
  <si>
    <r>
      <rPr>
        <b/>
        <sz val="12"/>
        <color theme="1"/>
        <rFont val="Calibri"/>
        <family val="2"/>
        <scheme val="minor"/>
      </rPr>
      <t>Sorteren - Selecteer</t>
    </r>
    <r>
      <rPr>
        <sz val="12"/>
        <color theme="1"/>
        <rFont val="Calibri"/>
        <family val="2"/>
        <scheme val="minor"/>
      </rPr>
      <t xml:space="preserve"> het hele </t>
    </r>
    <r>
      <rPr>
        <b/>
        <sz val="12"/>
        <color theme="1"/>
        <rFont val="Calibri"/>
        <family val="2"/>
        <scheme val="minor"/>
      </rPr>
      <t>bereik</t>
    </r>
    <r>
      <rPr>
        <sz val="12"/>
        <color theme="1"/>
        <rFont val="Calibri"/>
        <family val="2"/>
        <scheme val="minor"/>
      </rPr>
      <t xml:space="preserve"> inclusief de nieuwe rij met nummers</t>
    </r>
  </si>
  <si>
    <r>
      <t xml:space="preserve">Klik de knop </t>
    </r>
    <r>
      <rPr>
        <b/>
        <sz val="12"/>
        <color theme="1"/>
        <rFont val="Calibri"/>
        <family val="2"/>
        <scheme val="minor"/>
      </rPr>
      <t>Sorteren en filteren</t>
    </r>
    <r>
      <rPr>
        <sz val="12"/>
        <color theme="1"/>
        <rFont val="Calibri"/>
        <family val="2"/>
        <scheme val="minor"/>
      </rPr>
      <t xml:space="preserve">, en kies </t>
    </r>
    <r>
      <rPr>
        <i/>
        <u/>
        <sz val="12"/>
        <color theme="1"/>
        <rFont val="Calibri"/>
        <family val="2"/>
        <scheme val="minor"/>
      </rPr>
      <t>Aangepast sorteren</t>
    </r>
    <r>
      <rPr>
        <sz val="12"/>
        <color theme="1"/>
        <rFont val="Calibri"/>
        <family val="2"/>
        <scheme val="minor"/>
      </rPr>
      <t>.</t>
    </r>
  </si>
  <si>
    <r>
      <t xml:space="preserve">Klik de knop </t>
    </r>
    <r>
      <rPr>
        <b/>
        <i/>
        <sz val="12"/>
        <color theme="1"/>
        <rFont val="Calibri"/>
        <family val="2"/>
        <scheme val="minor"/>
      </rPr>
      <t>Opties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</t>
    </r>
    <r>
      <rPr>
        <i/>
        <u/>
        <sz val="12"/>
        <color theme="1"/>
        <rFont val="Calibri"/>
        <family val="2"/>
        <scheme val="minor"/>
      </rPr>
      <t>Van links naar rechts sorteren</t>
    </r>
    <r>
      <rPr>
        <sz val="12"/>
        <color theme="1"/>
        <rFont val="Calibri"/>
        <family val="2"/>
        <scheme val="minor"/>
      </rPr>
      <t xml:space="preserve"> in het venster </t>
    </r>
  </si>
  <si>
    <r>
      <t>Selecteer in het vak "</t>
    </r>
    <r>
      <rPr>
        <b/>
        <sz val="12"/>
        <color theme="1"/>
        <rFont val="Calibri"/>
        <family val="2"/>
        <scheme val="minor"/>
      </rPr>
      <t>Rij</t>
    </r>
    <r>
      <rPr>
        <sz val="12"/>
        <color theme="1"/>
        <rFont val="Calibri"/>
        <family val="2"/>
        <scheme val="minor"/>
      </rPr>
      <t xml:space="preserve">" (kies 27) de rij waarop u wenst te sorteren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 </t>
    </r>
    <r>
      <rPr>
        <i/>
        <sz val="12"/>
        <color theme="1"/>
        <rFont val="Calibri"/>
        <family val="2"/>
        <scheme val="minor"/>
      </rPr>
      <t>Van klein naar groot</t>
    </r>
  </si>
  <si>
    <r>
      <t xml:space="preserve">Klik de knop </t>
    </r>
    <r>
      <rPr>
        <b/>
        <sz val="12"/>
        <color theme="1"/>
        <rFont val="Calibri"/>
        <family val="2"/>
        <scheme val="minor"/>
      </rPr>
      <t>OK</t>
    </r>
    <r>
      <rPr>
        <sz val="12"/>
        <color theme="1"/>
        <rFont val="Calibri"/>
        <family val="2"/>
        <scheme val="minor"/>
      </rPr>
      <t xml:space="preserve"> om het venster te sluiten, en klik nogmaals de knop </t>
    </r>
    <r>
      <rPr>
        <b/>
        <sz val="12"/>
        <color theme="1"/>
        <rFont val="Calibri"/>
        <family val="2"/>
        <scheme val="minor"/>
      </rPr>
      <t>OK</t>
    </r>
    <r>
      <rPr>
        <sz val="12"/>
        <color theme="1"/>
        <rFont val="Calibri"/>
        <family val="2"/>
        <scheme val="minor"/>
      </rPr>
      <t xml:space="preserve"> om het sorteervenster te sluiten</t>
    </r>
  </si>
  <si>
    <r>
      <t>De extra rij met nummers verwijderen</t>
    </r>
    <r>
      <rPr>
        <b/>
        <sz val="12"/>
        <color theme="1"/>
        <rFont val="Calibri"/>
        <family val="2"/>
        <scheme val="minor"/>
      </rPr>
      <t xml:space="preserve"> - selecteer rij 27 - Verwijderen</t>
    </r>
  </si>
  <si>
    <r>
      <rPr>
        <b/>
        <sz val="12"/>
        <color rgb="FF000000"/>
        <rFont val="Calibri"/>
        <family val="2"/>
      </rPr>
      <t>Kop en voettekst veranderen:</t>
    </r>
    <r>
      <rPr>
        <sz val="12"/>
        <color indexed="8"/>
        <rFont val="Calibri"/>
        <family val="2"/>
      </rPr>
      <t xml:space="preserve"> Bestand - Afdrukken - Pagina-instelling - Kop en voettekst - aanpassen</t>
    </r>
  </si>
  <si>
    <t xml:space="preserve">Onderstaande onderdelen komen aan de orde in het voorbeeld: </t>
  </si>
  <si>
    <t>Voorbeeld namaken met eventueel bovenstaande tips</t>
  </si>
  <si>
    <r>
      <t xml:space="preserve">1. Selecteer cel B20 - typ = </t>
    </r>
    <r>
      <rPr>
        <b/>
        <sz val="12"/>
        <color indexed="8"/>
        <rFont val="Calibri"/>
        <family val="2"/>
      </rPr>
      <t>kies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 xml:space="preserve">AANTAL.ALS </t>
    </r>
  </si>
  <si>
    <r>
      <t>2. 1e veld</t>
    </r>
    <r>
      <rPr>
        <i/>
        <sz val="12"/>
        <color indexed="8"/>
        <rFont val="Calibri"/>
        <family val="2"/>
      </rPr>
      <t xml:space="preserve"> Bereik</t>
    </r>
    <r>
      <rPr>
        <sz val="12"/>
        <color indexed="8"/>
        <rFont val="Calibri"/>
        <family val="2"/>
      </rPr>
      <t xml:space="preserve"> - de reeks (A kolom) met e-mailadressen selecteren - 2e veld </t>
    </r>
    <r>
      <rPr>
        <i/>
        <sz val="12"/>
        <color indexed="8"/>
        <rFont val="Calibri"/>
        <family val="2"/>
      </rPr>
      <t xml:space="preserve">Criteria </t>
    </r>
    <r>
      <rPr>
        <sz val="12"/>
        <color indexed="8"/>
        <rFont val="Calibri"/>
        <family val="2"/>
      </rPr>
      <t>- selecteer cel A20 (het te zoeken adres)</t>
    </r>
  </si>
  <si>
    <r>
      <t xml:space="preserve">4. Cel A20 en B120 selecteren - tab </t>
    </r>
    <r>
      <rPr>
        <b/>
        <sz val="12"/>
        <rFont val="Calibri"/>
        <family val="2"/>
      </rPr>
      <t>Start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Sorteren en filteren</t>
    </r>
    <r>
      <rPr>
        <sz val="12"/>
        <rFont val="Calibri"/>
        <family val="2"/>
      </rPr>
      <t xml:space="preserve"> - kies </t>
    </r>
    <r>
      <rPr>
        <b/>
        <sz val="12"/>
        <rFont val="Calibri"/>
        <family val="2"/>
      </rPr>
      <t>Filter</t>
    </r>
  </si>
  <si>
    <r>
      <t xml:space="preserve">5. </t>
    </r>
    <r>
      <rPr>
        <b/>
        <sz val="12"/>
        <rFont val="Calibri"/>
        <family val="2"/>
      </rPr>
      <t>Filter</t>
    </r>
    <r>
      <rPr>
        <sz val="12"/>
        <rFont val="Calibri"/>
        <family val="2"/>
      </rPr>
      <t xml:space="preserve"> vervolgens in Kolom B op </t>
    </r>
    <r>
      <rPr>
        <b/>
        <sz val="12"/>
        <rFont val="Calibri"/>
        <family val="2"/>
      </rPr>
      <t>B19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deselecteer</t>
    </r>
    <r>
      <rPr>
        <sz val="12"/>
        <rFont val="Calibri"/>
        <family val="2"/>
      </rPr>
      <t xml:space="preserve"> -alleen </t>
    </r>
    <r>
      <rPr>
        <b/>
        <sz val="12"/>
        <rFont val="Calibri"/>
        <family val="2"/>
      </rPr>
      <t xml:space="preserve">1 </t>
    </r>
  </si>
  <si>
    <r>
      <t xml:space="preserve">1. Selecteer alleen kolom A of A20 met "ctrl+shift+pijl down" - Klik tab </t>
    </r>
    <r>
      <rPr>
        <b/>
        <sz val="12"/>
        <rFont val="Calibri"/>
        <family val="2"/>
      </rPr>
      <t>Gegevens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Duplicaten verwijderen </t>
    </r>
    <r>
      <rPr>
        <sz val="12"/>
        <rFont val="Calibri"/>
        <family val="2"/>
      </rPr>
      <t>-</t>
    </r>
  </si>
  <si>
    <t>1. Selecteer A20 met "ctrl+shift+pijl down" - Klik Voorwaardelijke opmaak - Markeringsregels voor cellen - Dubbele waarden</t>
  </si>
  <si>
    <r>
      <t xml:space="preserve">Sleep de grafiek onder het voorbeeld (cel B46) met dezelfde grootte en opmaak als het voorbeeld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Grafiekstijl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 xml:space="preserve">Stijl 3 </t>
    </r>
  </si>
  <si>
    <r>
      <t xml:space="preserve"> Activeer grafiek - Hulpmiddelen - </t>
    </r>
    <r>
      <rPr>
        <b/>
        <sz val="12"/>
        <color theme="1"/>
        <rFont val="Calibri"/>
        <family val="2"/>
        <scheme val="minor"/>
      </rPr>
      <t>Ontwerpen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Grafiekonderdelen toevoegen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Rastelijnen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Primair klein vertikaal</t>
    </r>
  </si>
  <si>
    <r>
      <t xml:space="preserve">Probeer de afbeelding wat </t>
    </r>
    <r>
      <rPr>
        <b/>
        <sz val="12"/>
        <color theme="1"/>
        <rFont val="Calibri"/>
        <family val="2"/>
        <scheme val="minor"/>
      </rPr>
      <t>lichter</t>
    </r>
    <r>
      <rPr>
        <sz val="12"/>
        <color theme="1"/>
        <rFont val="Calibri"/>
        <family val="2"/>
        <scheme val="minor"/>
      </rPr>
      <t xml:space="preserve"> te maken (soort watermerk) met Doorzichtheid</t>
    </r>
  </si>
  <si>
    <t xml:space="preserve">Gebruik de functie SOMMEN.ALS om: </t>
  </si>
  <si>
    <r>
      <t xml:space="preserve">De totale </t>
    </r>
    <r>
      <rPr>
        <b/>
        <sz val="14"/>
        <color theme="1"/>
        <rFont val="Calibri"/>
        <family val="2"/>
        <scheme val="minor"/>
      </rPr>
      <t>Omzet</t>
    </r>
    <r>
      <rPr>
        <sz val="14"/>
        <color theme="1"/>
        <rFont val="Calibri"/>
        <family val="2"/>
        <scheme val="minor"/>
      </rPr>
      <t xml:space="preserve"> van de </t>
    </r>
    <r>
      <rPr>
        <b/>
        <sz val="14"/>
        <color theme="1"/>
        <rFont val="Calibri"/>
        <family val="2"/>
        <scheme val="minor"/>
      </rPr>
      <t>Koffieproductie</t>
    </r>
    <r>
      <rPr>
        <sz val="14"/>
        <color theme="1"/>
        <rFont val="Calibri"/>
        <family val="2"/>
        <scheme val="minor"/>
      </rPr>
      <t xml:space="preserve"> in </t>
    </r>
    <r>
      <rPr>
        <b/>
        <sz val="14"/>
        <color theme="1"/>
        <rFont val="Calibri"/>
        <family val="2"/>
        <scheme val="minor"/>
      </rPr>
      <t>2016</t>
    </r>
    <r>
      <rPr>
        <sz val="14"/>
        <color theme="1"/>
        <rFont val="Calibri"/>
        <family val="2"/>
        <scheme val="minor"/>
      </rPr>
      <t xml:space="preserve"> van het </t>
    </r>
    <r>
      <rPr>
        <b/>
        <sz val="14"/>
        <color theme="1"/>
        <rFont val="Calibri"/>
        <family val="2"/>
        <scheme val="minor"/>
      </rPr>
      <t>Noordelijk</t>
    </r>
    <r>
      <rPr>
        <sz val="14"/>
        <color theme="1"/>
        <rFont val="Calibri"/>
        <family val="2"/>
        <scheme val="minor"/>
      </rPr>
      <t xml:space="preserve"> halfrond te berekenen</t>
    </r>
  </si>
  <si>
    <r>
      <t>Omzet in celbereik C30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berekenen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uit werkmap</t>
    </r>
    <r>
      <rPr>
        <b/>
        <i/>
        <sz val="12"/>
        <color theme="1"/>
        <rFont val="Calibri"/>
        <family val="2"/>
        <scheme val="minor"/>
      </rPr>
      <t xml:space="preserve"> WereldProductie</t>
    </r>
  </si>
  <si>
    <t>Formules met Absolute Verwijzingen</t>
  </si>
  <si>
    <t>Formules maken met een cel buiten de tabel - Absoluut verwijzen met $ tekens om doorvoeren mogelijk te maken</t>
  </si>
  <si>
    <r>
      <t xml:space="preserve">Selecteer cel G17 -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E17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(Aantal)</t>
    </r>
    <r>
      <rPr>
        <sz val="12"/>
        <rFont val="Calibri"/>
        <family val="2"/>
      </rPr>
      <t xml:space="preserve">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F17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(Prijs)</t>
    </r>
    <r>
      <rPr>
        <sz val="12"/>
        <rFont val="Calibri"/>
        <family val="2"/>
      </rPr>
      <t xml:space="preserve"> - doorvoeren met vulgreep voor alle cellen</t>
    </r>
  </si>
  <si>
    <r>
      <t xml:space="preserve">Selecteer cel H17 -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- cel </t>
    </r>
    <r>
      <rPr>
        <b/>
        <sz val="12"/>
        <rFont val="Calibri"/>
        <family val="2"/>
      </rPr>
      <t>G17</t>
    </r>
    <r>
      <rPr>
        <sz val="12"/>
        <rFont val="Calibri"/>
        <family val="2"/>
      </rPr>
      <t xml:space="preserve">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C11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lage btw</t>
    </r>
    <r>
      <rPr>
        <sz val="12"/>
        <rFont val="Calibri"/>
        <family val="2"/>
      </rPr>
      <t xml:space="preserve">) "fn+F4" via het toetsenbord absoluut maken - </t>
    </r>
    <r>
      <rPr>
        <b/>
        <sz val="12"/>
        <rFont val="Calibri"/>
        <family val="2"/>
      </rPr>
      <t>Enter</t>
    </r>
  </si>
  <si>
    <r>
      <t xml:space="preserve">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alle gele cellen (6%) </t>
    </r>
    <r>
      <rPr>
        <b/>
        <sz val="12"/>
        <rFont val="Calibri"/>
        <family val="2"/>
      </rPr>
      <t>doorvoeren</t>
    </r>
  </si>
  <si>
    <r>
      <t xml:space="preserve">Selecteer cel I21 -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- cel G21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C13</t>
    </r>
    <r>
      <rPr>
        <sz val="12"/>
        <rFont val="Calibri"/>
        <family val="2"/>
      </rPr>
      <t xml:space="preserve"> hoge</t>
    </r>
    <r>
      <rPr>
        <i/>
        <sz val="12"/>
        <rFont val="Calibri"/>
        <family val="2"/>
      </rPr>
      <t xml:space="preserve"> btw</t>
    </r>
    <r>
      <rPr>
        <sz val="12"/>
        <rFont val="Calibri"/>
        <family val="2"/>
      </rPr>
      <t xml:space="preserve">) "fn+F4" via het toetsenbord absoluut maken - </t>
    </r>
    <r>
      <rPr>
        <b/>
        <sz val="12"/>
        <rFont val="Calibri"/>
        <family val="2"/>
      </rPr>
      <t>Enter</t>
    </r>
  </si>
  <si>
    <r>
      <t xml:space="preserve">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alle groene cellen (21%) </t>
    </r>
    <r>
      <rPr>
        <b/>
        <sz val="12"/>
        <rFont val="Calibri"/>
        <family val="2"/>
      </rPr>
      <t>doorvoeren</t>
    </r>
  </si>
  <si>
    <r>
      <rPr>
        <i/>
        <sz val="12"/>
        <rFont val="Calibri"/>
        <family val="2"/>
      </rPr>
      <t>Bereken de Verkoop</t>
    </r>
    <r>
      <rPr>
        <sz val="12"/>
        <rFont val="Calibri"/>
        <family val="2"/>
      </rPr>
      <t xml:space="preserve"> - Selecteer cel J17 typ = klik cel G17 + H17+ I17 - Enter - doorvoeren met vulgreep</t>
    </r>
  </si>
  <si>
    <t>BTW laag</t>
  </si>
  <si>
    <t>BTW hoog</t>
  </si>
  <si>
    <t>Materiaal</t>
  </si>
  <si>
    <t>Voorraad</t>
  </si>
  <si>
    <t>Aantal nu</t>
  </si>
  <si>
    <t xml:space="preserve">Aantal </t>
  </si>
  <si>
    <t xml:space="preserve">Prijs </t>
  </si>
  <si>
    <t>Inkoop excl.</t>
  </si>
  <si>
    <t>in magazijn</t>
  </si>
  <si>
    <t>op voorraad</t>
  </si>
  <si>
    <t>besteld</t>
  </si>
  <si>
    <t>per stuk</t>
  </si>
  <si>
    <t>Smeer olie</t>
  </si>
  <si>
    <t>Kruipolie</t>
  </si>
  <si>
    <t>Petrolium</t>
  </si>
  <si>
    <t>Siliconenspray</t>
  </si>
  <si>
    <t>Bouten M8</t>
  </si>
  <si>
    <t>Revetten M8</t>
  </si>
  <si>
    <t>Schroeven M8</t>
  </si>
  <si>
    <t>Ringsleutels</t>
  </si>
  <si>
    <t>Dit kan snel tijdens het Formule maken met F4 of fn +F4 - 1x indrukken is rij en kolom - 2x is alleen de kolom - 3x is alleen de rij</t>
  </si>
  <si>
    <t>SUBTOTAAL gebruiken middels een functie om alleen de gefilterde getallen te berekenen</t>
  </si>
  <si>
    <t>Eventueel een Extra tekst oefening</t>
  </si>
  <si>
    <r>
      <t xml:space="preserve">1. </t>
    </r>
    <r>
      <rPr>
        <b/>
        <sz val="11"/>
        <rFont val="Calibri"/>
        <family val="2"/>
        <scheme val="minor"/>
      </rPr>
      <t>Aktiveer</t>
    </r>
    <r>
      <rPr>
        <sz val="11"/>
        <rFont val="Calibri"/>
        <family val="2"/>
        <scheme val="minor"/>
      </rPr>
      <t xml:space="preserve"> cel D21 en </t>
    </r>
    <r>
      <rPr>
        <b/>
        <sz val="11"/>
        <rFont val="Calibri"/>
        <family val="2"/>
        <scheme val="minor"/>
      </rPr>
      <t>typ</t>
    </r>
    <r>
      <rPr>
        <sz val="11"/>
        <rFont val="Calibri"/>
        <family val="2"/>
        <scheme val="minor"/>
      </rPr>
      <t xml:space="preserve"> = </t>
    </r>
    <r>
      <rPr>
        <b/>
        <sz val="11"/>
        <rFont val="Calibri"/>
        <family val="2"/>
        <scheme val="minor"/>
      </rPr>
      <t>open</t>
    </r>
    <r>
      <rPr>
        <sz val="11"/>
        <rFont val="Calibri"/>
        <family val="2"/>
        <scheme val="minor"/>
      </rPr>
      <t xml:space="preserve"> de functie </t>
    </r>
    <r>
      <rPr>
        <b/>
        <sz val="11"/>
        <rFont val="Calibri"/>
        <family val="2"/>
        <scheme val="minor"/>
      </rPr>
      <t>INTEGER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selecteer</t>
    </r>
    <r>
      <rPr>
        <sz val="11"/>
        <rFont val="Calibri"/>
        <family val="2"/>
        <scheme val="minor"/>
      </rPr>
      <t xml:space="preserve"> in 1e veld cel </t>
    </r>
    <r>
      <rPr>
        <b/>
        <sz val="11"/>
        <rFont val="Calibri"/>
        <family val="2"/>
        <scheme val="minor"/>
      </rPr>
      <t>C21</t>
    </r>
    <r>
      <rPr>
        <sz val="11"/>
        <rFont val="Calibri"/>
        <family val="2"/>
        <scheme val="minor"/>
      </rPr>
      <t xml:space="preserve"> en </t>
    </r>
    <r>
      <rPr>
        <b/>
        <sz val="11"/>
        <rFont val="Calibri"/>
        <family val="2"/>
        <scheme val="minor"/>
      </rPr>
      <t>typ /60</t>
    </r>
    <r>
      <rPr>
        <sz val="11"/>
        <rFont val="Calibri"/>
        <family val="2"/>
        <scheme val="minor"/>
      </rPr>
      <t xml:space="preserve"> (delen door 60 = aantal minuten)</t>
    </r>
  </si>
  <si>
    <r>
      <t xml:space="preserve">2. </t>
    </r>
    <r>
      <rPr>
        <b/>
        <sz val="11"/>
        <rFont val="Calibri"/>
        <family val="2"/>
        <scheme val="minor"/>
      </rPr>
      <t>Aktiveer</t>
    </r>
    <r>
      <rPr>
        <sz val="11"/>
        <rFont val="Calibri"/>
        <family val="2"/>
        <scheme val="minor"/>
      </rPr>
      <t xml:space="preserve"> cel E21 en </t>
    </r>
    <r>
      <rPr>
        <b/>
        <sz val="11"/>
        <rFont val="Calibri"/>
        <family val="2"/>
        <scheme val="minor"/>
      </rPr>
      <t>typ</t>
    </r>
    <r>
      <rPr>
        <sz val="11"/>
        <rFont val="Calibri"/>
        <family val="2"/>
        <scheme val="minor"/>
      </rPr>
      <t xml:space="preserve"> = </t>
    </r>
    <r>
      <rPr>
        <b/>
        <sz val="11"/>
        <rFont val="Calibri"/>
        <family val="2"/>
        <scheme val="minor"/>
      </rPr>
      <t>open</t>
    </r>
    <r>
      <rPr>
        <sz val="11"/>
        <rFont val="Calibri"/>
        <family val="2"/>
        <scheme val="minor"/>
      </rPr>
      <t xml:space="preserve"> de functie </t>
    </r>
    <r>
      <rPr>
        <b/>
        <sz val="11"/>
        <rFont val="Calibri"/>
        <family val="2"/>
        <scheme val="minor"/>
      </rPr>
      <t>REST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selecteer</t>
    </r>
    <r>
      <rPr>
        <sz val="11"/>
        <rFont val="Calibri"/>
        <family val="2"/>
        <scheme val="minor"/>
      </rPr>
      <t xml:space="preserve"> in 1e veld </t>
    </r>
    <r>
      <rPr>
        <b/>
        <sz val="11"/>
        <rFont val="Calibri"/>
        <family val="2"/>
        <scheme val="minor"/>
      </rPr>
      <t>C21</t>
    </r>
    <r>
      <rPr>
        <sz val="11"/>
        <rFont val="Calibri"/>
        <family val="2"/>
        <scheme val="minor"/>
      </rPr>
      <t xml:space="preserve"> en </t>
    </r>
    <r>
      <rPr>
        <b/>
        <sz val="11"/>
        <rFont val="Calibri"/>
        <family val="2"/>
        <scheme val="minor"/>
      </rPr>
      <t>typ /60</t>
    </r>
    <r>
      <rPr>
        <sz val="11"/>
        <rFont val="Calibri"/>
        <family val="2"/>
        <scheme val="minor"/>
      </rPr>
      <t xml:space="preserve"> (delen door 60 = aantal minuten)</t>
    </r>
  </si>
  <si>
    <r>
      <t xml:space="preserve">klik in het voorbeeld D9 en E9 om te zien hoe de formule </t>
    </r>
    <r>
      <rPr>
        <b/>
        <sz val="11"/>
        <rFont val="Calibri"/>
        <family val="2"/>
      </rPr>
      <t>Integer</t>
    </r>
    <r>
      <rPr>
        <i/>
        <sz val="11"/>
        <rFont val="Calibri"/>
        <family val="2"/>
      </rPr>
      <t xml:space="preserve"> en </t>
    </r>
    <r>
      <rPr>
        <b/>
        <sz val="11"/>
        <rFont val="Calibri"/>
        <family val="2"/>
      </rPr>
      <t>Rest</t>
    </r>
    <r>
      <rPr>
        <i/>
        <sz val="11"/>
        <rFont val="Calibri"/>
        <family val="2"/>
      </rPr>
      <t xml:space="preserve"> is opgebouw</t>
    </r>
  </si>
  <si>
    <r>
      <t xml:space="preserve">De functie </t>
    </r>
    <r>
      <rPr>
        <b/>
        <sz val="11"/>
        <rFont val="Calibri"/>
        <family val="2"/>
        <scheme val="minor"/>
      </rPr>
      <t>INTEGER</t>
    </r>
    <r>
      <rPr>
        <i/>
        <sz val="11"/>
        <rFont val="Calibri"/>
        <family val="2"/>
        <scheme val="minor"/>
      </rPr>
      <t xml:space="preserve"> berekend hele getallen die door 60 gedeeld kunnen worden - </t>
    </r>
    <r>
      <rPr>
        <b/>
        <sz val="11"/>
        <rFont val="Calibri"/>
        <family val="2"/>
        <scheme val="minor"/>
      </rPr>
      <t>REST</t>
    </r>
    <r>
      <rPr>
        <i/>
        <sz val="11"/>
        <rFont val="Calibri"/>
        <family val="2"/>
        <scheme val="minor"/>
      </rPr>
      <t xml:space="preserve"> berekend het aantal wat niet kan</t>
    </r>
  </si>
  <si>
    <t>In de G kolom wordt gecontroleerd of het bedrag dat betaald is gelijk aan het factuurbedrag</t>
  </si>
  <si>
    <r>
      <t xml:space="preserve">1. </t>
    </r>
    <r>
      <rPr>
        <b/>
        <sz val="12"/>
        <rFont val="Calibri"/>
        <family val="2"/>
      </rPr>
      <t xml:space="preserve">Selecteer </t>
    </r>
    <r>
      <rPr>
        <sz val="12"/>
        <rFont val="Calibri"/>
        <family val="2"/>
      </rPr>
      <t>cel</t>
    </r>
    <r>
      <rPr>
        <b/>
        <sz val="12"/>
        <rFont val="Calibri"/>
        <family val="2"/>
      </rPr>
      <t xml:space="preserve"> G13</t>
    </r>
    <r>
      <rPr>
        <sz val="12"/>
        <rFont val="Calibri"/>
        <family val="2"/>
      </rPr>
      <t xml:space="preserve"> - typ </t>
    </r>
    <r>
      <rPr>
        <sz val="12"/>
        <color rgb="FFFF0000"/>
        <rFont val="Calibri"/>
        <family val="2"/>
      </rPr>
      <t>=ALS(D13=E13;"";"Actie ")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Doorvoeren</t>
    </r>
  </si>
  <si>
    <r>
      <t xml:space="preserve">3. Zet voor de vorige functie in F13 deze formule: </t>
    </r>
    <r>
      <rPr>
        <sz val="12"/>
        <color rgb="FFFF0000"/>
        <rFont val="Calibri"/>
        <family val="2"/>
      </rPr>
      <t>=ALS(G13="";"";</t>
    </r>
    <r>
      <rPr>
        <sz val="12"/>
        <rFont val="Calibri"/>
        <family val="2"/>
      </rPr>
      <t xml:space="preserve"> en sluit af met een dubbel haakje - </t>
    </r>
    <r>
      <rPr>
        <b/>
        <sz val="12"/>
        <rFont val="Calibri"/>
        <family val="2"/>
      </rPr>
      <t>Doorvoeren</t>
    </r>
  </si>
  <si>
    <t>Dit om cel C13 leeg te laten als het bedrag betaald is!</t>
  </si>
  <si>
    <t>ouder</t>
  </si>
  <si>
    <t>Informatie ophalen bij de receptie van bijv. een ziekenhuis via VERT.ZOEKEN</t>
  </si>
  <si>
    <t>P.T. Puts</t>
  </si>
  <si>
    <t>6103 AI</t>
  </si>
  <si>
    <t>Horn</t>
  </si>
  <si>
    <t>6114 HK</t>
  </si>
  <si>
    <t>P.J. Verdonschot</t>
  </si>
  <si>
    <t>6097 LG</t>
  </si>
  <si>
    <t>C.L. Poetz</t>
  </si>
  <si>
    <t>Thorn</t>
  </si>
  <si>
    <t>W.F.C. Peskens</t>
  </si>
  <si>
    <t>6109 AB</t>
  </si>
  <si>
    <t>G.A.Z.Goor</t>
  </si>
  <si>
    <t>6115 LO</t>
  </si>
  <si>
    <t>Kessel</t>
  </si>
  <si>
    <t>O.S. Jensen</t>
  </si>
  <si>
    <t>6121 WD</t>
  </si>
  <si>
    <t>El</t>
  </si>
  <si>
    <t>C.M.W. Verdonschot</t>
  </si>
  <si>
    <t>6094 KI</t>
  </si>
  <si>
    <t>J.J.Jansz</t>
  </si>
  <si>
    <t>B.C. Mevel</t>
  </si>
  <si>
    <t>6106 UG</t>
  </si>
  <si>
    <t>Wessem</t>
  </si>
  <si>
    <t>A.Z.Z. Timmermans</t>
  </si>
  <si>
    <t>6112 HY</t>
  </si>
  <si>
    <t>J.I.J Ullings</t>
  </si>
  <si>
    <t>6118 CV</t>
  </si>
  <si>
    <t>Pad</t>
  </si>
  <si>
    <r>
      <t xml:space="preserve">In kolom E de </t>
    </r>
    <r>
      <rPr>
        <b/>
        <i/>
        <sz val="12"/>
        <color theme="1"/>
        <rFont val="Calibri"/>
        <family val="2"/>
        <scheme val="minor"/>
      </rPr>
      <t>Verkeerslichtpictogrammen</t>
    </r>
    <r>
      <rPr>
        <i/>
        <sz val="12"/>
        <color theme="1"/>
        <rFont val="Calibri"/>
        <family val="2"/>
        <scheme val="minor"/>
      </rPr>
      <t xml:space="preserve"> zetten, die de kleurwaarden van hoog naar laag (laag is donkerder)</t>
    </r>
  </si>
  <si>
    <r>
      <t xml:space="preserve">    kies onder TYPE - </t>
    </r>
    <r>
      <rPr>
        <b/>
        <sz val="12"/>
        <color theme="1"/>
        <rFont val="Calibri"/>
        <family val="2"/>
        <scheme val="minor"/>
      </rPr>
      <t>Getal</t>
    </r>
    <r>
      <rPr>
        <sz val="12"/>
        <color theme="1"/>
        <rFont val="Calibri"/>
        <family val="2"/>
        <scheme val="minor"/>
      </rPr>
      <t xml:space="preserve"> - onder WAARDE &gt;75 - &gt;50 - &gt;20</t>
    </r>
  </si>
  <si>
    <t>In kolom G de Kleurenschaal indelen op schaal 1 tot 10 ( afbeelding 1)</t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</si>
  <si>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H7:H9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 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Markeerregels voor cellen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Gelijk aan</t>
    </r>
    <r>
      <rPr>
        <sz val="12"/>
        <rFont val="Calibri"/>
        <family val="2"/>
        <scheme val="minor"/>
      </rPr>
      <t xml:space="preserve"> - </t>
    </r>
  </si>
  <si>
    <t xml:space="preserve">    typ voor elk criteria Goed, Voldoende of Onvoldoende en geef deze de gewenste kleur</t>
  </si>
  <si>
    <r>
      <t xml:space="preserve">2.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H10:H13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Kleurenschalen</t>
    </r>
    <r>
      <rPr>
        <sz val="12"/>
        <rFont val="Calibri"/>
        <family val="2"/>
        <scheme val="minor"/>
      </rPr>
      <t xml:space="preserve"> - kies (afbeelding 1)</t>
    </r>
  </si>
  <si>
    <r>
      <t xml:space="preserve">In de F kolom wordt </t>
    </r>
    <r>
      <rPr>
        <b/>
        <i/>
        <sz val="12"/>
        <color rgb="FF000000"/>
        <rFont val="Calibri"/>
        <family val="2"/>
      </rPr>
      <t>Herinnering</t>
    </r>
    <r>
      <rPr>
        <i/>
        <sz val="12"/>
        <color indexed="8"/>
        <rFont val="Calibri"/>
        <family val="2"/>
      </rPr>
      <t xml:space="preserve"> getoond indien de factuur datum over de 30 dagen heen gaat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</si>
  <si>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F13</t>
    </r>
    <r>
      <rPr>
        <sz val="12"/>
        <rFont val="Calibri"/>
        <family val="2"/>
      </rPr>
      <t xml:space="preserve"> - typ </t>
    </r>
    <r>
      <rPr>
        <sz val="12"/>
        <color rgb="FFFF0000"/>
        <rFont val="Calibri"/>
        <family val="2"/>
      </rPr>
      <t>=ALS(VANDAAG()-C13&gt;30;"Herinnering";"")</t>
    </r>
    <r>
      <rPr>
        <sz val="12"/>
        <rFont val="Calibri"/>
        <family val="2"/>
      </rPr>
      <t xml:space="preserve"> in de </t>
    </r>
    <r>
      <rPr>
        <b/>
        <sz val="12"/>
        <rFont val="Calibri"/>
        <family val="2"/>
      </rPr>
      <t>formulebalk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Enter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Doorvoeren</t>
    </r>
  </si>
  <si>
    <r>
      <t xml:space="preserve">Maak eventueel met </t>
    </r>
    <r>
      <rPr>
        <b/>
        <sz val="12"/>
        <rFont val="Calibri"/>
        <family val="2"/>
      </rPr>
      <t>Voorwaardelijke opmaak</t>
    </r>
    <r>
      <rPr>
        <sz val="12"/>
        <rFont val="Calibri"/>
        <family val="2"/>
      </rPr>
      <t xml:space="preserve"> in cellen F13:F25 een regel  = </t>
    </r>
    <r>
      <rPr>
        <i/>
        <sz val="12"/>
        <rFont val="Calibri"/>
        <family val="2"/>
      </rPr>
      <t>Gelijk aan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Herinnering</t>
    </r>
    <r>
      <rPr>
        <sz val="12"/>
        <rFont val="Calibri"/>
        <family val="2"/>
      </rPr>
      <t xml:space="preserve"> - tekstopmaak rood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</si>
</sst>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0\ &quot;jaar&quot;"/>
    <numFmt numFmtId="166" formatCode="0#########"/>
    <numFmt numFmtId="167" formatCode="0.0"/>
    <numFmt numFmtId="168" formatCode="dd/mm/yyyy"/>
    <numFmt numFmtId="169" formatCode="d/m/yyyy\ "/>
    <numFmt numFmtId="170" formatCode="0.0%"/>
    <numFmt numFmtId="171" formatCode="#,##0.00_ ;\-#,##0.00\ "/>
    <numFmt numFmtId="172" formatCode="#,##0.0"/>
    <numFmt numFmtId="173" formatCode="_(&quot;€&quot;* #,##0.00_);_(&quot;€&quot;* \(#,##0.00\);_(&quot;€&quot;* &quot;-&quot;??_);_(@_)"/>
    <numFmt numFmtId="174" formatCode="_-&quot;€&quot;\ * #,##0.00_-;_-&quot;€&quot;\ * #,##0.00\-;_-&quot;€&quot;\ * &quot;-&quot;??_-;_-@_-"/>
    <numFmt numFmtId="175" formatCode="[$-F800]dddd\,\ mmmm\ dd\,\ yyyy"/>
    <numFmt numFmtId="176" formatCode="_ &quot;€&quot;\ * #,##0_ ;_ &quot;€&quot;\ * \-#,##0_ ;_ &quot;€&quot;\ * &quot;-&quot;??_ ;_ @_ "/>
    <numFmt numFmtId="177" formatCode="_-* #,##0.0000_-;_-* #,##0.0000\-;_-* &quot;-&quot;????_-;_-@_-"/>
    <numFmt numFmtId="178" formatCode="\+\3\10"/>
    <numFmt numFmtId="179" formatCode="_-* #,##0.0000_-;_-* #,##0.0000\-;_-* &quot;-&quot;??_-;_-@_-"/>
    <numFmt numFmtId="180" formatCode="0.0E+00"/>
    <numFmt numFmtId="181" formatCode="hh:mm;@"/>
  </numFmts>
  <fonts count="20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2E74B5"/>
      <name val="Calibri Light"/>
      <family val="2"/>
    </font>
    <font>
      <b/>
      <sz val="12"/>
      <color rgb="FF333333"/>
      <name val="Calibri"/>
      <family val="2"/>
      <scheme val="minor"/>
    </font>
    <font>
      <sz val="12"/>
      <color rgb="FF333333"/>
      <name val="Calibri"/>
      <family val="2"/>
      <scheme val="minor"/>
    </font>
    <font>
      <sz val="11"/>
      <color theme="0"/>
      <name val="Calibri"/>
      <family val="2"/>
      <scheme val="minor"/>
    </font>
    <font>
      <shadow/>
      <sz val="24"/>
      <name val="Calibri"/>
      <family val="2"/>
    </font>
    <font>
      <sz val="11"/>
      <color indexed="8"/>
      <name val="Calibri"/>
      <family val="2"/>
    </font>
    <font>
      <b/>
      <sz val="18"/>
      <name val="Calibri"/>
      <family val="2"/>
    </font>
    <font>
      <b/>
      <sz val="11"/>
      <color indexed="8"/>
      <name val="Calibri"/>
      <family val="2"/>
    </font>
    <font>
      <b/>
      <sz val="14"/>
      <color indexed="9"/>
      <name val="Calibri"/>
      <family val="2"/>
    </font>
    <font>
      <sz val="14"/>
      <color indexed="9"/>
      <name val="Calibri"/>
      <family val="2"/>
    </font>
    <font>
      <sz val="14"/>
      <color indexed="8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8"/>
      <name val="Calibri"/>
      <family val="2"/>
    </font>
    <font>
      <b/>
      <sz val="20"/>
      <color indexed="10"/>
      <name val="Arial"/>
      <family val="2"/>
    </font>
    <font>
      <b/>
      <sz val="20"/>
      <name val="Arial"/>
      <family val="2"/>
    </font>
    <font>
      <sz val="14"/>
      <color indexed="12"/>
      <name val="Calibri"/>
      <family val="2"/>
    </font>
    <font>
      <b/>
      <i/>
      <sz val="12"/>
      <name val="Calibri"/>
      <family val="2"/>
    </font>
    <font>
      <sz val="10"/>
      <color indexed="12"/>
      <name val="Calibri"/>
      <family val="2"/>
    </font>
    <font>
      <sz val="10"/>
      <color indexed="18"/>
      <name val="Calibri"/>
      <family val="2"/>
    </font>
    <font>
      <sz val="11"/>
      <color indexed="1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hadow/>
      <sz val="28"/>
      <name val="Calibri"/>
      <family val="2"/>
    </font>
    <font>
      <b/>
      <u/>
      <sz val="14"/>
      <color indexed="9"/>
      <name val="Calibri"/>
      <family val="2"/>
    </font>
    <font>
      <sz val="12"/>
      <color indexed="23"/>
      <name val="Calibri"/>
      <family val="2"/>
    </font>
    <font>
      <sz val="12"/>
      <color indexed="9"/>
      <name val="Calibri"/>
      <family val="2"/>
    </font>
    <font>
      <i/>
      <sz val="12"/>
      <color theme="1"/>
      <name val="Calibri"/>
      <family val="2"/>
      <scheme val="minor"/>
    </font>
    <font>
      <b/>
      <sz val="18"/>
      <name val="Algerian"/>
      <family val="5"/>
    </font>
    <font>
      <b/>
      <sz val="18"/>
      <color rgb="FF0070C0"/>
      <name val="Batang"/>
      <family val="1"/>
    </font>
    <font>
      <b/>
      <sz val="18"/>
      <color indexed="10"/>
      <name val="Batang"/>
      <family val="1"/>
    </font>
    <font>
      <sz val="18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i/>
      <sz val="14"/>
      <name val="Calibri"/>
      <family val="2"/>
    </font>
    <font>
      <b/>
      <sz val="18"/>
      <color indexed="39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28"/>
      <name val="Calibri"/>
      <family val="2"/>
    </font>
    <font>
      <b/>
      <sz val="18"/>
      <name val="Batang"/>
      <family val="1"/>
    </font>
    <font>
      <sz val="11"/>
      <color indexed="9"/>
      <name val="Calibri"/>
      <family val="2"/>
    </font>
    <font>
      <i/>
      <sz val="12"/>
      <color indexed="56"/>
      <name val="Calibri"/>
      <family val="2"/>
    </font>
    <font>
      <b/>
      <sz val="11"/>
      <color indexed="53"/>
      <name val="Calibri"/>
      <family val="2"/>
    </font>
    <font>
      <sz val="11"/>
      <color indexed="51"/>
      <name val="Calibri"/>
      <family val="2"/>
    </font>
    <font>
      <sz val="11"/>
      <color indexed="53"/>
      <name val="Calibri"/>
      <family val="2"/>
    </font>
    <font>
      <sz val="10"/>
      <name val="Arial"/>
      <family val="2"/>
    </font>
    <font>
      <shadow/>
      <sz val="18"/>
      <name val="Calibri"/>
      <family val="2"/>
    </font>
    <font>
      <u/>
      <sz val="14"/>
      <color indexed="9"/>
      <name val="Calibri"/>
      <family val="2"/>
    </font>
    <font>
      <u/>
      <sz val="16"/>
      <color indexed="9"/>
      <name val="Calibri"/>
      <family val="2"/>
    </font>
    <font>
      <sz val="12"/>
      <color indexed="12"/>
      <name val="Calibri"/>
      <family val="2"/>
    </font>
    <font>
      <sz val="14"/>
      <color indexed="18"/>
      <name val="Calibri"/>
      <family val="2"/>
      <scheme val="minor"/>
    </font>
    <font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sz val="9"/>
      <color indexed="8"/>
      <name val="Calibri"/>
      <family val="2"/>
    </font>
    <font>
      <b/>
      <i/>
      <sz val="12"/>
      <color indexed="1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sz val="20"/>
      <name val="Arial"/>
      <family val="2"/>
    </font>
    <font>
      <sz val="11"/>
      <color indexed="9"/>
      <name val="Arial"/>
      <family val="2"/>
    </font>
    <font>
      <b/>
      <sz val="20"/>
      <name val="Tahoma"/>
      <family val="2"/>
    </font>
    <font>
      <sz val="10"/>
      <color indexed="62"/>
      <name val="Tahoma"/>
      <family val="2"/>
    </font>
    <font>
      <sz val="10"/>
      <name val="Tahoma"/>
      <family val="2"/>
    </font>
    <font>
      <vertAlign val="superscript"/>
      <sz val="10"/>
      <color indexed="62"/>
      <name val="Tahoma"/>
      <family val="2"/>
    </font>
    <font>
      <vertAlign val="subscript"/>
      <sz val="10"/>
      <color indexed="62"/>
      <name val="Tahoma"/>
      <family val="2"/>
    </font>
    <font>
      <b/>
      <sz val="16"/>
      <name val="Wingdings"/>
      <charset val="2"/>
    </font>
    <font>
      <sz val="11"/>
      <name val="Calibri"/>
      <family val="2"/>
      <scheme val="minor"/>
    </font>
    <font>
      <vertAlign val="superscript"/>
      <sz val="11"/>
      <name val="Arial"/>
      <family val="2"/>
    </font>
    <font>
      <b/>
      <u/>
      <sz val="16"/>
      <color indexed="9"/>
      <name val="Calibri"/>
      <family val="2"/>
    </font>
    <font>
      <u/>
      <sz val="11"/>
      <color theme="10"/>
      <name val="Calibri"/>
      <family val="2"/>
    </font>
    <font>
      <i/>
      <sz val="11"/>
      <name val="Arial Black"/>
      <family val="2"/>
    </font>
    <font>
      <sz val="24"/>
      <color indexed="8"/>
      <name val="Calibri"/>
      <family val="2"/>
    </font>
    <font>
      <b/>
      <sz val="11"/>
      <name val="Calibri"/>
      <family val="2"/>
    </font>
    <font>
      <b/>
      <u/>
      <sz val="11"/>
      <color indexed="9"/>
      <name val="Calibri"/>
      <family val="2"/>
    </font>
    <font>
      <sz val="14"/>
      <color indexed="10"/>
      <name val="Calibri"/>
      <family val="2"/>
    </font>
    <font>
      <b/>
      <sz val="10"/>
      <name val="Calibri"/>
      <family val="2"/>
    </font>
    <font>
      <b/>
      <sz val="10"/>
      <color indexed="18"/>
      <name val="Arial"/>
      <family val="2"/>
    </font>
    <font>
      <sz val="11"/>
      <color indexed="56"/>
      <name val="Calibri"/>
      <family val="2"/>
    </font>
    <font>
      <b/>
      <sz val="14"/>
      <color indexed="10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 tint="-4.9989318521683403E-2"/>
      <name val="Arial"/>
      <family val="2"/>
    </font>
    <font>
      <sz val="10"/>
      <color indexed="22"/>
      <name val="Arial"/>
      <family val="2"/>
    </font>
    <font>
      <b/>
      <sz val="14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indexed="12"/>
      <name val="Calibri"/>
      <family val="2"/>
    </font>
    <font>
      <b/>
      <i/>
      <sz val="12"/>
      <color indexed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indexed="8"/>
      <name val="Calibri"/>
      <family val="2"/>
    </font>
    <font>
      <u/>
      <sz val="12"/>
      <color indexed="8"/>
      <name val="Calibri"/>
      <family val="2"/>
    </font>
    <font>
      <b/>
      <sz val="14"/>
      <color rgb="FF0070C0"/>
      <name val="Calibri"/>
      <family val="2"/>
    </font>
    <font>
      <b/>
      <sz val="10"/>
      <name val="Verdana"/>
      <family val="2"/>
    </font>
    <font>
      <b/>
      <sz val="16"/>
      <name val="Calibri"/>
      <family val="2"/>
    </font>
    <font>
      <b/>
      <sz val="14"/>
      <color indexed="8"/>
      <name val="Calibri"/>
      <family val="2"/>
    </font>
    <font>
      <sz val="8"/>
      <name val="Verdana"/>
      <family val="2"/>
    </font>
    <font>
      <sz val="11"/>
      <color theme="0"/>
      <name val="Verdana"/>
      <family val="2"/>
    </font>
    <font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C00000"/>
      <name val="Arial"/>
      <family val="2"/>
    </font>
    <font>
      <sz val="9"/>
      <name val="Arial"/>
      <family val="2"/>
    </font>
    <font>
      <i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23"/>
      <name val="Calibri"/>
      <family val="2"/>
    </font>
    <font>
      <sz val="26"/>
      <color indexed="18"/>
      <name val="Calibri"/>
      <family val="2"/>
    </font>
    <font>
      <sz val="12"/>
      <color indexed="18"/>
      <name val="Calibri"/>
      <family val="2"/>
      <scheme val="minor"/>
    </font>
    <font>
      <sz val="10"/>
      <name val="Calibri"/>
      <family val="2"/>
      <scheme val="minor"/>
    </font>
    <font>
      <b/>
      <u/>
      <sz val="16"/>
      <color indexed="9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4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sz val="18"/>
      <name val="Calibri"/>
      <family val="2"/>
      <scheme val="minor"/>
    </font>
    <font>
      <sz val="24"/>
      <name val="Calibri"/>
      <family val="2"/>
      <scheme val="minor"/>
    </font>
    <font>
      <sz val="9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color indexed="12"/>
      <name val="Calibri"/>
      <family val="2"/>
      <scheme val="minor"/>
    </font>
    <font>
      <sz val="12"/>
      <color indexed="8"/>
      <name val="Calibri"/>
      <family val="2"/>
      <scheme val="minor"/>
    </font>
    <font>
      <shadow/>
      <sz val="28"/>
      <color indexed="62"/>
      <name val="Calibri"/>
      <family val="2"/>
      <scheme val="minor"/>
    </font>
    <font>
      <shadow/>
      <sz val="28"/>
      <name val="Calibri"/>
      <family val="2"/>
      <scheme val="minor"/>
    </font>
    <font>
      <shadow/>
      <sz val="18"/>
      <name val="Calibri"/>
      <family val="2"/>
      <scheme val="minor"/>
    </font>
    <font>
      <shadow/>
      <sz val="24"/>
      <name val="Calibri"/>
      <family val="2"/>
      <scheme val="minor"/>
    </font>
    <font>
      <sz val="16"/>
      <name val="Calibri"/>
      <family val="2"/>
    </font>
    <font>
      <sz val="12"/>
      <name val="Arial"/>
      <family val="2"/>
    </font>
    <font>
      <b/>
      <u/>
      <sz val="16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36"/>
      <color theme="3"/>
      <name val="Calibri"/>
      <family val="2"/>
      <scheme val="minor"/>
    </font>
    <font>
      <i/>
      <sz val="11"/>
      <color indexed="23"/>
      <name val="Calibri"/>
      <family val="2"/>
    </font>
    <font>
      <b/>
      <sz val="14"/>
      <color rgb="FF333333"/>
      <name val="Calibri"/>
      <family val="2"/>
      <scheme val="minor"/>
    </font>
    <font>
      <b/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b/>
      <sz val="16"/>
      <name val="Calibri"/>
      <family val="2"/>
      <scheme val="minor"/>
    </font>
    <font>
      <u/>
      <sz val="12"/>
      <color theme="10"/>
      <name val="Calibri"/>
      <family val="2"/>
    </font>
    <font>
      <sz val="12"/>
      <color indexed="10"/>
      <name val="Calibri"/>
      <family val="2"/>
    </font>
    <font>
      <sz val="12"/>
      <color rgb="FF7030A0"/>
      <name val="Calibri"/>
      <family val="2"/>
      <scheme val="minor"/>
    </font>
    <font>
      <u/>
      <sz val="12"/>
      <name val="Calibri"/>
      <family val="2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indexed="55"/>
      <name val="Calibri"/>
      <family val="2"/>
    </font>
    <font>
      <sz val="12"/>
      <color indexed="18"/>
      <name val="Calibri"/>
      <family val="2"/>
    </font>
    <font>
      <sz val="12"/>
      <color indexed="55"/>
      <name val="Calibri"/>
      <family val="2"/>
      <scheme val="minor"/>
    </font>
    <font>
      <b/>
      <i/>
      <sz val="12"/>
      <color indexed="9"/>
      <name val="Calibri"/>
      <family val="2"/>
    </font>
    <font>
      <b/>
      <sz val="12"/>
      <color indexed="9"/>
      <name val="Calibri"/>
      <family val="2"/>
    </font>
    <font>
      <i/>
      <sz val="12"/>
      <color indexed="18"/>
      <name val="Calibri"/>
      <family val="2"/>
    </font>
    <font>
      <b/>
      <sz val="12"/>
      <color indexed="18"/>
      <name val="Calibri"/>
      <family val="2"/>
      <scheme val="minor"/>
    </font>
    <font>
      <sz val="12"/>
      <color indexed="56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i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8"/>
      <color indexed="56"/>
      <name val="Calibri"/>
      <family val="2"/>
    </font>
    <font>
      <b/>
      <sz val="18"/>
      <color theme="3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C00000"/>
      <name val="Calibri"/>
      <family val="2"/>
      <scheme val="minor"/>
    </font>
    <font>
      <sz val="16"/>
      <color indexed="10"/>
      <name val="Calibri"/>
      <family val="2"/>
      <scheme val="minor"/>
    </font>
    <font>
      <sz val="14"/>
      <color indexed="10"/>
      <name val="Calibri"/>
      <family val="2"/>
      <scheme val="minor"/>
    </font>
    <font>
      <b/>
      <i/>
      <sz val="10"/>
      <name val="Calibri"/>
      <family val="2"/>
    </font>
    <font>
      <i/>
      <sz val="11"/>
      <name val="Calibri"/>
      <family val="2"/>
    </font>
    <font>
      <b/>
      <sz val="12"/>
      <color rgb="FF000000"/>
      <name val="Calibri"/>
      <family val="2"/>
    </font>
    <font>
      <b/>
      <i/>
      <sz val="16"/>
      <color indexed="2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indexed="6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2"/>
      <color theme="9" tint="-0.499984740745262"/>
      <name val="Calibri"/>
      <family val="2"/>
    </font>
    <font>
      <i/>
      <sz val="16"/>
      <name val="Calibri"/>
      <family val="2"/>
    </font>
    <font>
      <i/>
      <sz val="11"/>
      <name val="Calibri"/>
      <family val="2"/>
      <scheme val="minor"/>
    </font>
    <font>
      <sz val="12"/>
      <color rgb="FFFF0000"/>
      <name val="Calibri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rgb="FF00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62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rgb="FFFCFCC0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BFFE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1" tint="0.499984740745262"/>
        <bgColor theme="9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808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8"/>
      </patternFill>
    </fill>
  </fills>
  <borders count="2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C00000"/>
      </bottom>
      <diagonal/>
    </border>
    <border>
      <left/>
      <right/>
      <top style="double">
        <color rgb="FFC00000"/>
      </top>
      <bottom/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D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A8227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slantDashDot">
        <color auto="1"/>
      </bottom>
      <diagonal/>
    </border>
    <border>
      <left/>
      <right/>
      <top style="medium">
        <color auto="1"/>
      </top>
      <bottom style="slantDashDot">
        <color auto="1"/>
      </bottom>
      <diagonal/>
    </border>
    <border>
      <left/>
      <right style="medium">
        <color auto="1"/>
      </right>
      <top style="medium">
        <color auto="1"/>
      </top>
      <bottom style="slantDashDot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rgb="FFFF0000"/>
      </diagonal>
    </border>
    <border>
      <left/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 style="thin">
        <color indexed="62"/>
      </diagonal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3"/>
      </left>
      <right style="thin">
        <color indexed="63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double">
        <color auto="1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medium">
        <color auto="1"/>
      </left>
      <right/>
      <top style="medium">
        <color auto="1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3"/>
      </bottom>
      <diagonal/>
    </border>
    <border>
      <left/>
      <right style="medium">
        <color auto="1"/>
      </right>
      <top style="medium">
        <color auto="1"/>
      </top>
      <bottom style="thin">
        <color indexed="63"/>
      </bottom>
      <diagonal/>
    </border>
    <border>
      <left style="medium">
        <color auto="1"/>
      </left>
      <right/>
      <top style="thin">
        <color indexed="63"/>
      </top>
      <bottom style="thin">
        <color auto="1"/>
      </bottom>
      <diagonal/>
    </border>
    <border>
      <left/>
      <right/>
      <top style="thin">
        <color indexed="63"/>
      </top>
      <bottom style="thin">
        <color auto="1"/>
      </bottom>
      <diagonal/>
    </border>
    <border>
      <left/>
      <right style="medium">
        <color auto="1"/>
      </right>
      <top style="thin">
        <color indexed="63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 style="thick">
        <color indexed="30"/>
      </bottom>
      <diagonal/>
    </border>
    <border>
      <left style="medium">
        <color auto="1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hair">
        <color theme="5" tint="0.59996337778862885"/>
      </left>
      <right style="hair">
        <color theme="5" tint="0.59996337778862885"/>
      </right>
      <top style="hair">
        <color theme="5" tint="0.59996337778862885"/>
      </top>
      <bottom style="hair">
        <color theme="5" tint="0.59996337778862885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 style="thin">
        <color indexed="22"/>
      </left>
      <right/>
      <top style="double">
        <color auto="1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double">
        <color auto="1"/>
      </top>
      <bottom/>
      <diagonal/>
    </border>
    <border>
      <left style="thin">
        <color indexed="22"/>
      </left>
      <right style="thin">
        <color auto="1"/>
      </right>
      <top style="thin">
        <color theme="5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indexed="22"/>
      </left>
      <right/>
      <top style="thin">
        <color theme="5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auto="1"/>
      </right>
      <top/>
      <bottom/>
      <diagonal/>
    </border>
    <border>
      <left style="medium">
        <color auto="1"/>
      </left>
      <right style="thin">
        <color indexed="22"/>
      </right>
      <top style="thin">
        <color indexed="2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medium">
        <color auto="1"/>
      </left>
      <right/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medium">
        <color auto="1"/>
      </right>
      <top style="thin">
        <color indexed="64"/>
      </top>
      <bottom style="double">
        <color rgb="FF7030A0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double">
        <color indexed="63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7">
    <xf numFmtId="0" fontId="0" fillId="0" borderId="0"/>
    <xf numFmtId="0" fontId="55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7" fillId="17" borderId="0" applyNumberFormat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55" fillId="0" borderId="0"/>
    <xf numFmtId="0" fontId="55" fillId="0" borderId="0"/>
    <xf numFmtId="0" fontId="122" fillId="0" borderId="0"/>
    <xf numFmtId="0" fontId="153" fillId="45" borderId="166" applyNumberFormat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</cellStyleXfs>
  <cellXfs count="1081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3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0" fillId="4" borderId="0" xfId="0" applyFill="1" applyBorder="1" applyAlignment="1">
      <alignment horizontal="center" vertical="center"/>
    </xf>
    <xf numFmtId="16" fontId="0" fillId="5" borderId="0" xfId="0" applyNumberForma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32" fillId="3" borderId="0" xfId="0" applyFont="1" applyFill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26" fillId="2" borderId="4" xfId="0" applyFont="1" applyFill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39" fillId="0" borderId="7" xfId="0" applyFont="1" applyBorder="1" applyAlignment="1">
      <alignment horizontal="centerContinuous" vertical="center"/>
    </xf>
    <xf numFmtId="0" fontId="39" fillId="0" borderId="8" xfId="0" applyFont="1" applyBorder="1" applyAlignment="1">
      <alignment horizontal="centerContinuous" vertical="center"/>
    </xf>
    <xf numFmtId="0" fontId="18" fillId="0" borderId="0" xfId="0" applyFont="1" applyAlignment="1">
      <alignment vertical="center"/>
    </xf>
    <xf numFmtId="0" fontId="0" fillId="0" borderId="9" xfId="0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65" fontId="40" fillId="0" borderId="0" xfId="0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right" vertical="center"/>
    </xf>
    <xf numFmtId="0" fontId="44" fillId="0" borderId="0" xfId="0" applyFont="1" applyBorder="1" applyAlignment="1">
      <alignment vertical="center"/>
    </xf>
    <xf numFmtId="0" fontId="45" fillId="0" borderId="10" xfId="0" applyFont="1" applyBorder="1" applyAlignment="1" applyProtection="1">
      <alignment vertical="center"/>
      <protection hidden="1"/>
    </xf>
    <xf numFmtId="0" fontId="42" fillId="0" borderId="9" xfId="0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46" fillId="0" borderId="14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7" fillId="0" borderId="0" xfId="0" applyFont="1" applyBorder="1" applyAlignment="1">
      <alignment vertical="center"/>
    </xf>
    <xf numFmtId="0" fontId="50" fillId="10" borderId="16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left" vertical="center"/>
    </xf>
    <xf numFmtId="165" fontId="46" fillId="0" borderId="0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Border="1" applyAlignment="1">
      <alignment horizontal="center" vertical="center"/>
    </xf>
    <xf numFmtId="0" fontId="52" fillId="0" borderId="9" xfId="0" applyFont="1" applyBorder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40" fillId="0" borderId="15" xfId="0" applyFont="1" applyBorder="1" applyAlignment="1">
      <alignment vertical="center"/>
    </xf>
    <xf numFmtId="0" fontId="36" fillId="0" borderId="6" xfId="0" applyFont="1" applyBorder="1" applyAlignment="1">
      <alignment horizontal="left" vertical="center"/>
    </xf>
    <xf numFmtId="0" fontId="43" fillId="0" borderId="11" xfId="0" applyFont="1" applyBorder="1" applyAlignment="1">
      <alignment vertical="center" textRotation="45"/>
    </xf>
    <xf numFmtId="0" fontId="43" fillId="0" borderId="12" xfId="0" applyFont="1" applyBorder="1" applyAlignment="1">
      <alignment vertical="center" textRotation="45"/>
    </xf>
    <xf numFmtId="0" fontId="43" fillId="0" borderId="13" xfId="0" applyFont="1" applyBorder="1" applyAlignment="1">
      <alignment vertical="center" textRotation="45"/>
    </xf>
    <xf numFmtId="0" fontId="55" fillId="0" borderId="0" xfId="1" applyAlignment="1">
      <alignment vertical="center"/>
    </xf>
    <xf numFmtId="0" fontId="56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57" fillId="11" borderId="0" xfId="0" applyFont="1" applyFill="1" applyBorder="1"/>
    <xf numFmtId="0" fontId="58" fillId="11" borderId="0" xfId="0" applyFont="1" applyFill="1" applyBorder="1"/>
    <xf numFmtId="0" fontId="21" fillId="0" borderId="0" xfId="0" applyFont="1"/>
    <xf numFmtId="166" fontId="21" fillId="0" borderId="0" xfId="0" applyNumberFormat="1" applyFont="1"/>
    <xf numFmtId="0" fontId="28" fillId="0" borderId="0" xfId="0" applyFont="1" applyFill="1"/>
    <xf numFmtId="0" fontId="26" fillId="0" borderId="0" xfId="0" applyFont="1" applyFill="1"/>
    <xf numFmtId="167" fontId="26" fillId="0" borderId="0" xfId="0" applyNumberFormat="1" applyFont="1" applyFill="1" applyAlignment="1">
      <alignment horizontal="left"/>
    </xf>
    <xf numFmtId="0" fontId="59" fillId="0" borderId="0" xfId="0" applyFont="1" applyFill="1"/>
    <xf numFmtId="0" fontId="15" fillId="0" borderId="0" xfId="0" applyFont="1" applyFill="1"/>
    <xf numFmtId="0" fontId="16" fillId="0" borderId="0" xfId="0" applyFont="1" applyFill="1"/>
    <xf numFmtId="0" fontId="61" fillId="0" borderId="0" xfId="1" applyFont="1" applyAlignment="1">
      <alignment vertical="center"/>
    </xf>
    <xf numFmtId="0" fontId="60" fillId="12" borderId="17" xfId="1" applyFont="1" applyFill="1" applyBorder="1" applyAlignment="1">
      <alignment horizontal="left"/>
    </xf>
    <xf numFmtId="0" fontId="60" fillId="12" borderId="18" xfId="1" applyFont="1" applyFill="1" applyBorder="1" applyAlignment="1">
      <alignment horizontal="left"/>
    </xf>
    <xf numFmtId="0" fontId="61" fillId="0" borderId="0" xfId="1" applyFont="1" applyAlignment="1"/>
    <xf numFmtId="0" fontId="55" fillId="13" borderId="20" xfId="1" applyFill="1" applyBorder="1" applyAlignment="1">
      <alignment vertical="center"/>
    </xf>
    <xf numFmtId="0" fontId="55" fillId="0" borderId="20" xfId="1" applyBorder="1" applyAlignment="1">
      <alignment vertical="center"/>
    </xf>
    <xf numFmtId="0" fontId="55" fillId="0" borderId="20" xfId="1" applyFill="1" applyBorder="1" applyAlignment="1">
      <alignment vertical="center"/>
    </xf>
    <xf numFmtId="0" fontId="55" fillId="10" borderId="21" xfId="1" applyFill="1" applyBorder="1" applyAlignment="1">
      <alignment vertical="center"/>
    </xf>
    <xf numFmtId="0" fontId="55" fillId="10" borderId="20" xfId="1" applyFill="1" applyBorder="1" applyAlignment="1">
      <alignment vertical="center"/>
    </xf>
    <xf numFmtId="167" fontId="55" fillId="10" borderId="20" xfId="1" applyNumberFormat="1" applyFill="1" applyBorder="1" applyAlignment="1">
      <alignment horizontal="right" vertical="center"/>
    </xf>
    <xf numFmtId="0" fontId="55" fillId="10" borderId="0" xfId="1" applyFont="1" applyFill="1" applyAlignment="1">
      <alignment vertical="center"/>
    </xf>
    <xf numFmtId="0" fontId="55" fillId="0" borderId="21" xfId="1" applyBorder="1" applyAlignment="1">
      <alignment vertical="center"/>
    </xf>
    <xf numFmtId="167" fontId="55" fillId="0" borderId="0" xfId="1" applyNumberFormat="1" applyAlignment="1">
      <alignment horizontal="left" vertical="center"/>
    </xf>
    <xf numFmtId="0" fontId="13" fillId="11" borderId="0" xfId="0" applyFont="1" applyFill="1"/>
    <xf numFmtId="0" fontId="26" fillId="11" borderId="0" xfId="0" applyFont="1" applyFill="1"/>
    <xf numFmtId="0" fontId="35" fillId="0" borderId="0" xfId="0" applyFont="1"/>
    <xf numFmtId="0" fontId="63" fillId="0" borderId="0" xfId="0" applyFont="1" applyAlignment="1">
      <alignment horizontal="center"/>
    </xf>
    <xf numFmtId="0" fontId="12" fillId="11" borderId="0" xfId="0" applyFont="1" applyFill="1" applyBorder="1"/>
    <xf numFmtId="0" fontId="12" fillId="11" borderId="0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/>
    </xf>
    <xf numFmtId="0" fontId="14" fillId="11" borderId="0" xfId="0" applyFont="1" applyFill="1" applyBorder="1"/>
    <xf numFmtId="0" fontId="26" fillId="0" borderId="0" xfId="0" applyFont="1"/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66" fillId="12" borderId="27" xfId="0" applyFont="1" applyFill="1" applyBorder="1" applyAlignment="1">
      <alignment horizontal="center" vertical="center"/>
    </xf>
    <xf numFmtId="0" fontId="66" fillId="12" borderId="28" xfId="0" applyFont="1" applyFill="1" applyBorder="1" applyAlignment="1">
      <alignment horizontal="center" vertical="center"/>
    </xf>
    <xf numFmtId="0" fontId="66" fillId="12" borderId="29" xfId="0" applyFont="1" applyFill="1" applyBorder="1" applyAlignment="1">
      <alignment horizontal="center" vertical="center"/>
    </xf>
    <xf numFmtId="0" fontId="9" fillId="0" borderId="0" xfId="0" applyFont="1"/>
    <xf numFmtId="22" fontId="9" fillId="0" borderId="0" xfId="0" applyNumberFormat="1" applyFont="1"/>
    <xf numFmtId="14" fontId="9" fillId="0" borderId="0" xfId="0" applyNumberFormat="1" applyFont="1"/>
    <xf numFmtId="0" fontId="0" fillId="0" borderId="0" xfId="0" applyFont="1"/>
    <xf numFmtId="0" fontId="31" fillId="2" borderId="0" xfId="0" applyFont="1" applyFill="1" applyAlignment="1"/>
    <xf numFmtId="0" fontId="69" fillId="11" borderId="0" xfId="0" applyFont="1" applyFill="1"/>
    <xf numFmtId="0" fontId="70" fillId="11" borderId="0" xfId="0" applyFont="1" applyFill="1"/>
    <xf numFmtId="0" fontId="7" fillId="0" borderId="0" xfId="0" applyFont="1"/>
    <xf numFmtId="14" fontId="55" fillId="0" borderId="0" xfId="1" applyNumberFormat="1" applyAlignment="1">
      <alignment vertical="center"/>
    </xf>
    <xf numFmtId="0" fontId="20" fillId="11" borderId="41" xfId="1" applyFont="1" applyFill="1" applyBorder="1" applyAlignment="1">
      <alignment vertical="center"/>
    </xf>
    <xf numFmtId="0" fontId="20" fillId="11" borderId="43" xfId="1" applyFont="1" applyFill="1" applyBorder="1" applyAlignment="1">
      <alignment vertical="center"/>
    </xf>
    <xf numFmtId="20" fontId="77" fillId="14" borderId="44" xfId="1" applyNumberFormat="1" applyFont="1" applyFill="1" applyBorder="1" applyAlignment="1">
      <alignment horizontal="center" vertical="center"/>
    </xf>
    <xf numFmtId="0" fontId="72" fillId="2" borderId="45" xfId="1" applyFont="1" applyFill="1" applyBorder="1" applyAlignment="1">
      <alignment vertical="center"/>
    </xf>
    <xf numFmtId="0" fontId="71" fillId="2" borderId="45" xfId="1" applyFont="1" applyFill="1" applyBorder="1" applyAlignment="1">
      <alignment horizontal="center" vertical="center"/>
    </xf>
    <xf numFmtId="169" fontId="77" fillId="14" borderId="48" xfId="1" applyNumberFormat="1" applyFont="1" applyFill="1" applyBorder="1" applyAlignment="1">
      <alignment horizontal="center" vertical="center"/>
    </xf>
    <xf numFmtId="0" fontId="80" fillId="15" borderId="50" xfId="1" applyFont="1" applyFill="1" applyBorder="1" applyAlignment="1">
      <alignment horizontal="center" vertical="center" textRotation="90"/>
    </xf>
    <xf numFmtId="0" fontId="79" fillId="15" borderId="40" xfId="1" applyFont="1" applyFill="1" applyBorder="1" applyAlignment="1">
      <alignment horizontal="right" vertical="center" textRotation="135"/>
    </xf>
    <xf numFmtId="0" fontId="79" fillId="15" borderId="51" xfId="1" applyFont="1" applyFill="1" applyBorder="1" applyAlignment="1">
      <alignment horizontal="center" vertical="center" textRotation="90"/>
    </xf>
    <xf numFmtId="0" fontId="80" fillId="15" borderId="52" xfId="1" applyFont="1" applyFill="1" applyBorder="1" applyAlignment="1">
      <alignment horizontal="center" vertical="center" textRotation="90"/>
    </xf>
    <xf numFmtId="0" fontId="80" fillId="0" borderId="0" xfId="1" applyFont="1" applyAlignment="1">
      <alignment horizontal="center" vertical="center"/>
    </xf>
    <xf numFmtId="0" fontId="75" fillId="11" borderId="42" xfId="1" applyFont="1" applyFill="1" applyBorder="1" applyAlignment="1">
      <alignment vertical="center"/>
    </xf>
    <xf numFmtId="0" fontId="55" fillId="11" borderId="28" xfId="1" applyFill="1" applyBorder="1" applyAlignment="1">
      <alignment horizontal="center" vertical="center"/>
    </xf>
    <xf numFmtId="0" fontId="55" fillId="11" borderId="29" xfId="1" applyFill="1" applyBorder="1" applyAlignment="1">
      <alignment vertical="center"/>
    </xf>
    <xf numFmtId="0" fontId="55" fillId="0" borderId="0" xfId="1"/>
    <xf numFmtId="0" fontId="55" fillId="0" borderId="0" xfId="1" applyAlignment="1">
      <alignment horizontal="center"/>
    </xf>
    <xf numFmtId="0" fontId="55" fillId="0" borderId="0" xfId="1" applyFont="1" applyAlignment="1">
      <alignment horizontal="center"/>
    </xf>
    <xf numFmtId="0" fontId="8" fillId="2" borderId="0" xfId="0" applyFont="1" applyFill="1" applyAlignment="1">
      <alignment vertical="center"/>
    </xf>
    <xf numFmtId="0" fontId="86" fillId="3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50" fillId="0" borderId="0" xfId="0" applyFont="1" applyFill="1" applyAlignment="1">
      <alignment vertical="center"/>
    </xf>
    <xf numFmtId="0" fontId="86" fillId="3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87" fillId="0" borderId="0" xfId="5" applyAlignment="1" applyProtection="1">
      <alignment vertical="center"/>
    </xf>
    <xf numFmtId="0" fontId="0" fillId="0" borderId="0" xfId="0" applyAlignment="1">
      <alignment horizontal="left" vertical="center"/>
    </xf>
    <xf numFmtId="0" fontId="58" fillId="11" borderId="0" xfId="0" applyFont="1" applyFill="1"/>
    <xf numFmtId="0" fontId="16" fillId="0" borderId="0" xfId="0" applyFont="1" applyAlignment="1">
      <alignment horizontal="right"/>
    </xf>
    <xf numFmtId="0" fontId="26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0" fontId="89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/>
    </xf>
    <xf numFmtId="168" fontId="86" fillId="3" borderId="0" xfId="0" applyNumberFormat="1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168" fontId="16" fillId="0" borderId="0" xfId="0" applyNumberFormat="1" applyFont="1" applyAlignment="1">
      <alignment horizontal="center" vertical="center"/>
    </xf>
    <xf numFmtId="0" fontId="42" fillId="0" borderId="0" xfId="0" applyFont="1" applyFill="1"/>
    <xf numFmtId="0" fontId="42" fillId="0" borderId="0" xfId="0" applyFont="1"/>
    <xf numFmtId="0" fontId="91" fillId="3" borderId="0" xfId="0" applyFont="1" applyFill="1" applyAlignment="1">
      <alignment horizontal="left" vertical="center"/>
    </xf>
    <xf numFmtId="0" fontId="0" fillId="13" borderId="0" xfId="0" applyFill="1"/>
    <xf numFmtId="0" fontId="15" fillId="2" borderId="0" xfId="0" applyFont="1" applyFill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90" fillId="0" borderId="0" xfId="0" applyFont="1" applyAlignment="1">
      <alignment vertical="center"/>
    </xf>
    <xf numFmtId="0" fontId="74" fillId="23" borderId="0" xfId="0" applyFont="1" applyFill="1" applyBorder="1" applyAlignment="1" applyProtection="1">
      <alignment vertical="center"/>
    </xf>
    <xf numFmtId="0" fontId="0" fillId="23" borderId="0" xfId="0" applyFill="1" applyBorder="1" applyAlignment="1" applyProtection="1">
      <alignment vertical="center"/>
    </xf>
    <xf numFmtId="174" fontId="0" fillId="27" borderId="0" xfId="0" applyNumberFormat="1" applyFill="1" applyBorder="1" applyAlignment="1" applyProtection="1">
      <alignment vertical="center"/>
      <protection hidden="1"/>
    </xf>
    <xf numFmtId="174" fontId="95" fillId="25" borderId="0" xfId="0" applyNumberFormat="1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right" vertical="center"/>
    </xf>
    <xf numFmtId="0" fontId="94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6" fillId="0" borderId="70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7" fillId="28" borderId="0" xfId="0" applyFont="1" applyFill="1"/>
    <xf numFmtId="0" fontId="97" fillId="0" borderId="0" xfId="0" applyFont="1"/>
    <xf numFmtId="0" fontId="3" fillId="0" borderId="0" xfId="0" applyFont="1" applyAlignment="1">
      <alignment horizontal="left"/>
    </xf>
    <xf numFmtId="0" fontId="86" fillId="3" borderId="0" xfId="0" applyFont="1" applyFill="1" applyAlignment="1">
      <alignment horizontal="center" vertical="center"/>
    </xf>
    <xf numFmtId="2" fontId="28" fillId="0" borderId="0" xfId="0" applyNumberFormat="1" applyFont="1" applyBorder="1" applyAlignment="1">
      <alignment horizontal="left" vertical="center"/>
    </xf>
    <xf numFmtId="0" fontId="55" fillId="0" borderId="0" xfId="1" applyAlignment="1" applyProtection="1">
      <alignment vertical="center"/>
    </xf>
    <xf numFmtId="0" fontId="55" fillId="0" borderId="0" xfId="1" applyAlignment="1" applyProtection="1">
      <alignment horizontal="center" vertical="center"/>
    </xf>
    <xf numFmtId="0" fontId="100" fillId="0" borderId="0" xfId="1" applyFont="1" applyAlignment="1" applyProtection="1">
      <alignment vertical="center"/>
    </xf>
    <xf numFmtId="0" fontId="101" fillId="0" borderId="0" xfId="1" applyFont="1" applyAlignment="1" applyProtection="1">
      <alignment horizontal="center" vertical="center"/>
    </xf>
    <xf numFmtId="0" fontId="55" fillId="0" borderId="0" xfId="1" applyAlignment="1" applyProtection="1">
      <alignment horizontal="center" vertical="center"/>
      <protection locked="0"/>
    </xf>
    <xf numFmtId="0" fontId="102" fillId="13" borderId="0" xfId="1" applyFont="1" applyFill="1" applyAlignment="1" applyProtection="1">
      <alignment vertical="center"/>
    </xf>
    <xf numFmtId="0" fontId="30" fillId="5" borderId="0" xfId="0" applyFont="1" applyFill="1" applyAlignment="1">
      <alignment vertical="center"/>
    </xf>
    <xf numFmtId="0" fontId="30" fillId="0" borderId="0" xfId="0" applyFont="1"/>
    <xf numFmtId="0" fontId="62" fillId="5" borderId="0" xfId="0" applyFont="1" applyFill="1" applyAlignment="1">
      <alignment vertical="center"/>
    </xf>
    <xf numFmtId="0" fontId="30" fillId="5" borderId="0" xfId="0" applyFont="1" applyFill="1" applyAlignment="1">
      <alignment horizontal="center" vertical="center"/>
    </xf>
    <xf numFmtId="0" fontId="30" fillId="4" borderId="0" xfId="0" applyFont="1" applyFill="1" applyAlignment="1">
      <alignment vertical="center"/>
    </xf>
    <xf numFmtId="0" fontId="30" fillId="4" borderId="0" xfId="0" applyFont="1" applyFill="1" applyAlignment="1">
      <alignment horizontal="center" vertical="center"/>
    </xf>
    <xf numFmtId="0" fontId="30" fillId="13" borderId="0" xfId="0" applyFont="1" applyFill="1" applyAlignment="1">
      <alignment vertical="center"/>
    </xf>
    <xf numFmtId="0" fontId="62" fillId="13" borderId="0" xfId="0" applyFont="1" applyFill="1" applyAlignment="1">
      <alignment vertical="center"/>
    </xf>
    <xf numFmtId="0" fontId="30" fillId="13" borderId="0" xfId="0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0" fontId="12" fillId="11" borderId="0" xfId="0" applyFont="1" applyFill="1"/>
    <xf numFmtId="0" fontId="14" fillId="11" borderId="0" xfId="0" applyFont="1" applyFill="1"/>
    <xf numFmtId="0" fontId="56" fillId="2" borderId="0" xfId="0" applyFont="1" applyFill="1" applyBorder="1" applyAlignment="1">
      <alignment horizontal="left" vertical="center"/>
    </xf>
    <xf numFmtId="0" fontId="6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8" fillId="0" borderId="0" xfId="0" applyFont="1" applyAlignment="1">
      <alignment vertical="center"/>
    </xf>
    <xf numFmtId="175" fontId="0" fillId="0" borderId="0" xfId="0" applyNumberFormat="1" applyAlignment="1">
      <alignment horizontal="left"/>
    </xf>
    <xf numFmtId="0" fontId="107" fillId="31" borderId="96" xfId="0" applyFont="1" applyFill="1" applyBorder="1" applyAlignment="1">
      <alignment horizontal="center"/>
    </xf>
    <xf numFmtId="0" fontId="107" fillId="31" borderId="0" xfId="0" applyFont="1" applyFill="1" applyBorder="1" applyAlignment="1">
      <alignment horizontal="center"/>
    </xf>
    <xf numFmtId="0" fontId="107" fillId="31" borderId="96" xfId="0" applyFont="1" applyFill="1" applyBorder="1" applyAlignment="1">
      <alignment horizontal="center" wrapText="1"/>
    </xf>
    <xf numFmtId="0" fontId="107" fillId="32" borderId="97" xfId="0" applyFont="1" applyFill="1" applyBorder="1"/>
    <xf numFmtId="0" fontId="84" fillId="0" borderId="97" xfId="0" applyNumberFormat="1" applyFont="1" applyFill="1" applyBorder="1"/>
    <xf numFmtId="49" fontId="0" fillId="5" borderId="97" xfId="0" applyNumberFormat="1" applyFont="1" applyFill="1" applyBorder="1"/>
    <xf numFmtId="1" fontId="0" fillId="5" borderId="97" xfId="0" applyNumberFormat="1" applyFont="1" applyFill="1" applyBorder="1"/>
    <xf numFmtId="1" fontId="0" fillId="0" borderId="97" xfId="0" applyNumberFormat="1" applyBorder="1"/>
    <xf numFmtId="1" fontId="0" fillId="33" borderId="97" xfId="9" applyNumberFormat="1" applyFont="1" applyFill="1" applyBorder="1"/>
    <xf numFmtId="1" fontId="0" fillId="33" borderId="97" xfId="0" applyNumberFormat="1" applyFont="1" applyFill="1" applyBorder="1"/>
    <xf numFmtId="1" fontId="0" fillId="5" borderId="97" xfId="9" applyNumberFormat="1" applyFont="1" applyFill="1" applyBorder="1"/>
    <xf numFmtId="0" fontId="56" fillId="2" borderId="0" xfId="0" applyFont="1" applyFill="1" applyBorder="1" applyAlignment="1">
      <alignment horizontal="left" vertical="center"/>
    </xf>
    <xf numFmtId="0" fontId="110" fillId="0" borderId="0" xfId="0" applyFont="1" applyAlignment="1">
      <alignment vertic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13" fillId="0" borderId="0" xfId="0" applyFont="1"/>
    <xf numFmtId="0" fontId="15" fillId="0" borderId="98" xfId="0" applyFont="1" applyBorder="1"/>
    <xf numFmtId="0" fontId="16" fillId="0" borderId="98" xfId="0" applyFont="1" applyBorder="1"/>
    <xf numFmtId="0" fontId="42" fillId="0" borderId="98" xfId="0" applyFont="1" applyFill="1" applyBorder="1"/>
    <xf numFmtId="0" fontId="42" fillId="0" borderId="98" xfId="0" applyFont="1" applyFill="1" applyBorder="1" applyAlignment="1">
      <alignment horizontal="center"/>
    </xf>
    <xf numFmtId="0" fontId="26" fillId="0" borderId="98" xfId="0" applyFont="1" applyBorder="1"/>
    <xf numFmtId="0" fontId="0" fillId="0" borderId="0" xfId="0" applyFont="1" applyFill="1" applyBorder="1"/>
    <xf numFmtId="0" fontId="46" fillId="10" borderId="99" xfId="0" applyFont="1" applyFill="1" applyBorder="1"/>
    <xf numFmtId="0" fontId="46" fillId="10" borderId="100" xfId="0" applyFont="1" applyFill="1" applyBorder="1"/>
    <xf numFmtId="0" fontId="46" fillId="10" borderId="100" xfId="0" applyFont="1" applyFill="1" applyBorder="1" applyAlignment="1">
      <alignment horizontal="center"/>
    </xf>
    <xf numFmtId="0" fontId="46" fillId="10" borderId="101" xfId="0" applyFont="1" applyFill="1" applyBorder="1" applyAlignment="1">
      <alignment horizontal="center"/>
    </xf>
    <xf numFmtId="0" fontId="112" fillId="4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46" fillId="0" borderId="0" xfId="0" applyFont="1"/>
    <xf numFmtId="0" fontId="0" fillId="2" borderId="115" xfId="0" applyFont="1" applyFill="1" applyBorder="1"/>
    <xf numFmtId="0" fontId="0" fillId="2" borderId="116" xfId="0" applyFont="1" applyFill="1" applyBorder="1"/>
    <xf numFmtId="0" fontId="0" fillId="2" borderId="116" xfId="0" applyFont="1" applyFill="1" applyBorder="1" applyAlignment="1">
      <alignment horizontal="center"/>
    </xf>
    <xf numFmtId="0" fontId="0" fillId="2" borderId="117" xfId="0" applyFont="1" applyFill="1" applyBorder="1" applyAlignment="1">
      <alignment horizontal="center"/>
    </xf>
    <xf numFmtId="0" fontId="42" fillId="0" borderId="0" xfId="0" applyFont="1" applyAlignment="1">
      <alignment horizontal="center" vertical="center"/>
    </xf>
    <xf numFmtId="0" fontId="86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63" fillId="5" borderId="0" xfId="0" applyFont="1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0" fillId="5" borderId="0" xfId="0" quotePrefix="1" applyFill="1" applyBorder="1" applyAlignment="1">
      <alignment horizontal="right" vertical="center"/>
    </xf>
    <xf numFmtId="0" fontId="29" fillId="5" borderId="0" xfId="0" applyFont="1" applyFill="1" applyBorder="1" applyAlignment="1">
      <alignment vertical="center"/>
    </xf>
    <xf numFmtId="0" fontId="0" fillId="5" borderId="0" xfId="0" quotePrefix="1" applyFill="1" applyBorder="1" applyAlignment="1">
      <alignment horizontal="left" vertical="center"/>
    </xf>
    <xf numFmtId="0" fontId="109" fillId="5" borderId="0" xfId="0" applyFont="1" applyFill="1" applyBorder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30" fillId="0" borderId="0" xfId="0" applyFont="1" applyAlignment="1">
      <alignment horizontal="center"/>
    </xf>
    <xf numFmtId="0" fontId="30" fillId="5" borderId="0" xfId="0" applyFont="1" applyFill="1" applyBorder="1" applyAlignment="1">
      <alignment vertical="center"/>
    </xf>
    <xf numFmtId="0" fontId="0" fillId="5" borderId="0" xfId="0" applyFill="1" applyBorder="1" applyAlignment="1">
      <alignment horizontal="left" vertical="center"/>
    </xf>
    <xf numFmtId="0" fontId="109" fillId="5" borderId="0" xfId="0" quotePrefix="1" applyFont="1" applyFill="1" applyBorder="1" applyAlignment="1">
      <alignment horizontal="right" vertical="center"/>
    </xf>
    <xf numFmtId="0" fontId="55" fillId="0" borderId="0" xfId="11" applyAlignment="1">
      <alignment vertical="center"/>
    </xf>
    <xf numFmtId="0" fontId="86" fillId="37" borderId="0" xfId="0" applyFont="1" applyFill="1" applyAlignment="1">
      <alignment vertical="center"/>
    </xf>
    <xf numFmtId="0" fontId="86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113" fillId="10" borderId="128" xfId="11" applyFont="1" applyFill="1" applyBorder="1" applyAlignment="1">
      <alignment vertical="center"/>
    </xf>
    <xf numFmtId="0" fontId="55" fillId="10" borderId="39" xfId="11" applyFill="1" applyBorder="1" applyAlignment="1">
      <alignment vertical="center"/>
    </xf>
    <xf numFmtId="0" fontId="55" fillId="10" borderId="0" xfId="11" applyFill="1" applyBorder="1" applyAlignment="1">
      <alignment vertical="center"/>
    </xf>
    <xf numFmtId="20" fontId="55" fillId="0" borderId="0" xfId="11" applyNumberFormat="1" applyAlignment="1">
      <alignment vertical="center"/>
    </xf>
    <xf numFmtId="0" fontId="55" fillId="10" borderId="129" xfId="11" applyFill="1" applyBorder="1" applyAlignment="1">
      <alignment vertical="center"/>
    </xf>
    <xf numFmtId="0" fontId="55" fillId="10" borderId="16" xfId="11" applyFill="1" applyBorder="1" applyAlignment="1">
      <alignment vertical="center"/>
    </xf>
    <xf numFmtId="0" fontId="55" fillId="0" borderId="0" xfId="11" applyBorder="1" applyAlignment="1">
      <alignment vertical="center"/>
    </xf>
    <xf numFmtId="0" fontId="46" fillId="0" borderId="0" xfId="0" applyFont="1" applyFill="1" applyAlignment="1">
      <alignment vertical="center"/>
    </xf>
    <xf numFmtId="0" fontId="55" fillId="0" borderId="0" xfId="11" applyFont="1" applyAlignment="1">
      <alignment vertical="center"/>
    </xf>
    <xf numFmtId="0" fontId="113" fillId="13" borderId="128" xfId="11" applyFont="1" applyFill="1" applyBorder="1" applyAlignment="1">
      <alignment vertical="center"/>
    </xf>
    <xf numFmtId="0" fontId="55" fillId="13" borderId="39" xfId="11" applyFill="1" applyBorder="1" applyAlignment="1">
      <alignment vertical="center"/>
    </xf>
    <xf numFmtId="0" fontId="55" fillId="13" borderId="0" xfId="11" applyFill="1" applyBorder="1" applyAlignment="1">
      <alignment vertical="center"/>
    </xf>
    <xf numFmtId="0" fontId="55" fillId="13" borderId="129" xfId="11" applyFill="1" applyBorder="1" applyAlignment="1">
      <alignment vertical="center"/>
    </xf>
    <xf numFmtId="0" fontId="55" fillId="13" borderId="16" xfId="11" applyFill="1" applyBorder="1" applyAlignment="1">
      <alignment vertic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168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2" fontId="116" fillId="0" borderId="0" xfId="12" applyNumberFormat="1" applyFont="1" applyAlignment="1">
      <alignment vertical="center"/>
    </xf>
    <xf numFmtId="0" fontId="118" fillId="0" borderId="0" xfId="1" applyFont="1" applyAlignment="1">
      <alignment vertical="center"/>
    </xf>
    <xf numFmtId="166" fontId="65" fillId="0" borderId="0" xfId="2" applyNumberFormat="1" applyFont="1" applyFill="1" applyBorder="1" applyAlignment="1">
      <alignment horizontal="left"/>
    </xf>
    <xf numFmtId="0" fontId="119" fillId="0" borderId="0" xfId="1" applyFont="1" applyAlignment="1">
      <alignment vertical="center"/>
    </xf>
    <xf numFmtId="0" fontId="120" fillId="0" borderId="0" xfId="1" applyFont="1" applyAlignment="1">
      <alignment vertical="center"/>
    </xf>
    <xf numFmtId="0" fontId="121" fillId="0" borderId="0" xfId="1" applyFont="1" applyAlignment="1">
      <alignment vertical="center"/>
    </xf>
    <xf numFmtId="0" fontId="72" fillId="0" borderId="0" xfId="1" applyFont="1" applyAlignment="1">
      <alignment vertical="center"/>
    </xf>
    <xf numFmtId="0" fontId="72" fillId="0" borderId="0" xfId="1" applyFont="1" applyAlignment="1">
      <alignment horizontal="center" vertical="center"/>
    </xf>
    <xf numFmtId="0" fontId="64" fillId="0" borderId="0" xfId="1" applyFont="1" applyAlignment="1">
      <alignment vertical="center"/>
    </xf>
    <xf numFmtId="0" fontId="122" fillId="0" borderId="0" xfId="1" applyFont="1" applyAlignment="1">
      <alignment vertical="center"/>
    </xf>
    <xf numFmtId="0" fontId="55" fillId="0" borderId="0" xfId="1" applyAlignment="1">
      <alignment horizontal="center" vertical="center"/>
    </xf>
    <xf numFmtId="0" fontId="123" fillId="0" borderId="0" xfId="1" applyFont="1" applyAlignment="1">
      <alignment vertical="center"/>
    </xf>
    <xf numFmtId="0" fontId="84" fillId="0" borderId="0" xfId="1" applyFont="1" applyAlignment="1">
      <alignment vertical="center"/>
    </xf>
    <xf numFmtId="0" fontId="84" fillId="0" borderId="0" xfId="1" applyFont="1" applyAlignment="1">
      <alignment horizontal="center" vertical="center"/>
    </xf>
    <xf numFmtId="0" fontId="103" fillId="0" borderId="0" xfId="0" applyFont="1"/>
    <xf numFmtId="0" fontId="125" fillId="0" borderId="0" xfId="0" applyFont="1"/>
    <xf numFmtId="0" fontId="124" fillId="0" borderId="0" xfId="0" applyFont="1" applyAlignment="1">
      <alignment horizontal="left"/>
    </xf>
    <xf numFmtId="0" fontId="55" fillId="0" borderId="0" xfId="1" applyFill="1" applyAlignment="1" applyProtection="1">
      <alignment vertical="center"/>
      <protection locked="0"/>
    </xf>
    <xf numFmtId="0" fontId="16" fillId="0" borderId="0" xfId="0" applyFont="1" applyFill="1" applyAlignment="1" applyProtection="1">
      <alignment horizontal="right"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27" fillId="0" borderId="0" xfId="0" applyFont="1" applyAlignment="1" applyProtection="1">
      <alignment horizontal="right"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42" fillId="0" borderId="0" xfId="0" applyFont="1" applyAlignment="1" applyProtection="1">
      <alignment horizontal="center" vertical="center"/>
      <protection locked="0"/>
    </xf>
    <xf numFmtId="167" fontId="42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vertical="center"/>
      <protection locked="0"/>
    </xf>
    <xf numFmtId="0" fontId="41" fillId="0" borderId="142" xfId="0" applyFont="1" applyBorder="1" applyAlignment="1" applyProtection="1">
      <alignment horizontal="center" vertical="center"/>
      <protection locked="0"/>
    </xf>
    <xf numFmtId="0" fontId="41" fillId="0" borderId="143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144" xfId="0" applyFont="1" applyBorder="1" applyAlignment="1" applyProtection="1">
      <alignment horizontal="center" vertical="center"/>
      <protection locked="0"/>
    </xf>
    <xf numFmtId="0" fontId="0" fillId="0" borderId="144" xfId="0" applyFont="1" applyBorder="1" applyAlignment="1" applyProtection="1">
      <alignment vertical="center"/>
      <protection locked="0"/>
    </xf>
    <xf numFmtId="0" fontId="63" fillId="0" borderId="1" xfId="0" applyFont="1" applyBorder="1" applyAlignment="1">
      <alignment horizontal="center" vertical="center"/>
    </xf>
    <xf numFmtId="0" fontId="55" fillId="38" borderId="20" xfId="1" applyFill="1" applyBorder="1" applyAlignment="1">
      <alignment vertical="center"/>
    </xf>
    <xf numFmtId="0" fontId="129" fillId="12" borderId="18" xfId="1" applyFont="1" applyFill="1" applyBorder="1" applyAlignment="1">
      <alignment horizontal="center"/>
    </xf>
    <xf numFmtId="0" fontId="60" fillId="12" borderId="146" xfId="1" applyFont="1" applyFill="1" applyBorder="1" applyAlignment="1">
      <alignment horizontal="center"/>
    </xf>
    <xf numFmtId="49" fontId="55" fillId="38" borderId="20" xfId="1" applyNumberFormat="1" applyFill="1" applyBorder="1" applyAlignment="1">
      <alignment vertical="center"/>
    </xf>
    <xf numFmtId="49" fontId="55" fillId="0" borderId="20" xfId="1" applyNumberFormat="1" applyFill="1" applyBorder="1" applyAlignment="1">
      <alignment vertical="center"/>
    </xf>
    <xf numFmtId="0" fontId="8" fillId="2" borderId="0" xfId="0" applyFont="1" applyFill="1" applyBorder="1" applyAlignment="1">
      <alignment horizontal="right" vertical="center"/>
    </xf>
    <xf numFmtId="0" fontId="58" fillId="11" borderId="0" xfId="0" applyFont="1" applyFill="1" applyBorder="1" applyAlignment="1">
      <alignment horizontal="right"/>
    </xf>
    <xf numFmtId="167" fontId="26" fillId="0" borderId="0" xfId="0" applyNumberFormat="1" applyFont="1" applyFill="1" applyAlignment="1">
      <alignment horizontal="right"/>
    </xf>
    <xf numFmtId="167" fontId="60" fillId="12" borderId="19" xfId="1" applyNumberFormat="1" applyFont="1" applyFill="1" applyBorder="1" applyAlignment="1">
      <alignment horizontal="right"/>
    </xf>
    <xf numFmtId="0" fontId="55" fillId="13" borderId="20" xfId="1" applyFill="1" applyBorder="1" applyAlignment="1">
      <alignment horizontal="right" vertical="center"/>
    </xf>
    <xf numFmtId="167" fontId="55" fillId="0" borderId="0" xfId="1" applyNumberFormat="1" applyAlignment="1">
      <alignment horizontal="right" vertical="center"/>
    </xf>
    <xf numFmtId="0" fontId="2" fillId="0" borderId="0" xfId="0" applyFont="1"/>
    <xf numFmtId="0" fontId="130" fillId="0" borderId="0" xfId="11" applyFont="1" applyAlignment="1">
      <alignment vertical="center"/>
    </xf>
    <xf numFmtId="0" fontId="131" fillId="3" borderId="0" xfId="10" applyFont="1" applyFill="1" applyAlignment="1">
      <alignment vertical="center"/>
    </xf>
    <xf numFmtId="0" fontId="119" fillId="0" borderId="0" xfId="11" applyFont="1" applyAlignment="1">
      <alignment vertical="center"/>
    </xf>
    <xf numFmtId="0" fontId="119" fillId="0" borderId="0" xfId="11" applyFont="1" applyBorder="1" applyAlignment="1">
      <alignment vertical="center"/>
    </xf>
    <xf numFmtId="0" fontId="119" fillId="0" borderId="0" xfId="11" applyFont="1" applyFill="1" applyAlignment="1">
      <alignment vertical="center"/>
    </xf>
    <xf numFmtId="0" fontId="131" fillId="3" borderId="0" xfId="10" applyFont="1" applyFill="1" applyAlignment="1">
      <alignment horizontal="center" vertical="center"/>
    </xf>
    <xf numFmtId="0" fontId="134" fillId="3" borderId="0" xfId="10" applyFont="1" applyFill="1" applyAlignment="1">
      <alignment vertical="center"/>
    </xf>
    <xf numFmtId="0" fontId="136" fillId="0" borderId="0" xfId="10" applyFont="1" applyAlignment="1">
      <alignment vertical="center"/>
    </xf>
    <xf numFmtId="0" fontId="139" fillId="0" borderId="0" xfId="13" applyFont="1" applyAlignment="1" applyProtection="1">
      <alignment vertical="top"/>
    </xf>
    <xf numFmtId="0" fontId="139" fillId="0" borderId="0" xfId="13" applyFont="1" applyAlignment="1" applyProtection="1">
      <alignment horizontal="left" vertical="top"/>
    </xf>
    <xf numFmtId="0" fontId="139" fillId="0" borderId="0" xfId="13" applyFont="1" applyAlignment="1" applyProtection="1">
      <alignment vertical="center"/>
    </xf>
    <xf numFmtId="0" fontId="140" fillId="0" borderId="0" xfId="0" applyFont="1" applyFill="1"/>
    <xf numFmtId="0" fontId="141" fillId="0" borderId="0" xfId="0" applyFont="1" applyAlignment="1"/>
    <xf numFmtId="0" fontId="142" fillId="0" borderId="0" xfId="0" applyFont="1" applyAlignment="1"/>
    <xf numFmtId="0" fontId="142" fillId="0" borderId="0" xfId="0" applyFont="1" applyAlignment="1">
      <alignment horizontal="center"/>
    </xf>
    <xf numFmtId="0" fontId="84" fillId="0" borderId="0" xfId="13" applyFont="1" applyAlignment="1" applyProtection="1">
      <alignment vertical="top"/>
    </xf>
    <xf numFmtId="0" fontId="119" fillId="0" borderId="0" xfId="13" applyFont="1" applyAlignment="1" applyProtection="1">
      <alignment vertical="top"/>
    </xf>
    <xf numFmtId="0" fontId="143" fillId="0" borderId="0" xfId="13" applyFont="1" applyAlignment="1" applyProtection="1">
      <alignment vertical="top"/>
    </xf>
    <xf numFmtId="0" fontId="119" fillId="0" borderId="0" xfId="13" applyFont="1" applyAlignment="1" applyProtection="1">
      <alignment horizontal="left" vertical="top"/>
    </xf>
    <xf numFmtId="0" fontId="120" fillId="0" borderId="0" xfId="13" applyFont="1" applyAlignment="1" applyProtection="1">
      <alignment vertical="top"/>
    </xf>
    <xf numFmtId="0" fontId="144" fillId="0" borderId="0" xfId="13" applyFont="1" applyAlignment="1" applyProtection="1">
      <alignment vertical="top"/>
    </xf>
    <xf numFmtId="0" fontId="145" fillId="11" borderId="0" xfId="0" applyFont="1" applyFill="1"/>
    <xf numFmtId="0" fontId="134" fillId="11" borderId="0" xfId="0" applyFont="1" applyFill="1" applyAlignment="1">
      <alignment vertical="center"/>
    </xf>
    <xf numFmtId="0" fontId="146" fillId="2" borderId="0" xfId="0" applyFont="1" applyFill="1" applyAlignment="1"/>
    <xf numFmtId="0" fontId="147" fillId="0" borderId="0" xfId="0" applyFont="1" applyFill="1" applyBorder="1" applyAlignment="1"/>
    <xf numFmtId="0" fontId="147" fillId="2" borderId="0" xfId="0" applyFont="1" applyFill="1" applyAlignment="1"/>
    <xf numFmtId="0" fontId="149" fillId="0" borderId="0" xfId="0" applyFont="1" applyFill="1" applyBorder="1" applyAlignment="1">
      <alignment vertical="center"/>
    </xf>
    <xf numFmtId="167" fontId="55" fillId="0" borderId="0" xfId="1" applyNumberFormat="1" applyFill="1" applyBorder="1" applyAlignment="1">
      <alignment horizontal="right" vertical="center"/>
    </xf>
    <xf numFmtId="0" fontId="60" fillId="12" borderId="155" xfId="1" applyNumberFormat="1" applyFont="1" applyFill="1" applyBorder="1" applyAlignment="1">
      <alignment horizontal="center"/>
    </xf>
    <xf numFmtId="167" fontId="60" fillId="12" borderId="153" xfId="1" applyNumberFormat="1" applyFont="1" applyFill="1" applyBorder="1" applyAlignment="1">
      <alignment horizontal="left"/>
    </xf>
    <xf numFmtId="0" fontId="55" fillId="13" borderId="156" xfId="1" applyNumberFormat="1" applyFont="1" applyFill="1" applyBorder="1" applyAlignment="1">
      <alignment vertical="center"/>
    </xf>
    <xf numFmtId="0" fontId="55" fillId="0" borderId="156" xfId="1" applyNumberFormat="1" applyFont="1" applyBorder="1" applyAlignment="1">
      <alignment vertical="center"/>
    </xf>
    <xf numFmtId="0" fontId="55" fillId="0" borderId="156" xfId="1" applyNumberFormat="1" applyFont="1" applyBorder="1" applyAlignment="1">
      <alignment horizontal="center" vertical="center"/>
    </xf>
    <xf numFmtId="0" fontId="55" fillId="13" borderId="151" xfId="1" applyNumberFormat="1" applyFont="1" applyFill="1" applyBorder="1" applyAlignment="1">
      <alignment vertical="center"/>
    </xf>
    <xf numFmtId="0" fontId="55" fillId="10" borderId="157" xfId="1" applyNumberFormat="1" applyFont="1" applyFill="1" applyBorder="1" applyAlignment="1">
      <alignment vertical="center"/>
    </xf>
    <xf numFmtId="0" fontId="55" fillId="10" borderId="156" xfId="1" applyNumberFormat="1" applyFont="1" applyFill="1" applyBorder="1" applyAlignment="1">
      <alignment vertical="center"/>
    </xf>
    <xf numFmtId="167" fontId="55" fillId="10" borderId="151" xfId="1" applyNumberFormat="1" applyFont="1" applyFill="1" applyBorder="1" applyAlignment="1">
      <alignment horizontal="right" vertical="center"/>
    </xf>
    <xf numFmtId="0" fontId="55" fillId="0" borderId="157" xfId="1" applyNumberFormat="1" applyFont="1" applyBorder="1" applyAlignment="1">
      <alignment vertical="center"/>
    </xf>
    <xf numFmtId="167" fontId="55" fillId="0" borderId="151" xfId="1" applyNumberFormat="1" applyFont="1" applyBorder="1" applyAlignment="1">
      <alignment horizontal="right" vertical="center"/>
    </xf>
    <xf numFmtId="0" fontId="55" fillId="0" borderId="158" xfId="1" applyNumberFormat="1" applyFont="1" applyBorder="1" applyAlignment="1">
      <alignment vertical="center"/>
    </xf>
    <xf numFmtId="0" fontId="55" fillId="0" borderId="159" xfId="1" applyNumberFormat="1" applyFont="1" applyBorder="1" applyAlignment="1">
      <alignment vertical="center"/>
    </xf>
    <xf numFmtId="0" fontId="55" fillId="0" borderId="159" xfId="1" applyNumberFormat="1" applyFont="1" applyBorder="1" applyAlignment="1">
      <alignment horizontal="center" vertical="center"/>
    </xf>
    <xf numFmtId="167" fontId="55" fillId="0" borderId="20" xfId="1" applyNumberFormat="1" applyFont="1" applyBorder="1" applyAlignment="1">
      <alignment horizontal="right" vertical="center"/>
    </xf>
    <xf numFmtId="0" fontId="63" fillId="0" borderId="0" xfId="0" applyFont="1" applyAlignment="1">
      <alignment horizontal="center"/>
    </xf>
    <xf numFmtId="49" fontId="55" fillId="0" borderId="20" xfId="1" applyNumberFormat="1" applyFill="1" applyBorder="1" applyAlignment="1">
      <alignment horizontal="right" vertical="center"/>
    </xf>
    <xf numFmtId="0" fontId="60" fillId="12" borderId="160" xfId="1" applyFont="1" applyFill="1" applyBorder="1" applyAlignment="1">
      <alignment horizontal="left"/>
    </xf>
    <xf numFmtId="0" fontId="60" fillId="12" borderId="161" xfId="1" applyFont="1" applyFill="1" applyBorder="1" applyAlignment="1">
      <alignment horizontal="left"/>
    </xf>
    <xf numFmtId="0" fontId="60" fillId="12" borderId="161" xfId="1" applyFont="1" applyFill="1" applyBorder="1" applyAlignment="1">
      <alignment horizontal="center"/>
    </xf>
    <xf numFmtId="0" fontId="60" fillId="12" borderId="162" xfId="1" applyFont="1" applyFill="1" applyBorder="1" applyAlignment="1">
      <alignment horizontal="center"/>
    </xf>
    <xf numFmtId="0" fontId="55" fillId="0" borderId="164" xfId="1" applyBorder="1" applyAlignment="1">
      <alignment vertical="center"/>
    </xf>
    <xf numFmtId="0" fontId="55" fillId="0" borderId="151" xfId="1" applyBorder="1" applyAlignment="1">
      <alignment vertical="center"/>
    </xf>
    <xf numFmtId="0" fontId="55" fillId="0" borderId="151" xfId="1" applyFill="1" applyBorder="1" applyAlignment="1">
      <alignment vertical="center"/>
    </xf>
    <xf numFmtId="49" fontId="55" fillId="0" borderId="151" xfId="1" applyNumberFormat="1" applyFill="1" applyBorder="1" applyAlignment="1">
      <alignment vertical="center"/>
    </xf>
    <xf numFmtId="49" fontId="55" fillId="0" borderId="151" xfId="1" applyNumberForma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60" fillId="12" borderId="154" xfId="1" applyNumberFormat="1" applyFont="1" applyFill="1" applyBorder="1" applyAlignment="1">
      <alignment horizontal="left"/>
    </xf>
    <xf numFmtId="0" fontId="60" fillId="12" borderId="145" xfId="1" applyNumberFormat="1" applyFont="1" applyFill="1" applyBorder="1" applyAlignment="1">
      <alignment horizontal="left"/>
    </xf>
    <xf numFmtId="0" fontId="60" fillId="12" borderId="145" xfId="1" applyNumberFormat="1" applyFont="1" applyFill="1" applyBorder="1" applyAlignment="1">
      <alignment horizontal="center"/>
    </xf>
    <xf numFmtId="167" fontId="60" fillId="12" borderId="152" xfId="1" applyNumberFormat="1" applyFont="1" applyFill="1" applyBorder="1" applyAlignment="1">
      <alignment horizontal="left"/>
    </xf>
    <xf numFmtId="0" fontId="60" fillId="12" borderId="145" xfId="1" applyNumberFormat="1" applyFont="1" applyFill="1" applyBorder="1" applyAlignment="1">
      <alignment horizontal="left" wrapText="1"/>
    </xf>
    <xf numFmtId="167" fontId="60" fillId="0" borderId="0" xfId="1" applyNumberFormat="1" applyFont="1" applyFill="1" applyBorder="1" applyAlignment="1">
      <alignment horizontal="left"/>
    </xf>
    <xf numFmtId="0" fontId="18" fillId="0" borderId="3" xfId="0" applyFont="1" applyBorder="1" applyAlignment="1">
      <alignment vertical="center"/>
    </xf>
    <xf numFmtId="167" fontId="60" fillId="12" borderId="163" xfId="1" applyNumberFormat="1" applyFont="1" applyFill="1" applyBorder="1" applyAlignment="1">
      <alignment horizontal="center"/>
    </xf>
    <xf numFmtId="0" fontId="126" fillId="0" borderId="0" xfId="0" applyFont="1" applyAlignment="1">
      <alignment horizontal="center"/>
    </xf>
    <xf numFmtId="0" fontId="9" fillId="0" borderId="0" xfId="10" applyFont="1" applyAlignment="1">
      <alignment vertical="center"/>
    </xf>
    <xf numFmtId="0" fontId="58" fillId="3" borderId="0" xfId="10" applyFont="1" applyFill="1" applyAlignment="1">
      <alignment vertical="center"/>
    </xf>
    <xf numFmtId="0" fontId="86" fillId="3" borderId="0" xfId="10" applyFont="1" applyFill="1" applyAlignment="1">
      <alignment vertical="center"/>
    </xf>
    <xf numFmtId="0" fontId="86" fillId="3" borderId="0" xfId="10" applyFont="1" applyFill="1" applyAlignment="1">
      <alignment horizontal="center" vertical="center"/>
    </xf>
    <xf numFmtId="0" fontId="55" fillId="0" borderId="0" xfId="11" applyFont="1" applyFill="1" applyAlignment="1">
      <alignment vertical="center"/>
    </xf>
    <xf numFmtId="0" fontId="150" fillId="0" borderId="0" xfId="10" applyFont="1" applyFill="1" applyAlignment="1">
      <alignment horizontal="center" vertical="center"/>
    </xf>
    <xf numFmtId="0" fontId="55" fillId="0" borderId="0" xfId="11" applyFill="1" applyAlignment="1">
      <alignment vertical="center"/>
    </xf>
    <xf numFmtId="0" fontId="46" fillId="0" borderId="0" xfId="10" applyFont="1" applyFill="1" applyAlignment="1">
      <alignment vertical="center"/>
    </xf>
    <xf numFmtId="0" fontId="150" fillId="0" borderId="0" xfId="10" applyFont="1" applyFill="1" applyAlignment="1">
      <alignment vertical="center"/>
    </xf>
    <xf numFmtId="0" fontId="86" fillId="0" borderId="0" xfId="10" applyFont="1" applyFill="1" applyAlignment="1">
      <alignment vertical="center"/>
    </xf>
    <xf numFmtId="0" fontId="152" fillId="0" borderId="0" xfId="10" applyFont="1" applyFill="1" applyAlignment="1">
      <alignment vertical="center"/>
    </xf>
    <xf numFmtId="0" fontId="151" fillId="0" borderId="0" xfId="11" applyFont="1" applyBorder="1" applyAlignment="1">
      <alignment vertical="center"/>
    </xf>
    <xf numFmtId="0" fontId="0" fillId="0" borderId="0" xfId="0" applyFill="1"/>
    <xf numFmtId="0" fontId="151" fillId="0" borderId="0" xfId="11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wrapText="1"/>
    </xf>
    <xf numFmtId="0" fontId="156" fillId="0" borderId="0" xfId="15" applyFont="1" applyAlignment="1">
      <alignment horizontal="left" wrapText="1"/>
    </xf>
    <xf numFmtId="0" fontId="154" fillId="0" borderId="0" xfId="15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46" fillId="10" borderId="10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57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7" fillId="3" borderId="0" xfId="10" applyFont="1" applyFill="1" applyAlignment="1">
      <alignment vertical="center"/>
    </xf>
    <xf numFmtId="0" fontId="39" fillId="0" borderId="0" xfId="10" applyFont="1" applyAlignment="1">
      <alignment vertical="center"/>
    </xf>
    <xf numFmtId="0" fontId="55" fillId="0" borderId="0" xfId="11" applyFont="1" applyFill="1" applyAlignment="1">
      <alignment horizontal="center" vertical="center"/>
    </xf>
    <xf numFmtId="0" fontId="30" fillId="0" borderId="0" xfId="0" applyFont="1" applyFill="1" applyBorder="1"/>
    <xf numFmtId="0" fontId="1" fillId="0" borderId="0" xfId="0" applyFont="1"/>
    <xf numFmtId="0" fontId="1" fillId="0" borderId="0" xfId="0" applyFont="1" applyFill="1" applyBorder="1"/>
    <xf numFmtId="0" fontId="1" fillId="4" borderId="0" xfId="0" applyFont="1" applyFill="1" applyAlignment="1">
      <alignment horizontal="center"/>
    </xf>
    <xf numFmtId="0" fontId="1" fillId="13" borderId="0" xfId="0" applyFont="1" applyFill="1"/>
    <xf numFmtId="0" fontId="120" fillId="4" borderId="0" xfId="1" applyFont="1" applyFill="1" applyAlignment="1">
      <alignment vertical="center"/>
    </xf>
    <xf numFmtId="0" fontId="30" fillId="4" borderId="0" xfId="0" applyFont="1" applyFill="1" applyAlignment="1"/>
    <xf numFmtId="166" fontId="26" fillId="0" borderId="168" xfId="2" applyNumberFormat="1" applyFont="1" applyFill="1" applyBorder="1" applyAlignment="1">
      <alignment horizontal="left"/>
    </xf>
    <xf numFmtId="0" fontId="1" fillId="13" borderId="40" xfId="0" applyFont="1" applyFill="1" applyBorder="1"/>
    <xf numFmtId="0" fontId="1" fillId="13" borderId="169" xfId="0" applyFont="1" applyFill="1" applyBorder="1"/>
    <xf numFmtId="0" fontId="1" fillId="13" borderId="170" xfId="0" applyFont="1" applyFill="1" applyBorder="1"/>
    <xf numFmtId="166" fontId="26" fillId="0" borderId="171" xfId="2" applyNumberFormat="1" applyFont="1" applyFill="1" applyBorder="1" applyAlignment="1">
      <alignment horizontal="left"/>
    </xf>
    <xf numFmtId="0" fontId="1" fillId="13" borderId="174" xfId="0" applyFont="1" applyFill="1" applyBorder="1"/>
    <xf numFmtId="166" fontId="1" fillId="13" borderId="175" xfId="0" applyNumberFormat="1" applyFont="1" applyFill="1" applyBorder="1"/>
    <xf numFmtId="0" fontId="1" fillId="13" borderId="176" xfId="0" applyFont="1" applyFill="1" applyBorder="1"/>
    <xf numFmtId="0" fontId="1" fillId="13" borderId="175" xfId="0" applyFont="1" applyFill="1" applyBorder="1"/>
    <xf numFmtId="166" fontId="26" fillId="0" borderId="173" xfId="2" applyNumberFormat="1" applyFont="1" applyFill="1" applyBorder="1" applyAlignment="1">
      <alignment horizontal="left"/>
    </xf>
    <xf numFmtId="166" fontId="27" fillId="0" borderId="168" xfId="2" applyNumberFormat="1" applyFont="1" applyFill="1" applyBorder="1" applyAlignment="1">
      <alignment horizontal="left"/>
    </xf>
    <xf numFmtId="0" fontId="159" fillId="0" borderId="0" xfId="0" applyFont="1"/>
    <xf numFmtId="0" fontId="160" fillId="0" borderId="0" xfId="11" applyFont="1" applyBorder="1" applyAlignment="1">
      <alignment vertical="center"/>
    </xf>
    <xf numFmtId="0" fontId="159" fillId="0" borderId="0" xfId="0" applyFont="1" applyFill="1"/>
    <xf numFmtId="0" fontId="161" fillId="0" borderId="0" xfId="11" applyFont="1" applyAlignment="1">
      <alignment vertical="center"/>
    </xf>
    <xf numFmtId="0" fontId="30" fillId="0" borderId="165" xfId="0" applyFont="1" applyFill="1" applyBorder="1"/>
    <xf numFmtId="0" fontId="1" fillId="4" borderId="165" xfId="0" applyFont="1" applyFill="1" applyBorder="1"/>
    <xf numFmtId="0" fontId="1" fillId="13" borderId="165" xfId="0" applyFont="1" applyFill="1" applyBorder="1"/>
    <xf numFmtId="0" fontId="133" fillId="0" borderId="0" xfId="11" applyFont="1" applyAlignment="1">
      <alignment vertical="center"/>
    </xf>
    <xf numFmtId="0" fontId="133" fillId="0" borderId="0" xfId="11" applyFont="1" applyBorder="1" applyAlignment="1">
      <alignment vertical="center"/>
    </xf>
    <xf numFmtId="0" fontId="118" fillId="0" borderId="0" xfId="11" applyFont="1" applyAlignment="1">
      <alignment vertical="center"/>
    </xf>
    <xf numFmtId="0" fontId="1" fillId="4" borderId="165" xfId="0" applyFont="1" applyFill="1" applyBorder="1" applyAlignment="1">
      <alignment horizontal="right"/>
    </xf>
    <xf numFmtId="0" fontId="120" fillId="0" borderId="23" xfId="1" applyNumberFormat="1" applyFont="1" applyBorder="1" applyAlignment="1">
      <alignment vertical="center"/>
    </xf>
    <xf numFmtId="0" fontId="120" fillId="0" borderId="23" xfId="1" applyNumberFormat="1" applyFont="1" applyBorder="1" applyAlignment="1">
      <alignment horizontal="center" vertical="center"/>
    </xf>
    <xf numFmtId="0" fontId="120" fillId="0" borderId="24" xfId="1" applyNumberFormat="1" applyFont="1" applyBorder="1" applyAlignment="1">
      <alignment vertical="center"/>
    </xf>
    <xf numFmtId="1" fontId="26" fillId="0" borderId="23" xfId="2" applyNumberFormat="1" applyFont="1" applyBorder="1" applyAlignment="1">
      <alignment horizontal="center" vertical="center"/>
    </xf>
    <xf numFmtId="166" fontId="26" fillId="0" borderId="24" xfId="2" applyNumberFormat="1" applyFont="1" applyBorder="1" applyAlignment="1">
      <alignment horizontal="left"/>
    </xf>
    <xf numFmtId="0" fontId="26" fillId="0" borderId="23" xfId="2" applyNumberFormat="1" applyFont="1" applyBorder="1" applyAlignment="1">
      <alignment horizontal="left"/>
    </xf>
    <xf numFmtId="0" fontId="26" fillId="0" borderId="23" xfId="2" applyNumberFormat="1" applyFont="1" applyBorder="1" applyAlignment="1">
      <alignment horizontal="left" vertical="center"/>
    </xf>
    <xf numFmtId="0" fontId="1" fillId="0" borderId="23" xfId="0" applyFont="1" applyBorder="1" applyAlignment="1">
      <alignment horizontal="center"/>
    </xf>
    <xf numFmtId="14" fontId="26" fillId="0" borderId="23" xfId="2" applyNumberFormat="1" applyFont="1" applyBorder="1" applyAlignment="1">
      <alignment horizontal="left"/>
    </xf>
    <xf numFmtId="166" fontId="26" fillId="0" borderId="23" xfId="2" applyNumberFormat="1" applyFont="1" applyBorder="1" applyAlignment="1">
      <alignment horizontal="left"/>
    </xf>
    <xf numFmtId="1" fontId="26" fillId="0" borderId="165" xfId="2" applyNumberFormat="1" applyFont="1" applyBorder="1" applyAlignment="1">
      <alignment horizontal="center" vertical="center"/>
    </xf>
    <xf numFmtId="0" fontId="26" fillId="0" borderId="25" xfId="2" applyNumberFormat="1" applyFont="1" applyBorder="1" applyAlignment="1">
      <alignment horizontal="left"/>
    </xf>
    <xf numFmtId="0" fontId="26" fillId="0" borderId="25" xfId="2" applyNumberFormat="1" applyFont="1" applyBorder="1" applyAlignment="1">
      <alignment horizontal="left" vertical="center"/>
    </xf>
    <xf numFmtId="0" fontId="1" fillId="0" borderId="25" xfId="0" applyFont="1" applyBorder="1" applyAlignment="1">
      <alignment horizontal="center"/>
    </xf>
    <xf numFmtId="14" fontId="26" fillId="0" borderId="25" xfId="2" applyNumberFormat="1" applyFont="1" applyBorder="1" applyAlignment="1">
      <alignment horizontal="left"/>
    </xf>
    <xf numFmtId="166" fontId="26" fillId="0" borderId="25" xfId="2" applyNumberFormat="1" applyFont="1" applyBorder="1" applyAlignment="1">
      <alignment horizontal="left"/>
    </xf>
    <xf numFmtId="166" fontId="26" fillId="0" borderId="1" xfId="2" applyNumberFormat="1" applyFont="1" applyBorder="1" applyAlignment="1">
      <alignment horizontal="left"/>
    </xf>
    <xf numFmtId="0" fontId="26" fillId="10" borderId="30" xfId="0" applyFont="1" applyFill="1" applyBorder="1" applyAlignment="1"/>
    <xf numFmtId="0" fontId="26" fillId="0" borderId="31" xfId="0" applyFont="1" applyBorder="1" applyAlignment="1">
      <alignment horizontal="center" vertical="center"/>
    </xf>
    <xf numFmtId="0" fontId="26" fillId="0" borderId="31" xfId="0" applyFont="1" applyBorder="1"/>
    <xf numFmtId="0" fontId="26" fillId="0" borderId="31" xfId="0" applyFont="1" applyBorder="1" applyAlignment="1">
      <alignment horizontal="center"/>
    </xf>
    <xf numFmtId="168" fontId="26" fillId="0" borderId="31" xfId="0" applyNumberFormat="1" applyFont="1" applyFill="1" applyBorder="1" applyAlignment="1">
      <alignment horizontal="center"/>
    </xf>
    <xf numFmtId="0" fontId="26" fillId="10" borderId="31" xfId="0" applyFont="1" applyFill="1" applyBorder="1" applyAlignment="1">
      <alignment horizontal="center" vertical="center"/>
    </xf>
    <xf numFmtId="166" fontId="26" fillId="0" borderId="31" xfId="0" applyNumberFormat="1" applyFont="1" applyFill="1" applyBorder="1" applyAlignment="1">
      <alignment horizontal="center"/>
    </xf>
    <xf numFmtId="166" fontId="26" fillId="0" borderId="32" xfId="0" applyNumberFormat="1" applyFont="1" applyFill="1" applyBorder="1" applyAlignment="1">
      <alignment horizontal="center"/>
    </xf>
    <xf numFmtId="0" fontId="26" fillId="10" borderId="33" xfId="0" applyFont="1" applyFill="1" applyBorder="1" applyAlignment="1"/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/>
    <xf numFmtId="0" fontId="26" fillId="0" borderId="34" xfId="0" applyFont="1" applyBorder="1" applyAlignment="1">
      <alignment horizontal="center"/>
    </xf>
    <xf numFmtId="168" fontId="26" fillId="0" borderId="34" xfId="0" applyNumberFormat="1" applyFont="1" applyFill="1" applyBorder="1" applyAlignment="1">
      <alignment horizontal="center"/>
    </xf>
    <xf numFmtId="0" fontId="26" fillId="10" borderId="34" xfId="0" applyFont="1" applyFill="1" applyBorder="1" applyAlignment="1">
      <alignment horizontal="center" vertical="center"/>
    </xf>
    <xf numFmtId="166" fontId="26" fillId="0" borderId="34" xfId="0" applyNumberFormat="1" applyFont="1" applyFill="1" applyBorder="1" applyAlignment="1">
      <alignment horizontal="center"/>
    </xf>
    <xf numFmtId="166" fontId="26" fillId="0" borderId="35" xfId="0" applyNumberFormat="1" applyFont="1" applyFill="1" applyBorder="1" applyAlignment="1">
      <alignment horizontal="center"/>
    </xf>
    <xf numFmtId="0" fontId="26" fillId="10" borderId="34" xfId="0" applyNumberFormat="1" applyFont="1" applyFill="1" applyBorder="1" applyAlignment="1">
      <alignment horizontal="center" vertical="center"/>
    </xf>
    <xf numFmtId="0" fontId="26" fillId="10" borderId="36" xfId="0" applyFont="1" applyFill="1" applyBorder="1" applyAlignment="1"/>
    <xf numFmtId="0" fontId="26" fillId="0" borderId="37" xfId="0" applyFont="1" applyBorder="1" applyAlignment="1">
      <alignment horizontal="center" vertical="center"/>
    </xf>
    <xf numFmtId="0" fontId="26" fillId="0" borderId="37" xfId="0" applyFont="1" applyBorder="1"/>
    <xf numFmtId="0" fontId="26" fillId="0" borderId="37" xfId="0" applyFont="1" applyBorder="1" applyAlignment="1">
      <alignment horizontal="center"/>
    </xf>
    <xf numFmtId="168" fontId="26" fillId="0" borderId="37" xfId="0" applyNumberFormat="1" applyFont="1" applyFill="1" applyBorder="1" applyAlignment="1">
      <alignment horizontal="center"/>
    </xf>
    <xf numFmtId="0" fontId="26" fillId="10" borderId="37" xfId="0" applyNumberFormat="1" applyFont="1" applyFill="1" applyBorder="1" applyAlignment="1">
      <alignment horizontal="center" vertical="center"/>
    </xf>
    <xf numFmtId="166" fontId="26" fillId="0" borderId="37" xfId="0" applyNumberFormat="1" applyFont="1" applyFill="1" applyBorder="1" applyAlignment="1">
      <alignment horizontal="center"/>
    </xf>
    <xf numFmtId="166" fontId="26" fillId="0" borderId="38" xfId="0" applyNumberFormat="1" applyFont="1" applyFill="1" applyBorder="1" applyAlignment="1">
      <alignment horizontal="center"/>
    </xf>
    <xf numFmtId="0" fontId="26" fillId="10" borderId="37" xfId="0" applyFont="1" applyFill="1" applyBorder="1" applyAlignment="1">
      <alignment horizontal="center" vertical="center"/>
    </xf>
    <xf numFmtId="0" fontId="120" fillId="0" borderId="0" xfId="1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15" borderId="58" xfId="0" applyFont="1" applyFill="1" applyBorder="1" applyAlignment="1">
      <alignment horizontal="left" vertical="center"/>
    </xf>
    <xf numFmtId="0" fontId="1" fillId="15" borderId="59" xfId="0" applyFont="1" applyFill="1" applyBorder="1" applyAlignment="1">
      <alignment horizontal="left" vertical="center"/>
    </xf>
    <xf numFmtId="0" fontId="26" fillId="0" borderId="18" xfId="0" applyFont="1" applyFill="1" applyBorder="1" applyAlignment="1">
      <alignment horizontal="left" vertical="center" wrapText="1"/>
    </xf>
    <xf numFmtId="0" fontId="1" fillId="16" borderId="0" xfId="0" applyFont="1" applyFill="1" applyAlignment="1">
      <alignment vertical="center"/>
    </xf>
    <xf numFmtId="0" fontId="26" fillId="0" borderId="20" xfId="0" applyFont="1" applyFill="1" applyBorder="1" applyAlignment="1">
      <alignment horizontal="left" vertical="center" wrapText="1"/>
    </xf>
    <xf numFmtId="0" fontId="1" fillId="4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62" fillId="0" borderId="20" xfId="5" applyFont="1" applyBorder="1" applyAlignment="1" applyProtection="1">
      <alignment horizontal="left" vertical="center"/>
    </xf>
    <xf numFmtId="0" fontId="163" fillId="0" borderId="2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28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1" fillId="0" borderId="141" xfId="0" applyFont="1" applyBorder="1" applyAlignment="1">
      <alignment horizontal="center"/>
    </xf>
    <xf numFmtId="0" fontId="1" fillId="0" borderId="141" xfId="0" applyFont="1" applyBorder="1" applyAlignment="1">
      <alignment horizontal="right"/>
    </xf>
    <xf numFmtId="0" fontId="1" fillId="0" borderId="141" xfId="0" applyFont="1" applyBorder="1"/>
    <xf numFmtId="0" fontId="164" fillId="0" borderId="0" xfId="0" applyFont="1"/>
    <xf numFmtId="0" fontId="119" fillId="0" borderId="0" xfId="0" applyFont="1"/>
    <xf numFmtId="0" fontId="120" fillId="0" borderId="0" xfId="0" applyFont="1" applyAlignment="1">
      <alignment horizontal="left"/>
    </xf>
    <xf numFmtId="0" fontId="166" fillId="21" borderId="0" xfId="0" applyFont="1" applyFill="1"/>
    <xf numFmtId="0" fontId="1" fillId="22" borderId="0" xfId="0" applyFont="1" applyFill="1"/>
    <xf numFmtId="176" fontId="1" fillId="22" borderId="68" xfId="3" applyNumberFormat="1" applyFont="1" applyFill="1" applyBorder="1"/>
    <xf numFmtId="176" fontId="1" fillId="22" borderId="69" xfId="3" applyNumberFormat="1" applyFont="1" applyFill="1" applyBorder="1"/>
    <xf numFmtId="176" fontId="1" fillId="22" borderId="0" xfId="3" applyNumberFormat="1" applyFont="1" applyFill="1"/>
    <xf numFmtId="0" fontId="30" fillId="22" borderId="0" xfId="0" applyFont="1" applyFill="1"/>
    <xf numFmtId="0" fontId="30" fillId="5" borderId="0" xfId="0" applyFont="1" applyFill="1"/>
    <xf numFmtId="176" fontId="1" fillId="5" borderId="0" xfId="3" applyNumberFormat="1" applyFont="1" applyFill="1"/>
    <xf numFmtId="0" fontId="167" fillId="36" borderId="126" xfId="0" applyFont="1" applyFill="1" applyBorder="1"/>
    <xf numFmtId="0" fontId="1" fillId="42" borderId="150" xfId="0" applyFont="1" applyFill="1" applyBorder="1"/>
    <xf numFmtId="0" fontId="1" fillId="42" borderId="149" xfId="0" applyFont="1" applyFill="1" applyBorder="1"/>
    <xf numFmtId="0" fontId="1" fillId="41" borderId="148" xfId="0" applyFont="1" applyFill="1" applyBorder="1"/>
    <xf numFmtId="0" fontId="1" fillId="41" borderId="147" xfId="0" applyFont="1" applyFill="1" applyBorder="1"/>
    <xf numFmtId="0" fontId="1" fillId="42" borderId="148" xfId="0" applyFont="1" applyFill="1" applyBorder="1"/>
    <xf numFmtId="0" fontId="1" fillId="42" borderId="147" xfId="0" applyFont="1" applyFill="1" applyBorder="1"/>
    <xf numFmtId="2" fontId="1" fillId="22" borderId="68" xfId="0" applyNumberFormat="1" applyFont="1" applyFill="1" applyBorder="1"/>
    <xf numFmtId="2" fontId="1" fillId="22" borderId="69" xfId="0" applyNumberFormat="1" applyFont="1" applyFill="1" applyBorder="1"/>
    <xf numFmtId="2" fontId="1" fillId="22" borderId="0" xfId="0" applyNumberFormat="1" applyFont="1" applyFill="1"/>
    <xf numFmtId="2" fontId="1" fillId="22" borderId="0" xfId="0" applyNumberFormat="1" applyFont="1" applyFill="1" applyBorder="1"/>
    <xf numFmtId="0" fontId="26" fillId="0" borderId="0" xfId="0" applyFont="1" applyAlignment="1">
      <alignment horizontal="center" vertical="center"/>
    </xf>
    <xf numFmtId="0" fontId="1" fillId="0" borderId="102" xfId="0" applyFont="1" applyFill="1" applyBorder="1"/>
    <xf numFmtId="0" fontId="1" fillId="0" borderId="103" xfId="0" applyFont="1" applyFill="1" applyBorder="1" applyAlignment="1">
      <alignment horizontal="right"/>
    </xf>
    <xf numFmtId="0" fontId="1" fillId="0" borderId="103" xfId="0" applyFont="1" applyFill="1" applyBorder="1" applyAlignment="1">
      <alignment horizontal="center"/>
    </xf>
    <xf numFmtId="0" fontId="1" fillId="0" borderId="103" xfId="0" applyFont="1" applyFill="1" applyBorder="1"/>
    <xf numFmtId="0" fontId="1" fillId="0" borderId="104" xfId="0" applyFont="1" applyFill="1" applyBorder="1" applyAlignment="1">
      <alignment horizontal="center"/>
    </xf>
    <xf numFmtId="0" fontId="1" fillId="0" borderId="105" xfId="0" applyFont="1" applyBorder="1"/>
    <xf numFmtId="0" fontId="1" fillId="0" borderId="106" xfId="0" applyFont="1" applyBorder="1"/>
    <xf numFmtId="0" fontId="168" fillId="0" borderId="106" xfId="0" applyFont="1" applyBorder="1" applyAlignment="1">
      <alignment horizontal="center"/>
    </xf>
    <xf numFmtId="0" fontId="1" fillId="0" borderId="106" xfId="0" applyFont="1" applyBorder="1" applyAlignment="1">
      <alignment horizontal="center"/>
    </xf>
    <xf numFmtId="167" fontId="169" fillId="13" borderId="106" xfId="0" applyNumberFormat="1" applyFont="1" applyFill="1" applyBorder="1" applyAlignment="1">
      <alignment horizontal="center"/>
    </xf>
    <xf numFmtId="0" fontId="1" fillId="0" borderId="107" xfId="0" applyFont="1" applyFill="1" applyBorder="1" applyAlignment="1">
      <alignment horizontal="center"/>
    </xf>
    <xf numFmtId="0" fontId="1" fillId="0" borderId="108" xfId="0" applyFont="1" applyBorder="1"/>
    <xf numFmtId="0" fontId="1" fillId="0" borderId="109" xfId="0" applyFont="1" applyBorder="1"/>
    <xf numFmtId="0" fontId="168" fillId="0" borderId="109" xfId="0" applyFont="1" applyBorder="1" applyAlignment="1">
      <alignment horizontal="center"/>
    </xf>
    <xf numFmtId="0" fontId="1" fillId="0" borderId="109" xfId="0" applyFont="1" applyBorder="1" applyAlignment="1">
      <alignment horizontal="center"/>
    </xf>
    <xf numFmtId="167" fontId="169" fillId="13" borderId="109" xfId="0" applyNumberFormat="1" applyFont="1" applyFill="1" applyBorder="1" applyAlignment="1">
      <alignment horizontal="center"/>
    </xf>
    <xf numFmtId="0" fontId="1" fillId="0" borderId="110" xfId="0" applyFont="1" applyFill="1" applyBorder="1" applyAlignment="1">
      <alignment horizontal="center"/>
    </xf>
    <xf numFmtId="0" fontId="1" fillId="0" borderId="111" xfId="0" applyFont="1" applyBorder="1"/>
    <xf numFmtId="0" fontId="1" fillId="0" borderId="112" xfId="0" applyFont="1" applyBorder="1"/>
    <xf numFmtId="0" fontId="168" fillId="0" borderId="112" xfId="0" applyFont="1" applyBorder="1" applyAlignment="1">
      <alignment horizontal="center"/>
    </xf>
    <xf numFmtId="0" fontId="1" fillId="0" borderId="112" xfId="0" applyFont="1" applyBorder="1" applyAlignment="1">
      <alignment horizontal="center"/>
    </xf>
    <xf numFmtId="167" fontId="169" fillId="13" borderId="112" xfId="0" applyNumberFormat="1" applyFont="1" applyFill="1" applyBorder="1" applyAlignment="1">
      <alignment horizontal="center"/>
    </xf>
    <xf numFmtId="0" fontId="1" fillId="0" borderId="113" xfId="0" applyFont="1" applyFill="1" applyBorder="1" applyAlignment="1">
      <alignment horizontal="center"/>
    </xf>
    <xf numFmtId="0" fontId="1" fillId="10" borderId="102" xfId="0" applyFont="1" applyFill="1" applyBorder="1"/>
    <xf numFmtId="0" fontId="1" fillId="10" borderId="103" xfId="0" applyFont="1" applyFill="1" applyBorder="1" applyAlignment="1">
      <alignment horizontal="right"/>
    </xf>
    <xf numFmtId="0" fontId="1" fillId="10" borderId="103" xfId="0" applyFont="1" applyFill="1" applyBorder="1" applyAlignment="1">
      <alignment horizontal="center"/>
    </xf>
    <xf numFmtId="0" fontId="1" fillId="10" borderId="103" xfId="0" applyFont="1" applyFill="1" applyBorder="1"/>
    <xf numFmtId="0" fontId="1" fillId="10" borderId="104" xfId="0" applyFont="1" applyFill="1" applyBorder="1" applyAlignment="1">
      <alignment horizontal="center"/>
    </xf>
    <xf numFmtId="0" fontId="1" fillId="0" borderId="118" xfId="0" applyFont="1" applyBorder="1"/>
    <xf numFmtId="0" fontId="1" fillId="0" borderId="119" xfId="0" applyFont="1" applyBorder="1"/>
    <xf numFmtId="0" fontId="170" fillId="0" borderId="119" xfId="0" applyFont="1" applyBorder="1" applyAlignment="1">
      <alignment horizontal="center"/>
    </xf>
    <xf numFmtId="0" fontId="1" fillId="0" borderId="119" xfId="0" applyFont="1" applyBorder="1" applyAlignment="1">
      <alignment horizontal="center"/>
    </xf>
    <xf numFmtId="167" fontId="129" fillId="34" borderId="119" xfId="0" applyNumberFormat="1" applyFont="1" applyFill="1" applyBorder="1" applyAlignment="1">
      <alignment horizontal="center"/>
    </xf>
    <xf numFmtId="0" fontId="1" fillId="19" borderId="120" xfId="0" applyFont="1" applyFill="1" applyBorder="1" applyAlignment="1">
      <alignment horizontal="center"/>
    </xf>
    <xf numFmtId="0" fontId="1" fillId="0" borderId="121" xfId="0" applyFont="1" applyBorder="1"/>
    <xf numFmtId="0" fontId="1" fillId="0" borderId="122" xfId="0" applyFont="1" applyBorder="1"/>
    <xf numFmtId="0" fontId="170" fillId="0" borderId="122" xfId="0" applyFont="1" applyBorder="1" applyAlignment="1">
      <alignment horizontal="center"/>
    </xf>
    <xf numFmtId="0" fontId="1" fillId="0" borderId="122" xfId="0" applyFont="1" applyBorder="1" applyAlignment="1">
      <alignment horizontal="center"/>
    </xf>
    <xf numFmtId="167" fontId="129" fillId="35" borderId="122" xfId="0" applyNumberFormat="1" applyFont="1" applyFill="1" applyBorder="1" applyAlignment="1">
      <alignment horizontal="center"/>
    </xf>
    <xf numFmtId="167" fontId="129" fillId="15" borderId="122" xfId="0" applyNumberFormat="1" applyFont="1" applyFill="1" applyBorder="1" applyAlignment="1">
      <alignment horizontal="center"/>
    </xf>
    <xf numFmtId="167" fontId="129" fillId="0" borderId="122" xfId="0" applyNumberFormat="1" applyFont="1" applyBorder="1" applyAlignment="1">
      <alignment horizontal="center"/>
    </xf>
    <xf numFmtId="0" fontId="1" fillId="0" borderId="123" xfId="0" applyFont="1" applyBorder="1"/>
    <xf numFmtId="0" fontId="1" fillId="0" borderId="124" xfId="0" applyFont="1" applyBorder="1"/>
    <xf numFmtId="0" fontId="170" fillId="0" borderId="124" xfId="0" applyFont="1" applyBorder="1" applyAlignment="1">
      <alignment horizontal="center"/>
    </xf>
    <xf numFmtId="0" fontId="1" fillId="0" borderId="124" xfId="0" applyFont="1" applyBorder="1" applyAlignment="1">
      <alignment horizontal="center"/>
    </xf>
    <xf numFmtId="167" fontId="129" fillId="0" borderId="124" xfId="0" applyNumberFormat="1" applyFont="1" applyBorder="1" applyAlignment="1">
      <alignment horizontal="center"/>
    </xf>
    <xf numFmtId="0" fontId="46" fillId="10" borderId="100" xfId="0" applyFont="1" applyFill="1" applyBorder="1" applyAlignment="1"/>
    <xf numFmtId="0" fontId="171" fillId="24" borderId="74" xfId="0" applyFont="1" applyFill="1" applyBorder="1" applyAlignment="1">
      <alignment vertical="center"/>
    </xf>
    <xf numFmtId="49" fontId="171" fillId="24" borderId="75" xfId="0" applyNumberFormat="1" applyFont="1" applyFill="1" applyBorder="1" applyAlignment="1">
      <alignment horizontal="left" vertical="center"/>
    </xf>
    <xf numFmtId="0" fontId="172" fillId="24" borderId="75" xfId="0" applyFont="1" applyFill="1" applyBorder="1" applyAlignment="1">
      <alignment horizontal="left" vertical="center"/>
    </xf>
    <xf numFmtId="0" fontId="172" fillId="24" borderId="75" xfId="0" applyFont="1" applyFill="1" applyBorder="1" applyAlignment="1">
      <alignment horizontal="centerContinuous" vertical="center"/>
    </xf>
    <xf numFmtId="0" fontId="172" fillId="24" borderId="75" xfId="0" applyFont="1" applyFill="1" applyBorder="1" applyAlignment="1">
      <alignment horizontal="center" vertical="center"/>
    </xf>
    <xf numFmtId="0" fontId="172" fillId="11" borderId="76" xfId="0" applyFont="1" applyFill="1" applyBorder="1" applyAlignment="1">
      <alignment horizontal="centerContinuous" vertical="center"/>
    </xf>
    <xf numFmtId="0" fontId="17" fillId="23" borderId="49" xfId="0" applyFont="1" applyFill="1" applyBorder="1" applyAlignment="1">
      <alignment vertical="center"/>
    </xf>
    <xf numFmtId="0" fontId="17" fillId="23" borderId="51" xfId="0" applyFont="1" applyFill="1" applyBorder="1" applyAlignment="1">
      <alignment horizontal="left" vertical="center"/>
    </xf>
    <xf numFmtId="0" fontId="17" fillId="23" borderId="77" xfId="0" applyFont="1" applyFill="1" applyBorder="1" applyAlignment="1">
      <alignment horizontal="centerContinuous" vertical="center"/>
    </xf>
    <xf numFmtId="0" fontId="17" fillId="23" borderId="78" xfId="0" applyFont="1" applyFill="1" applyBorder="1" applyAlignment="1">
      <alignment horizontal="centerContinuous" vertical="center"/>
    </xf>
    <xf numFmtId="0" fontId="66" fillId="23" borderId="51" xfId="0" applyFont="1" applyFill="1" applyBorder="1" applyAlignment="1">
      <alignment horizontal="center" vertical="center"/>
    </xf>
    <xf numFmtId="0" fontId="17" fillId="23" borderId="44" xfId="0" applyFont="1" applyFill="1" applyBorder="1" applyAlignment="1">
      <alignment horizontal="left" vertical="center"/>
    </xf>
    <xf numFmtId="0" fontId="17" fillId="23" borderId="79" xfId="0" applyFont="1" applyFill="1" applyBorder="1" applyAlignment="1">
      <alignment horizontal="left" vertical="center"/>
    </xf>
    <xf numFmtId="0" fontId="17" fillId="23" borderId="80" xfId="0" applyFont="1" applyFill="1" applyBorder="1" applyAlignment="1">
      <alignment horizontal="center" vertical="center"/>
    </xf>
    <xf numFmtId="0" fontId="17" fillId="23" borderId="81" xfId="0" applyFont="1" applyFill="1" applyBorder="1" applyAlignment="1">
      <alignment horizontal="center" vertical="center"/>
    </xf>
    <xf numFmtId="0" fontId="66" fillId="23" borderId="79" xfId="0" applyFont="1" applyFill="1" applyBorder="1" applyAlignment="1">
      <alignment horizontal="center" vertical="center"/>
    </xf>
    <xf numFmtId="16" fontId="15" fillId="0" borderId="82" xfId="0" applyNumberFormat="1" applyFont="1" applyBorder="1" applyAlignment="1">
      <alignment vertical="center"/>
    </xf>
    <xf numFmtId="0" fontId="17" fillId="0" borderId="83" xfId="0" applyFont="1" applyBorder="1" applyAlignment="1">
      <alignment vertical="center"/>
    </xf>
    <xf numFmtId="44" fontId="163" fillId="23" borderId="40" xfId="3" applyFont="1" applyFill="1" applyBorder="1" applyAlignment="1">
      <alignment vertical="center"/>
    </xf>
    <xf numFmtId="44" fontId="16" fillId="23" borderId="10" xfId="3" applyFont="1" applyFill="1" applyBorder="1" applyAlignment="1">
      <alignment vertical="center"/>
    </xf>
    <xf numFmtId="44" fontId="16" fillId="23" borderId="40" xfId="3" applyFont="1" applyFill="1" applyBorder="1" applyAlignment="1">
      <alignment vertical="center"/>
    </xf>
    <xf numFmtId="0" fontId="173" fillId="23" borderId="40" xfId="0" applyFont="1" applyFill="1" applyBorder="1" applyAlignment="1">
      <alignment horizontal="center" vertical="center"/>
    </xf>
    <xf numFmtId="4" fontId="16" fillId="23" borderId="84" xfId="0" applyNumberFormat="1" applyFont="1" applyFill="1" applyBorder="1" applyAlignment="1">
      <alignment vertical="center"/>
    </xf>
    <xf numFmtId="0" fontId="16" fillId="0" borderId="83" xfId="0" applyFont="1" applyBorder="1" applyAlignment="1">
      <alignment vertical="center"/>
    </xf>
    <xf numFmtId="44" fontId="16" fillId="0" borderId="83" xfId="3" applyFont="1" applyBorder="1" applyAlignment="1">
      <alignment vertical="center"/>
    </xf>
    <xf numFmtId="44" fontId="16" fillId="0" borderId="85" xfId="3" applyFont="1" applyBorder="1" applyAlignment="1">
      <alignment vertical="center"/>
    </xf>
    <xf numFmtId="0" fontId="173" fillId="0" borderId="83" xfId="0" applyFont="1" applyBorder="1" applyAlignment="1">
      <alignment horizontal="center" vertical="center"/>
    </xf>
    <xf numFmtId="4" fontId="16" fillId="0" borderId="86" xfId="0" applyNumberFormat="1" applyFont="1" applyBorder="1" applyAlignment="1">
      <alignment vertical="center"/>
    </xf>
    <xf numFmtId="0" fontId="17" fillId="2" borderId="87" xfId="0" applyFont="1" applyFill="1" applyBorder="1" applyAlignment="1">
      <alignment vertical="center"/>
    </xf>
    <xf numFmtId="0" fontId="17" fillId="2" borderId="88" xfId="0" applyFont="1" applyFill="1" applyBorder="1" applyAlignment="1">
      <alignment horizontal="right" vertical="center"/>
    </xf>
    <xf numFmtId="44" fontId="17" fillId="26" borderId="89" xfId="3" applyFont="1" applyFill="1" applyBorder="1" applyAlignment="1">
      <alignment vertical="center"/>
    </xf>
    <xf numFmtId="0" fontId="17" fillId="0" borderId="88" xfId="0" applyFont="1" applyBorder="1" applyAlignment="1">
      <alignment horizontal="center" vertical="center"/>
    </xf>
    <xf numFmtId="4" fontId="17" fillId="8" borderId="67" xfId="0" applyNumberFormat="1" applyFont="1" applyFill="1" applyBorder="1" applyAlignment="1">
      <alignment vertical="center"/>
    </xf>
    <xf numFmtId="0" fontId="120" fillId="23" borderId="0" xfId="0" applyFont="1" applyFill="1" applyBorder="1" applyAlignment="1" applyProtection="1">
      <alignment vertical="center"/>
    </xf>
    <xf numFmtId="0" fontId="1" fillId="23" borderId="0" xfId="0" applyFont="1" applyFill="1" applyBorder="1" applyAlignment="1" applyProtection="1">
      <alignment horizontal="right" vertical="center"/>
    </xf>
    <xf numFmtId="0" fontId="120" fillId="23" borderId="0" xfId="0" applyFont="1" applyFill="1" applyBorder="1" applyAlignment="1" applyProtection="1">
      <alignment horizontal="right" vertical="center"/>
    </xf>
    <xf numFmtId="0" fontId="174" fillId="23" borderId="0" xfId="0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right" vertical="center"/>
    </xf>
    <xf numFmtId="44" fontId="16" fillId="23" borderId="84" xfId="3" applyFont="1" applyFill="1" applyBorder="1" applyAlignment="1">
      <alignment vertical="center"/>
    </xf>
    <xf numFmtId="44" fontId="16" fillId="0" borderId="86" xfId="3" applyFont="1" applyBorder="1" applyAlignment="1">
      <alignment vertical="center"/>
    </xf>
    <xf numFmtId="0" fontId="17" fillId="0" borderId="90" xfId="0" applyFont="1" applyBorder="1" applyAlignment="1">
      <alignment horizontal="center" vertical="center"/>
    </xf>
    <xf numFmtId="44" fontId="17" fillId="8" borderId="91" xfId="3" applyFont="1" applyFill="1" applyBorder="1" applyAlignment="1">
      <alignment vertical="center"/>
    </xf>
    <xf numFmtId="0" fontId="1" fillId="23" borderId="0" xfId="0" applyFont="1" applyFill="1" applyBorder="1" applyAlignment="1" applyProtection="1">
      <alignment vertical="center"/>
    </xf>
    <xf numFmtId="174" fontId="1" fillId="27" borderId="0" xfId="0" applyNumberFormat="1" applyFont="1" applyFill="1" applyBorder="1" applyAlignment="1" applyProtection="1">
      <alignment vertical="center"/>
      <protection hidden="1"/>
    </xf>
    <xf numFmtId="174" fontId="175" fillId="25" borderId="0" xfId="0" applyNumberFormat="1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/>
    </xf>
    <xf numFmtId="0" fontId="166" fillId="29" borderId="60" xfId="0" applyFont="1" applyFill="1" applyBorder="1" applyAlignment="1" applyProtection="1">
      <alignment horizontal="center" wrapText="1"/>
      <protection locked="0"/>
    </xf>
    <xf numFmtId="0" fontId="166" fillId="30" borderId="91" xfId="0" applyFont="1" applyFill="1" applyBorder="1" applyProtection="1">
      <protection locked="0"/>
    </xf>
    <xf numFmtId="3" fontId="119" fillId="0" borderId="91" xfId="0" applyNumberFormat="1" applyFont="1" applyFill="1" applyBorder="1" applyAlignment="1" applyProtection="1">
      <alignment horizontal="center"/>
      <protection locked="0"/>
    </xf>
    <xf numFmtId="3" fontId="119" fillId="0" borderId="91" xfId="0" applyNumberFormat="1" applyFont="1" applyBorder="1" applyAlignment="1" applyProtection="1">
      <alignment horizontal="center"/>
      <protection locked="0"/>
    </xf>
    <xf numFmtId="0" fontId="119" fillId="0" borderId="0" xfId="1" applyFont="1" applyAlignment="1" applyProtection="1">
      <alignment vertical="center"/>
    </xf>
    <xf numFmtId="0" fontId="120" fillId="0" borderId="0" xfId="1" applyFont="1" applyAlignment="1" applyProtection="1">
      <alignment vertical="center"/>
    </xf>
    <xf numFmtId="0" fontId="120" fillId="0" borderId="0" xfId="1" applyFont="1" applyAlignment="1" applyProtection="1">
      <alignment horizontal="center" vertical="center"/>
    </xf>
    <xf numFmtId="0" fontId="176" fillId="0" borderId="0" xfId="1" applyFont="1" applyAlignment="1" applyProtection="1">
      <alignment vertical="center"/>
    </xf>
    <xf numFmtId="0" fontId="119" fillId="0" borderId="1" xfId="1" applyFont="1" applyBorder="1" applyAlignment="1" applyProtection="1">
      <alignment horizontal="center" vertical="center"/>
      <protection locked="0"/>
    </xf>
    <xf numFmtId="0" fontId="119" fillId="0" borderId="0" xfId="1" applyFont="1" applyAlignment="1" applyProtection="1">
      <alignment vertical="center"/>
      <protection hidden="1"/>
    </xf>
    <xf numFmtId="0" fontId="1" fillId="5" borderId="0" xfId="0" applyFon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0" fontId="30" fillId="4" borderId="91" xfId="0" applyFont="1" applyFill="1" applyBorder="1" applyAlignment="1">
      <alignment horizontal="center" vertical="center"/>
    </xf>
    <xf numFmtId="0" fontId="1" fillId="13" borderId="0" xfId="0" applyFont="1" applyFill="1" applyAlignment="1"/>
    <xf numFmtId="0" fontId="1" fillId="13" borderId="91" xfId="0" applyFont="1" applyFill="1" applyBorder="1" applyAlignment="1"/>
    <xf numFmtId="0" fontId="137" fillId="0" borderId="0" xfId="1" applyFont="1" applyAlignment="1" applyProtection="1">
      <alignment vertical="center"/>
    </xf>
    <xf numFmtId="0" fontId="1" fillId="5" borderId="0" xfId="0" applyFont="1" applyFill="1" applyBorder="1" applyAlignment="1">
      <alignment vertical="center"/>
    </xf>
    <xf numFmtId="0" fontId="1" fillId="13" borderId="0" xfId="0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vertical="center"/>
    </xf>
    <xf numFmtId="0" fontId="1" fillId="28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28" borderId="0" xfId="0" applyFont="1" applyFill="1" applyAlignment="1">
      <alignment horizontal="center" vertical="center"/>
    </xf>
    <xf numFmtId="0" fontId="35" fillId="5" borderId="0" xfId="0" applyFont="1" applyFill="1" applyAlignment="1">
      <alignment vertical="center"/>
    </xf>
    <xf numFmtId="0" fontId="177" fillId="10" borderId="127" xfId="11" applyFont="1" applyFill="1" applyBorder="1" applyAlignment="1">
      <alignment vertical="center"/>
    </xf>
    <xf numFmtId="0" fontId="119" fillId="10" borderId="0" xfId="11" applyFont="1" applyFill="1" applyBorder="1" applyAlignment="1">
      <alignment horizontal="center" vertical="center"/>
    </xf>
    <xf numFmtId="0" fontId="119" fillId="10" borderId="0" xfId="11" applyFont="1" applyFill="1" applyBorder="1" applyAlignment="1">
      <alignment vertical="center"/>
    </xf>
    <xf numFmtId="0" fontId="120" fillId="0" borderId="97" xfId="11" applyFont="1" applyFill="1" applyBorder="1" applyAlignment="1">
      <alignment horizontal="center" vertical="center"/>
    </xf>
    <xf numFmtId="0" fontId="178" fillId="10" borderId="0" xfId="11" applyFont="1" applyFill="1" applyBorder="1" applyAlignment="1">
      <alignment horizontal="center" vertical="center"/>
    </xf>
    <xf numFmtId="0" fontId="119" fillId="0" borderId="97" xfId="11" applyFont="1" applyFill="1" applyBorder="1" applyAlignment="1">
      <alignment horizontal="center" vertical="center"/>
    </xf>
    <xf numFmtId="0" fontId="177" fillId="13" borderId="127" xfId="11" applyFont="1" applyFill="1" applyBorder="1" applyAlignment="1">
      <alignment vertical="center"/>
    </xf>
    <xf numFmtId="0" fontId="119" fillId="13" borderId="0" xfId="11" applyFont="1" applyFill="1" applyBorder="1" applyAlignment="1">
      <alignment vertical="center"/>
    </xf>
    <xf numFmtId="0" fontId="119" fillId="13" borderId="16" xfId="11" applyFont="1" applyFill="1" applyBorder="1" applyAlignment="1">
      <alignment vertical="center"/>
    </xf>
    <xf numFmtId="0" fontId="1" fillId="0" borderId="131" xfId="0" applyFont="1" applyBorder="1" applyAlignment="1">
      <alignment vertical="center"/>
    </xf>
    <xf numFmtId="0" fontId="1" fillId="0" borderId="132" xfId="0" applyFont="1" applyBorder="1" applyAlignment="1">
      <alignment horizontal="left" vertical="center"/>
    </xf>
    <xf numFmtId="168" fontId="1" fillId="23" borderId="31" xfId="0" applyNumberFormat="1" applyFont="1" applyFill="1" applyBorder="1" applyAlignment="1">
      <alignment horizontal="center" vertical="center"/>
    </xf>
    <xf numFmtId="0" fontId="1" fillId="0" borderId="95" xfId="0" applyFont="1" applyBorder="1" applyAlignment="1">
      <alignment horizontal="left" vertical="center"/>
    </xf>
    <xf numFmtId="44" fontId="1" fillId="0" borderId="95" xfId="3" applyFont="1" applyBorder="1" applyAlignment="1">
      <alignment vertical="center"/>
    </xf>
    <xf numFmtId="0" fontId="1" fillId="0" borderId="95" xfId="0" applyFont="1" applyBorder="1" applyAlignment="1">
      <alignment horizontal="center" vertical="center"/>
    </xf>
    <xf numFmtId="0" fontId="1" fillId="0" borderId="133" xfId="0" applyFont="1" applyBorder="1" applyAlignment="1">
      <alignment horizontal="left" vertical="center"/>
    </xf>
    <xf numFmtId="44" fontId="1" fillId="0" borderId="133" xfId="3" applyFont="1" applyBorder="1" applyAlignment="1">
      <alignment vertical="center"/>
    </xf>
    <xf numFmtId="0" fontId="1" fillId="0" borderId="133" xfId="0" applyFont="1" applyBorder="1" applyAlignment="1">
      <alignment horizontal="center" vertical="center"/>
    </xf>
    <xf numFmtId="2" fontId="119" fillId="16" borderId="132" xfId="0" applyNumberFormat="1" applyFont="1" applyFill="1" applyBorder="1" applyAlignment="1">
      <alignment horizontal="center" vertical="center"/>
    </xf>
    <xf numFmtId="0" fontId="1" fillId="0" borderId="95" xfId="0" applyFont="1" applyBorder="1" applyAlignment="1">
      <alignment vertical="center"/>
    </xf>
    <xf numFmtId="0" fontId="1" fillId="0" borderId="133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20" fillId="8" borderId="130" xfId="13" applyFont="1" applyFill="1" applyBorder="1" applyAlignment="1" applyProtection="1">
      <alignment horizontal="center" vertical="top" wrapText="1"/>
    </xf>
    <xf numFmtId="0" fontId="119" fillId="15" borderId="91" xfId="13" applyFont="1" applyFill="1" applyBorder="1" applyAlignment="1" applyProtection="1">
      <alignment vertical="top"/>
      <protection locked="0"/>
    </xf>
    <xf numFmtId="0" fontId="120" fillId="44" borderId="130" xfId="13" applyFont="1" applyFill="1" applyBorder="1" applyAlignment="1" applyProtection="1">
      <alignment horizontal="center" vertical="top" wrapText="1"/>
    </xf>
    <xf numFmtId="0" fontId="120" fillId="6" borderId="130" xfId="13" applyFont="1" applyFill="1" applyBorder="1" applyAlignment="1" applyProtection="1">
      <alignment horizontal="center" vertical="top" wrapText="1"/>
    </xf>
    <xf numFmtId="0" fontId="119" fillId="12" borderId="91" xfId="13" applyFont="1" applyFill="1" applyBorder="1" applyAlignment="1" applyProtection="1">
      <alignment vertical="top"/>
      <protection locked="0"/>
    </xf>
    <xf numFmtId="0" fontId="119" fillId="19" borderId="91" xfId="13" applyFont="1" applyFill="1" applyBorder="1" applyAlignment="1" applyProtection="1">
      <alignment vertical="top"/>
      <protection locked="0"/>
    </xf>
    <xf numFmtId="0" fontId="180" fillId="40" borderId="172" xfId="13" applyFont="1" applyFill="1" applyBorder="1" applyAlignment="1" applyProtection="1">
      <alignment horizontal="center" vertical="top" wrapText="1"/>
    </xf>
    <xf numFmtId="0" fontId="119" fillId="43" borderId="91" xfId="13" applyFont="1" applyFill="1" applyBorder="1" applyAlignment="1" applyProtection="1">
      <alignment vertical="top"/>
    </xf>
    <xf numFmtId="0" fontId="120" fillId="8" borderId="130" xfId="13" applyFont="1" applyFill="1" applyBorder="1" applyAlignment="1" applyProtection="1">
      <alignment horizontal="center" vertical="center" wrapText="1"/>
    </xf>
    <xf numFmtId="0" fontId="119" fillId="0" borderId="0" xfId="13" applyFont="1" applyAlignment="1" applyProtection="1">
      <alignment vertical="center"/>
    </xf>
    <xf numFmtId="0" fontId="120" fillId="44" borderId="130" xfId="13" applyFont="1" applyFill="1" applyBorder="1" applyAlignment="1" applyProtection="1">
      <alignment horizontal="center" vertical="center" wrapText="1"/>
    </xf>
    <xf numFmtId="0" fontId="120" fillId="6" borderId="130" xfId="13" applyFont="1" applyFill="1" applyBorder="1" applyAlignment="1" applyProtection="1">
      <alignment horizontal="center" vertical="center" wrapText="1"/>
    </xf>
    <xf numFmtId="0" fontId="1" fillId="46" borderId="167" xfId="0" applyFont="1" applyFill="1" applyBorder="1" applyAlignment="1">
      <alignment vertical="top" wrapText="1"/>
    </xf>
    <xf numFmtId="0" fontId="181" fillId="45" borderId="166" xfId="14" applyFont="1"/>
    <xf numFmtId="164" fontId="1" fillId="0" borderId="0" xfId="9" applyFont="1" applyAlignment="1">
      <alignment vertical="center" wrapText="1"/>
    </xf>
    <xf numFmtId="164" fontId="1" fillId="0" borderId="0" xfId="9" applyFont="1"/>
    <xf numFmtId="0" fontId="1" fillId="0" borderId="0" xfId="0" applyFont="1" applyAlignment="1">
      <alignment vertical="center" wrapText="1"/>
    </xf>
    <xf numFmtId="0" fontId="182" fillId="0" borderId="0" xfId="16" applyFont="1" applyAlignment="1">
      <alignment horizontal="left" vertical="center"/>
    </xf>
    <xf numFmtId="164" fontId="163" fillId="0" borderId="0" xfId="9" applyFont="1"/>
    <xf numFmtId="0" fontId="1" fillId="46" borderId="167" xfId="0" applyFont="1" applyFill="1" applyBorder="1" applyAlignment="1">
      <alignment vertical="center" wrapText="1"/>
    </xf>
    <xf numFmtId="2" fontId="184" fillId="39" borderId="134" xfId="12" applyNumberFormat="1" applyFont="1" applyFill="1" applyBorder="1" applyAlignment="1">
      <alignment vertical="center"/>
    </xf>
    <xf numFmtId="0" fontId="185" fillId="0" borderId="135" xfId="1" applyFont="1" applyBorder="1" applyAlignment="1">
      <alignment vertical="center"/>
    </xf>
    <xf numFmtId="0" fontId="185" fillId="0" borderId="136" xfId="1" applyFont="1" applyBorder="1" applyAlignment="1">
      <alignment horizontal="center" vertical="center"/>
    </xf>
    <xf numFmtId="0" fontId="185" fillId="0" borderId="137" xfId="1" applyFont="1" applyBorder="1" applyAlignment="1">
      <alignment horizontal="center" vertical="center"/>
    </xf>
    <xf numFmtId="0" fontId="187" fillId="0" borderId="0" xfId="1" applyFont="1" applyAlignment="1">
      <alignment vertical="center"/>
    </xf>
    <xf numFmtId="0" fontId="119" fillId="0" borderId="0" xfId="1" applyFont="1" applyAlignment="1">
      <alignment horizontal="center" vertical="center"/>
    </xf>
    <xf numFmtId="0" fontId="120" fillId="4" borderId="0" xfId="1" applyFont="1" applyFill="1" applyAlignment="1">
      <alignment horizontal="center" vertical="center"/>
    </xf>
    <xf numFmtId="0" fontId="126" fillId="0" borderId="0" xfId="1" applyFont="1" applyAlignment="1">
      <alignment vertical="center"/>
    </xf>
    <xf numFmtId="0" fontId="188" fillId="0" borderId="0" xfId="1" applyFont="1" applyAlignment="1">
      <alignment vertical="center"/>
    </xf>
    <xf numFmtId="0" fontId="151" fillId="0" borderId="0" xfId="1" applyFont="1" applyAlignment="1">
      <alignment horizontal="center" vertical="center"/>
    </xf>
    <xf numFmtId="0" fontId="27" fillId="4" borderId="139" xfId="2" applyFont="1" applyFill="1" applyBorder="1" applyAlignment="1">
      <alignment horizontal="left" vertical="center"/>
    </xf>
    <xf numFmtId="0" fontId="32" fillId="11" borderId="0" xfId="0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vertical="center"/>
      <protection locked="0"/>
    </xf>
    <xf numFmtId="0" fontId="42" fillId="0" borderId="0" xfId="0" applyFont="1" applyAlignment="1" applyProtection="1">
      <alignment horizontal="right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vertical="center"/>
      <protection locked="0"/>
    </xf>
    <xf numFmtId="0" fontId="26" fillId="0" borderId="97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30" fillId="0" borderId="0" xfId="0" applyFont="1" applyBorder="1" applyAlignment="1" applyProtection="1">
      <alignment vertical="center"/>
      <protection locked="0"/>
    </xf>
    <xf numFmtId="0" fontId="1" fillId="0" borderId="144" xfId="0" applyFont="1" applyBorder="1" applyAlignment="1" applyProtection="1">
      <alignment horizontal="left" vertical="center"/>
      <protection locked="0"/>
    </xf>
    <xf numFmtId="0" fontId="189" fillId="0" borderId="0" xfId="0" applyFont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" fontId="1" fillId="0" borderId="0" xfId="0" applyNumberFormat="1" applyFont="1" applyFill="1" applyAlignment="1">
      <alignment horizontal="center" vertical="center"/>
    </xf>
    <xf numFmtId="16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" fillId="8" borderId="0" xfId="0" applyFont="1" applyFill="1" applyAlignment="1">
      <alignment vertical="center"/>
    </xf>
    <xf numFmtId="0" fontId="1" fillId="4" borderId="0" xfId="0" applyFont="1" applyFill="1" applyAlignment="1">
      <alignment horizontal="center" vertical="center"/>
    </xf>
    <xf numFmtId="16" fontId="1" fillId="8" borderId="0" xfId="0" applyNumberFormat="1" applyFont="1" applyFill="1" applyAlignment="1">
      <alignment horizontal="center" vertical="center"/>
    </xf>
    <xf numFmtId="16" fontId="1" fillId="7" borderId="0" xfId="0" applyNumberFormat="1" applyFont="1" applyFill="1" applyAlignment="1">
      <alignment horizontal="center" vertical="center"/>
    </xf>
    <xf numFmtId="16" fontId="1" fillId="6" borderId="0" xfId="0" applyNumberFormat="1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4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119" fillId="0" borderId="0" xfId="1" applyFont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0" fillId="38" borderId="168" xfId="0" applyFill="1" applyBorder="1" applyAlignment="1">
      <alignment horizontal="right" vertical="center"/>
    </xf>
    <xf numFmtId="0" fontId="57" fillId="11" borderId="0" xfId="0" applyFont="1" applyFill="1"/>
    <xf numFmtId="0" fontId="34" fillId="0" borderId="0" xfId="0" applyFont="1"/>
    <xf numFmtId="0" fontId="16" fillId="2" borderId="0" xfId="0" applyFont="1" applyFill="1" applyAlignment="1">
      <alignment horizontal="left"/>
    </xf>
    <xf numFmtId="0" fontId="42" fillId="11" borderId="0" xfId="0" applyFont="1" applyFill="1"/>
    <xf numFmtId="0" fontId="104" fillId="0" borderId="0" xfId="0" applyFont="1"/>
    <xf numFmtId="0" fontId="91" fillId="0" borderId="0" xfId="0" applyFont="1"/>
    <xf numFmtId="0" fontId="42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179" fontId="40" fillId="28" borderId="0" xfId="6" applyNumberFormat="1" applyFont="1" applyFill="1" applyProtection="1">
      <protection locked="0"/>
    </xf>
    <xf numFmtId="9" fontId="41" fillId="47" borderId="0" xfId="4" applyFont="1" applyFill="1"/>
    <xf numFmtId="170" fontId="40" fillId="26" borderId="0" xfId="0" applyNumberFormat="1" applyFont="1" applyFill="1" applyProtection="1">
      <protection locked="0"/>
    </xf>
    <xf numFmtId="0" fontId="105" fillId="0" borderId="0" xfId="0" applyFont="1"/>
    <xf numFmtId="2" fontId="106" fillId="0" borderId="16" xfId="0" applyNumberFormat="1" applyFont="1" applyBorder="1" applyAlignment="1">
      <alignment horizontal="center"/>
    </xf>
    <xf numFmtId="0" fontId="40" fillId="0" borderId="127" xfId="0" applyFont="1" applyBorder="1"/>
    <xf numFmtId="0" fontId="40" fillId="0" borderId="93" xfId="0" applyFont="1" applyBorder="1" applyAlignment="1">
      <alignment horizontal="center"/>
    </xf>
    <xf numFmtId="0" fontId="40" fillId="28" borderId="93" xfId="0" applyFont="1" applyFill="1" applyBorder="1" applyAlignment="1">
      <alignment horizontal="center"/>
    </xf>
    <xf numFmtId="0" fontId="40" fillId="26" borderId="93" xfId="0" applyFont="1" applyFill="1" applyBorder="1" applyAlignment="1">
      <alignment horizontal="center"/>
    </xf>
    <xf numFmtId="0" fontId="40" fillId="19" borderId="93" xfId="0" applyFont="1" applyFill="1" applyBorder="1" applyAlignment="1">
      <alignment horizontal="center"/>
    </xf>
    <xf numFmtId="0" fontId="40" fillId="2" borderId="177" xfId="0" applyFont="1" applyFill="1" applyBorder="1" applyAlignment="1">
      <alignment horizontal="center"/>
    </xf>
    <xf numFmtId="0" fontId="40" fillId="47" borderId="92" xfId="0" applyFont="1" applyFill="1" applyBorder="1" applyAlignment="1">
      <alignment horizontal="center"/>
    </xf>
    <xf numFmtId="0" fontId="40" fillId="47" borderId="93" xfId="0" applyFont="1" applyFill="1" applyBorder="1" applyAlignment="1">
      <alignment horizontal="center"/>
    </xf>
    <xf numFmtId="0" fontId="40" fillId="0" borderId="178" xfId="0" applyFont="1" applyBorder="1"/>
    <xf numFmtId="0" fontId="40" fillId="0" borderId="94" xfId="0" applyFont="1" applyBorder="1" applyAlignment="1">
      <alignment horizontal="center"/>
    </xf>
    <xf numFmtId="0" fontId="40" fillId="28" borderId="94" xfId="0" applyFont="1" applyFill="1" applyBorder="1" applyAlignment="1">
      <alignment horizontal="center"/>
    </xf>
    <xf numFmtId="9" fontId="40" fillId="26" borderId="94" xfId="0" applyNumberFormat="1" applyFont="1" applyFill="1" applyBorder="1" applyAlignment="1">
      <alignment horizontal="center"/>
    </xf>
    <xf numFmtId="0" fontId="40" fillId="19" borderId="94" xfId="0" applyFont="1" applyFill="1" applyBorder="1" applyAlignment="1">
      <alignment horizontal="center"/>
    </xf>
    <xf numFmtId="0" fontId="40" fillId="2" borderId="179" xfId="0" applyFont="1" applyFill="1" applyBorder="1" applyAlignment="1">
      <alignment horizontal="center"/>
    </xf>
    <xf numFmtId="0" fontId="40" fillId="47" borderId="180" xfId="0" applyFont="1" applyFill="1" applyBorder="1" applyAlignment="1">
      <alignment horizontal="center"/>
    </xf>
    <xf numFmtId="0" fontId="40" fillId="47" borderId="94" xfId="0" applyFont="1" applyFill="1" applyBorder="1" applyAlignment="1">
      <alignment horizontal="center"/>
    </xf>
    <xf numFmtId="0" fontId="40" fillId="0" borderId="181" xfId="0" applyFont="1" applyBorder="1"/>
    <xf numFmtId="1" fontId="42" fillId="0" borderId="182" xfId="0" applyNumberFormat="1" applyFont="1" applyBorder="1" applyAlignment="1" applyProtection="1">
      <alignment horizontal="center"/>
      <protection locked="0"/>
    </xf>
    <xf numFmtId="2" fontId="42" fillId="0" borderId="182" xfId="0" applyNumberFormat="1" applyFont="1" applyBorder="1" applyAlignment="1">
      <alignment horizontal="center"/>
    </xf>
    <xf numFmtId="2" fontId="42" fillId="28" borderId="183" xfId="0" applyNumberFormat="1" applyFont="1" applyFill="1" applyBorder="1" applyAlignment="1">
      <alignment horizontal="center"/>
    </xf>
    <xf numFmtId="1" fontId="42" fillId="0" borderId="95" xfId="0" applyNumberFormat="1" applyFont="1" applyBorder="1" applyAlignment="1" applyProtection="1">
      <alignment horizontal="center"/>
      <protection locked="0"/>
    </xf>
    <xf numFmtId="2" fontId="42" fillId="0" borderId="95" xfId="0" applyNumberFormat="1" applyFont="1" applyBorder="1" applyAlignment="1">
      <alignment horizontal="center"/>
    </xf>
    <xf numFmtId="2" fontId="42" fillId="28" borderId="184" xfId="0" applyNumberFormat="1" applyFont="1" applyFill="1" applyBorder="1" applyAlignment="1">
      <alignment horizontal="center"/>
    </xf>
    <xf numFmtId="1" fontId="42" fillId="0" borderId="95" xfId="0" applyNumberFormat="1" applyFont="1" applyBorder="1" applyAlignment="1">
      <alignment horizontal="center"/>
    </xf>
    <xf numFmtId="0" fontId="191" fillId="0" borderId="45" xfId="0" applyFont="1" applyBorder="1"/>
    <xf numFmtId="4" fontId="90" fillId="48" borderId="185" xfId="6" applyNumberFormat="1" applyFont="1" applyFill="1" applyBorder="1" applyAlignment="1">
      <alignment horizontal="center"/>
    </xf>
    <xf numFmtId="0" fontId="192" fillId="0" borderId="0" xfId="0" applyFont="1"/>
    <xf numFmtId="0" fontId="90" fillId="0" borderId="0" xfId="0" applyFont="1"/>
    <xf numFmtId="179" fontId="42" fillId="28" borderId="0" xfId="6" applyNumberFormat="1" applyFont="1" applyFill="1" applyProtection="1">
      <protection locked="0"/>
    </xf>
    <xf numFmtId="170" fontId="42" fillId="13" borderId="0" xfId="0" applyNumberFormat="1" applyFont="1" applyFill="1" applyProtection="1">
      <protection locked="0"/>
    </xf>
    <xf numFmtId="0" fontId="22" fillId="0" borderId="0" xfId="0" applyFont="1"/>
    <xf numFmtId="0" fontId="42" fillId="0" borderId="186" xfId="0" applyFont="1" applyBorder="1"/>
    <xf numFmtId="177" fontId="42" fillId="0" borderId="186" xfId="0" applyNumberFormat="1" applyFont="1" applyBorder="1"/>
    <xf numFmtId="0" fontId="17" fillId="0" borderId="0" xfId="0" applyFont="1"/>
    <xf numFmtId="0" fontId="1" fillId="0" borderId="0" xfId="0" applyFont="1" applyAlignment="1">
      <alignment horizontal="center"/>
    </xf>
    <xf numFmtId="0" fontId="56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195" fillId="0" borderId="0" xfId="0" applyFont="1" applyAlignment="1">
      <alignment horizontal="right" vertical="center"/>
    </xf>
    <xf numFmtId="0" fontId="177" fillId="2" borderId="187" xfId="0" applyFont="1" applyFill="1" applyBorder="1"/>
    <xf numFmtId="0" fontId="177" fillId="2" borderId="188" xfId="0" applyFont="1" applyFill="1" applyBorder="1" applyAlignment="1">
      <alignment horizontal="center"/>
    </xf>
    <xf numFmtId="0" fontId="177" fillId="2" borderId="189" xfId="0" applyFont="1" applyFill="1" applyBorder="1" applyAlignment="1">
      <alignment horizontal="center"/>
    </xf>
    <xf numFmtId="0" fontId="88" fillId="10" borderId="190" xfId="0" applyFont="1" applyFill="1" applyBorder="1"/>
    <xf numFmtId="0" fontId="73" fillId="10" borderId="94" xfId="0" applyFont="1" applyFill="1" applyBorder="1" applyAlignment="1">
      <alignment horizontal="center"/>
    </xf>
    <xf numFmtId="0" fontId="73" fillId="10" borderId="180" xfId="0" applyFont="1" applyFill="1" applyBorder="1" applyAlignment="1">
      <alignment horizontal="center"/>
    </xf>
    <xf numFmtId="0" fontId="73" fillId="10" borderId="191" xfId="0" applyFont="1" applyFill="1" applyBorder="1" applyAlignment="1">
      <alignment horizontal="center"/>
    </xf>
    <xf numFmtId="0" fontId="120" fillId="0" borderId="192" xfId="0" applyFont="1" applyBorder="1" applyAlignment="1">
      <alignment horizontal="left"/>
    </xf>
    <xf numFmtId="180" fontId="119" fillId="0" borderId="193" xfId="0" applyNumberFormat="1" applyFont="1" applyBorder="1" applyAlignment="1" applyProtection="1">
      <alignment horizontal="right"/>
      <protection locked="0"/>
    </xf>
    <xf numFmtId="171" fontId="119" fillId="0" borderId="194" xfId="0" applyNumberFormat="1" applyFont="1" applyBorder="1" applyAlignment="1">
      <alignment horizontal="justify"/>
    </xf>
    <xf numFmtId="4" fontId="118" fillId="0" borderId="194" xfId="0" applyNumberFormat="1" applyFont="1" applyBorder="1" applyAlignment="1">
      <alignment horizontal="left"/>
    </xf>
    <xf numFmtId="172" fontId="119" fillId="0" borderId="194" xfId="0" applyNumberFormat="1" applyFont="1" applyBorder="1"/>
    <xf numFmtId="0" fontId="119" fillId="0" borderId="194" xfId="0" applyFont="1" applyBorder="1"/>
    <xf numFmtId="0" fontId="119" fillId="0" borderId="195" xfId="0" applyFont="1" applyBorder="1"/>
    <xf numFmtId="11" fontId="119" fillId="0" borderId="196" xfId="0" applyNumberFormat="1" applyFont="1" applyBorder="1" applyAlignment="1" applyProtection="1">
      <alignment horizontal="right"/>
      <protection locked="0"/>
    </xf>
    <xf numFmtId="171" fontId="119" fillId="0" borderId="61" xfId="0" applyNumberFormat="1" applyFont="1" applyBorder="1" applyAlignment="1">
      <alignment horizontal="justify"/>
    </xf>
    <xf numFmtId="4" fontId="118" fillId="0" borderId="61" xfId="0" applyNumberFormat="1" applyFont="1" applyBorder="1" applyAlignment="1">
      <alignment horizontal="left"/>
    </xf>
    <xf numFmtId="172" fontId="119" fillId="0" borderId="61" xfId="0" applyNumberFormat="1" applyFont="1" applyBorder="1"/>
    <xf numFmtId="0" fontId="119" fillId="0" borderId="61" xfId="0" applyFont="1" applyBorder="1"/>
    <xf numFmtId="0" fontId="119" fillId="0" borderId="62" xfId="0" applyFont="1" applyBorder="1"/>
    <xf numFmtId="11" fontId="119" fillId="0" borderId="197" xfId="0" applyNumberFormat="1" applyFont="1" applyBorder="1" applyAlignment="1">
      <alignment horizontal="right"/>
    </xf>
    <xf numFmtId="171" fontId="119" fillId="0" borderId="63" xfId="0" applyNumberFormat="1" applyFont="1" applyBorder="1" applyAlignment="1">
      <alignment horizontal="justify"/>
    </xf>
    <xf numFmtId="4" fontId="118" fillId="0" borderId="63" xfId="0" applyNumberFormat="1" applyFont="1" applyBorder="1" applyAlignment="1">
      <alignment horizontal="left"/>
    </xf>
    <xf numFmtId="172" fontId="119" fillId="0" borderId="63" xfId="0" applyNumberFormat="1" applyFont="1" applyBorder="1"/>
    <xf numFmtId="0" fontId="119" fillId="0" borderId="63" xfId="0" applyFont="1" applyBorder="1"/>
    <xf numFmtId="0" fontId="119" fillId="0" borderId="64" xfId="0" applyFont="1" applyBorder="1"/>
    <xf numFmtId="0" fontId="196" fillId="18" borderId="65" xfId="0" applyFont="1" applyFill="1" applyBorder="1"/>
    <xf numFmtId="0" fontId="130" fillId="0" borderId="198" xfId="0" applyFont="1" applyBorder="1" applyAlignment="1">
      <alignment horizontal="center"/>
    </xf>
    <xf numFmtId="2" fontId="130" fillId="0" borderId="66" xfId="0" applyNumberFormat="1" applyFont="1" applyBorder="1" applyAlignment="1">
      <alignment horizontal="center"/>
    </xf>
    <xf numFmtId="0" fontId="130" fillId="0" borderId="66" xfId="0" applyFont="1" applyBorder="1" applyAlignment="1">
      <alignment horizontal="center"/>
    </xf>
    <xf numFmtId="0" fontId="130" fillId="0" borderId="67" xfId="0" applyFont="1" applyBorder="1" applyAlignment="1">
      <alignment horizontal="center"/>
    </xf>
    <xf numFmtId="0" fontId="115" fillId="0" borderId="0" xfId="0" applyFont="1" applyAlignment="1">
      <alignment horizontal="right" vertical="center"/>
    </xf>
    <xf numFmtId="0" fontId="88" fillId="10" borderId="199" xfId="0" applyFont="1" applyFill="1" applyBorder="1"/>
    <xf numFmtId="0" fontId="73" fillId="10" borderId="200" xfId="0" applyFont="1" applyFill="1" applyBorder="1" applyAlignment="1">
      <alignment horizontal="center"/>
    </xf>
    <xf numFmtId="0" fontId="73" fillId="10" borderId="201" xfId="0" applyFont="1" applyFill="1" applyBorder="1" applyAlignment="1">
      <alignment horizontal="center"/>
    </xf>
    <xf numFmtId="49" fontId="119" fillId="0" borderId="196" xfId="0" applyNumberFormat="1" applyFont="1" applyBorder="1" applyAlignment="1" applyProtection="1">
      <alignment horizontal="right"/>
      <protection locked="0"/>
    </xf>
    <xf numFmtId="173" fontId="119" fillId="0" borderId="61" xfId="7" applyFont="1" applyBorder="1" applyAlignment="1">
      <alignment horizontal="justify"/>
    </xf>
    <xf numFmtId="167" fontId="118" fillId="0" borderId="61" xfId="0" applyNumberFormat="1" applyFont="1" applyBorder="1"/>
    <xf numFmtId="181" fontId="118" fillId="0" borderId="61" xfId="0" applyNumberFormat="1" applyFont="1" applyBorder="1"/>
    <xf numFmtId="9" fontId="119" fillId="0" borderId="61" xfId="4" applyFont="1" applyBorder="1"/>
    <xf numFmtId="168" fontId="119" fillId="0" borderId="61" xfId="0" applyNumberFormat="1" applyFont="1" applyBorder="1" applyAlignment="1">
      <alignment horizontal="right"/>
    </xf>
    <xf numFmtId="166" fontId="119" fillId="0" borderId="62" xfId="0" applyNumberFormat="1" applyFont="1" applyBorder="1"/>
    <xf numFmtId="178" fontId="119" fillId="0" borderId="62" xfId="0" applyNumberFormat="1" applyFont="1" applyBorder="1"/>
    <xf numFmtId="49" fontId="119" fillId="0" borderId="197" xfId="0" applyNumberFormat="1" applyFont="1" applyBorder="1" applyAlignment="1">
      <alignment horizontal="right"/>
    </xf>
    <xf numFmtId="173" fontId="119" fillId="0" borderId="63" xfId="7" applyFont="1" applyBorder="1" applyAlignment="1">
      <alignment horizontal="justify"/>
    </xf>
    <xf numFmtId="167" fontId="118" fillId="0" borderId="63" xfId="0" applyNumberFormat="1" applyFont="1" applyBorder="1"/>
    <xf numFmtId="181" fontId="118" fillId="0" borderId="63" xfId="0" applyNumberFormat="1" applyFont="1" applyBorder="1"/>
    <xf numFmtId="9" fontId="119" fillId="0" borderId="63" xfId="4" applyFont="1" applyBorder="1"/>
    <xf numFmtId="166" fontId="119" fillId="0" borderId="64" xfId="0" applyNumberFormat="1" applyFont="1" applyBorder="1"/>
    <xf numFmtId="178" fontId="119" fillId="0" borderId="64" xfId="0" applyNumberFormat="1" applyFont="1" applyBorder="1"/>
    <xf numFmtId="0" fontId="60" fillId="12" borderId="39" xfId="1" applyNumberFormat="1" applyFont="1" applyFill="1" applyBorder="1" applyAlignment="1">
      <alignment horizontal="left"/>
    </xf>
    <xf numFmtId="0" fontId="60" fillId="12" borderId="162" xfId="1" applyNumberFormat="1" applyFont="1" applyFill="1" applyBorder="1" applyAlignment="1">
      <alignment horizontal="left"/>
    </xf>
    <xf numFmtId="0" fontId="60" fillId="12" borderId="162" xfId="1" applyNumberFormat="1" applyFont="1" applyFill="1" applyBorder="1" applyAlignment="1">
      <alignment horizontal="left" wrapText="1"/>
    </xf>
    <xf numFmtId="0" fontId="60" fillId="12" borderId="162" xfId="1" applyNumberFormat="1" applyFont="1" applyFill="1" applyBorder="1" applyAlignment="1">
      <alignment horizontal="center"/>
    </xf>
    <xf numFmtId="0" fontId="60" fillId="12" borderId="202" xfId="1" applyNumberFormat="1" applyFont="1" applyFill="1" applyBorder="1" applyAlignment="1">
      <alignment horizontal="center"/>
    </xf>
    <xf numFmtId="0" fontId="120" fillId="0" borderId="0" xfId="1" applyFont="1" applyAlignment="1">
      <alignment horizontal="center" vertical="center"/>
    </xf>
    <xf numFmtId="0" fontId="119" fillId="0" borderId="0" xfId="1" applyFont="1" applyAlignment="1">
      <alignment horizontal="left" vertical="center"/>
    </xf>
    <xf numFmtId="0" fontId="77" fillId="14" borderId="44" xfId="1" applyFont="1" applyFill="1" applyBorder="1" applyAlignment="1">
      <alignment vertical="center"/>
    </xf>
    <xf numFmtId="0" fontId="84" fillId="16" borderId="0" xfId="1" applyFont="1" applyFill="1" applyAlignment="1">
      <alignment vertical="center"/>
    </xf>
    <xf numFmtId="0" fontId="71" fillId="2" borderId="45" xfId="1" applyFont="1" applyFill="1" applyBorder="1" applyAlignment="1">
      <alignment vertical="center"/>
    </xf>
    <xf numFmtId="0" fontId="77" fillId="14" borderId="48" xfId="1" applyFont="1" applyFill="1" applyBorder="1" applyAlignment="1">
      <alignment vertical="center"/>
    </xf>
    <xf numFmtId="0" fontId="72" fillId="2" borderId="57" xfId="1" applyFont="1" applyFill="1" applyBorder="1" applyAlignment="1">
      <alignment vertical="center"/>
    </xf>
    <xf numFmtId="0" fontId="72" fillId="2" borderId="39" xfId="1" applyFont="1" applyFill="1" applyBorder="1" applyAlignment="1">
      <alignment vertical="center"/>
    </xf>
    <xf numFmtId="0" fontId="71" fillId="2" borderId="40" xfId="1" applyFont="1" applyFill="1" applyBorder="1" applyAlignment="1">
      <alignment vertical="center"/>
    </xf>
    <xf numFmtId="0" fontId="55" fillId="11" borderId="203" xfId="1" applyFill="1" applyBorder="1" applyAlignment="1">
      <alignment horizontal="center" vertical="center"/>
    </xf>
    <xf numFmtId="0" fontId="83" fillId="10" borderId="204" xfId="1" applyFont="1" applyFill="1" applyBorder="1" applyAlignment="1">
      <alignment horizontal="center" vertical="center"/>
    </xf>
    <xf numFmtId="0" fontId="83" fillId="10" borderId="205" xfId="1" applyFont="1" applyFill="1" applyBorder="1" applyAlignment="1">
      <alignment horizontal="center" vertical="center"/>
    </xf>
    <xf numFmtId="0" fontId="55" fillId="10" borderId="206" xfId="1" applyFill="1" applyBorder="1" applyAlignment="1">
      <alignment horizontal="center" vertical="center"/>
    </xf>
    <xf numFmtId="0" fontId="55" fillId="10" borderId="207" xfId="1" applyFill="1" applyBorder="1" applyAlignment="1">
      <alignment horizontal="center" vertical="center"/>
    </xf>
    <xf numFmtId="0" fontId="55" fillId="11" borderId="207" xfId="1" applyFill="1" applyBorder="1" applyAlignment="1">
      <alignment horizontal="center" vertical="center"/>
    </xf>
    <xf numFmtId="0" fontId="76" fillId="0" borderId="0" xfId="1" applyFont="1" applyAlignment="1">
      <alignment vertical="center"/>
    </xf>
    <xf numFmtId="0" fontId="79" fillId="15" borderId="208" xfId="1" applyFont="1" applyFill="1" applyBorder="1" applyAlignment="1">
      <alignment horizontal="center" vertical="center"/>
    </xf>
    <xf numFmtId="0" fontId="80" fillId="15" borderId="209" xfId="1" applyFont="1" applyFill="1" applyBorder="1" applyAlignment="1">
      <alignment horizontal="center" vertical="center" textRotation="90"/>
    </xf>
    <xf numFmtId="0" fontId="79" fillId="15" borderId="209" xfId="1" applyFont="1" applyFill="1" applyBorder="1" applyAlignment="1">
      <alignment horizontal="center" vertical="center" textRotation="90"/>
    </xf>
    <xf numFmtId="0" fontId="79" fillId="15" borderId="0" xfId="1" applyFont="1" applyFill="1" applyAlignment="1">
      <alignment horizontal="left" vertical="center" textRotation="45"/>
    </xf>
    <xf numFmtId="0" fontId="79" fillId="15" borderId="210" xfId="1" applyFont="1" applyFill="1" applyBorder="1" applyAlignment="1">
      <alignment horizontal="center" vertical="center" wrapText="1"/>
    </xf>
    <xf numFmtId="0" fontId="55" fillId="11" borderId="204" xfId="1" applyFill="1" applyBorder="1" applyAlignment="1">
      <alignment horizontal="center" vertical="center"/>
    </xf>
    <xf numFmtId="0" fontId="55" fillId="11" borderId="205" xfId="1" applyFill="1" applyBorder="1" applyAlignment="1">
      <alignment vertical="center"/>
    </xf>
    <xf numFmtId="0" fontId="13" fillId="3" borderId="0" xfId="0" applyFont="1" applyFill="1" applyAlignment="1">
      <alignment horizontal="left" vertical="center"/>
    </xf>
    <xf numFmtId="0" fontId="5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2" fillId="11" borderId="0" xfId="0" applyFont="1" applyFill="1" applyAlignment="1">
      <alignment horizontal="center"/>
    </xf>
    <xf numFmtId="0" fontId="91" fillId="0" borderId="0" xfId="0" applyFont="1" applyAlignment="1">
      <alignment horizontal="center"/>
    </xf>
    <xf numFmtId="170" fontId="16" fillId="26" borderId="0" xfId="0" applyNumberFormat="1" applyFont="1" applyFill="1" applyAlignment="1" applyProtection="1">
      <alignment horizontal="center"/>
      <protection locked="0"/>
    </xf>
    <xf numFmtId="170" fontId="40" fillId="5" borderId="0" xfId="0" applyNumberFormat="1" applyFont="1" applyFill="1" applyAlignment="1" applyProtection="1">
      <alignment horizontal="center"/>
      <protection locked="0"/>
    </xf>
    <xf numFmtId="170" fontId="16" fillId="2" borderId="0" xfId="0" applyNumberFormat="1" applyFont="1" applyFill="1" applyAlignment="1" applyProtection="1">
      <alignment horizontal="center"/>
      <protection locked="0"/>
    </xf>
    <xf numFmtId="170" fontId="16" fillId="25" borderId="0" xfId="0" applyNumberFormat="1" applyFont="1" applyFill="1" applyAlignment="1" applyProtection="1">
      <alignment horizontal="center"/>
      <protection locked="0"/>
    </xf>
    <xf numFmtId="10" fontId="40" fillId="5" borderId="0" xfId="0" applyNumberFormat="1" applyFont="1" applyFill="1" applyAlignment="1" applyProtection="1">
      <alignment horizontal="center"/>
      <protection locked="0"/>
    </xf>
    <xf numFmtId="0" fontId="41" fillId="0" borderId="0" xfId="0" applyFont="1"/>
    <xf numFmtId="0" fontId="9" fillId="0" borderId="0" xfId="0" applyFont="1" applyAlignment="1">
      <alignment horizontal="center"/>
    </xf>
    <xf numFmtId="0" fontId="16" fillId="0" borderId="212" xfId="0" applyFont="1" applyBorder="1" applyAlignment="1">
      <alignment horizontal="center"/>
    </xf>
    <xf numFmtId="0" fontId="16" fillId="28" borderId="212" xfId="0" applyFont="1" applyFill="1" applyBorder="1" applyAlignment="1">
      <alignment horizontal="center"/>
    </xf>
    <xf numFmtId="0" fontId="16" fillId="26" borderId="212" xfId="0" applyFont="1" applyFill="1" applyBorder="1" applyAlignment="1">
      <alignment horizontal="center"/>
    </xf>
    <xf numFmtId="0" fontId="16" fillId="25" borderId="212" xfId="0" applyFont="1" applyFill="1" applyBorder="1" applyAlignment="1">
      <alignment horizontal="center"/>
    </xf>
    <xf numFmtId="0" fontId="16" fillId="0" borderId="94" xfId="0" applyFont="1" applyBorder="1" applyAlignment="1">
      <alignment horizontal="center"/>
    </xf>
    <xf numFmtId="0" fontId="16" fillId="28" borderId="94" xfId="0" applyFont="1" applyFill="1" applyBorder="1" applyAlignment="1">
      <alignment horizontal="center"/>
    </xf>
    <xf numFmtId="170" fontId="16" fillId="26" borderId="94" xfId="0" applyNumberFormat="1" applyFont="1" applyFill="1" applyBorder="1" applyAlignment="1">
      <alignment horizontal="center"/>
    </xf>
    <xf numFmtId="170" fontId="16" fillId="25" borderId="94" xfId="0" applyNumberFormat="1" applyFont="1" applyFill="1" applyBorder="1" applyAlignment="1">
      <alignment horizontal="center"/>
    </xf>
    <xf numFmtId="0" fontId="16" fillId="13" borderId="214" xfId="0" applyFont="1" applyFill="1" applyBorder="1"/>
    <xf numFmtId="1" fontId="199" fillId="0" borderId="215" xfId="0" applyNumberFormat="1" applyFont="1" applyBorder="1" applyAlignment="1" applyProtection="1">
      <alignment horizontal="center"/>
      <protection locked="0"/>
    </xf>
    <xf numFmtId="1" fontId="16" fillId="0" borderId="215" xfId="0" applyNumberFormat="1" applyFont="1" applyBorder="1" applyAlignment="1" applyProtection="1">
      <alignment horizontal="center"/>
      <protection locked="0"/>
    </xf>
    <xf numFmtId="44" fontId="16" fillId="0" borderId="215" xfId="3" applyFont="1" applyBorder="1" applyAlignment="1" applyProtection="1">
      <alignment horizontal="center"/>
      <protection locked="0"/>
    </xf>
    <xf numFmtId="44" fontId="16" fillId="0" borderId="215" xfId="3" applyFont="1" applyBorder="1" applyAlignment="1">
      <alignment horizontal="center"/>
    </xf>
    <xf numFmtId="44" fontId="16" fillId="0" borderId="215" xfId="0" applyNumberFormat="1" applyFont="1" applyBorder="1" applyAlignment="1">
      <alignment horizontal="center"/>
    </xf>
    <xf numFmtId="44" fontId="16" fillId="0" borderId="216" xfId="3" applyFont="1" applyBorder="1" applyAlignment="1">
      <alignment horizontal="center"/>
    </xf>
    <xf numFmtId="1" fontId="199" fillId="0" borderId="95" xfId="0" applyNumberFormat="1" applyFont="1" applyBorder="1" applyAlignment="1" applyProtection="1">
      <alignment horizontal="center"/>
      <protection locked="0"/>
    </xf>
    <xf numFmtId="1" fontId="16" fillId="0" borderId="95" xfId="0" applyNumberFormat="1" applyFont="1" applyBorder="1" applyAlignment="1" applyProtection="1">
      <alignment horizontal="center"/>
      <protection locked="0"/>
    </xf>
    <xf numFmtId="44" fontId="16" fillId="0" borderId="95" xfId="3" applyFont="1" applyBorder="1" applyAlignment="1" applyProtection="1">
      <alignment horizontal="center"/>
      <protection locked="0"/>
    </xf>
    <xf numFmtId="44" fontId="16" fillId="0" borderId="95" xfId="3" applyFont="1" applyBorder="1" applyAlignment="1">
      <alignment horizontal="center"/>
    </xf>
    <xf numFmtId="44" fontId="16" fillId="0" borderId="95" xfId="0" applyNumberFormat="1" applyFont="1" applyBorder="1" applyAlignment="1">
      <alignment horizontal="center"/>
    </xf>
    <xf numFmtId="44" fontId="16" fillId="0" borderId="217" xfId="3" applyFont="1" applyBorder="1" applyAlignment="1">
      <alignment horizontal="center"/>
    </xf>
    <xf numFmtId="0" fontId="16" fillId="25" borderId="214" xfId="0" applyFont="1" applyFill="1" applyBorder="1"/>
    <xf numFmtId="1" fontId="199" fillId="0" borderId="95" xfId="0" applyNumberFormat="1" applyFont="1" applyBorder="1" applyAlignment="1">
      <alignment horizontal="center"/>
    </xf>
    <xf numFmtId="1" fontId="16" fillId="0" borderId="95" xfId="0" applyNumberFormat="1" applyFont="1" applyBorder="1" applyAlignment="1">
      <alignment horizontal="center"/>
    </xf>
    <xf numFmtId="0" fontId="22" fillId="0" borderId="45" xfId="0" applyFont="1" applyBorder="1"/>
    <xf numFmtId="0" fontId="26" fillId="0" borderId="16" xfId="0" applyFont="1" applyBorder="1" applyAlignment="1">
      <alignment horizontal="center"/>
    </xf>
    <xf numFmtId="0" fontId="26" fillId="0" borderId="16" xfId="0" applyFont="1" applyBorder="1"/>
    <xf numFmtId="0" fontId="16" fillId="0" borderId="16" xfId="0" applyFont="1" applyBorder="1"/>
    <xf numFmtId="44" fontId="16" fillId="0" borderId="218" xfId="3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00" fillId="0" borderId="0" xfId="0" applyFont="1"/>
    <xf numFmtId="2" fontId="16" fillId="0" borderId="16" xfId="0" applyNumberFormat="1" applyFont="1" applyBorder="1" applyAlignment="1">
      <alignment horizontal="center"/>
    </xf>
    <xf numFmtId="44" fontId="16" fillId="0" borderId="219" xfId="3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20" fillId="0" borderId="0" xfId="11" applyFont="1" applyAlignment="1">
      <alignment vertical="center"/>
    </xf>
    <xf numFmtId="0" fontId="161" fillId="0" borderId="0" xfId="10" applyFont="1" applyAlignment="1">
      <alignment horizontal="center" vertical="center"/>
    </xf>
    <xf numFmtId="0" fontId="158" fillId="0" borderId="0" xfId="11" applyFont="1" applyAlignment="1">
      <alignment vertical="center"/>
    </xf>
    <xf numFmtId="0" fontId="132" fillId="0" borderId="0" xfId="10" applyFont="1" applyAlignment="1">
      <alignment horizontal="center" vertical="center"/>
    </xf>
    <xf numFmtId="0" fontId="61" fillId="0" borderId="0" xfId="10" applyFont="1" applyAlignment="1">
      <alignment vertical="center"/>
    </xf>
    <xf numFmtId="0" fontId="132" fillId="0" borderId="0" xfId="10" applyFont="1" applyAlignment="1">
      <alignment vertical="center"/>
    </xf>
    <xf numFmtId="0" fontId="131" fillId="0" borderId="0" xfId="10" applyFont="1" applyAlignment="1">
      <alignment vertical="center"/>
    </xf>
    <xf numFmtId="0" fontId="133" fillId="0" borderId="0" xfId="10" applyFont="1" applyAlignment="1">
      <alignment vertical="center"/>
    </xf>
    <xf numFmtId="0" fontId="30" fillId="28" borderId="218" xfId="0" applyFont="1" applyFill="1" applyBorder="1" applyAlignment="1">
      <alignment horizontal="right"/>
    </xf>
    <xf numFmtId="0" fontId="30" fillId="16" borderId="218" xfId="0" applyFont="1" applyFill="1" applyBorder="1" applyAlignment="1">
      <alignment horizontal="right"/>
    </xf>
    <xf numFmtId="0" fontId="30" fillId="4" borderId="218" xfId="0" applyFont="1" applyFill="1" applyBorder="1"/>
    <xf numFmtId="0" fontId="1" fillId="4" borderId="218" xfId="0" applyFont="1" applyFill="1" applyBorder="1"/>
    <xf numFmtId="0" fontId="30" fillId="16" borderId="218" xfId="0" applyFont="1" applyFill="1" applyBorder="1"/>
    <xf numFmtId="0" fontId="167" fillId="36" borderId="0" xfId="0" applyFont="1" applyFill="1"/>
    <xf numFmtId="0" fontId="30" fillId="0" borderId="218" xfId="0" applyFont="1" applyBorder="1"/>
    <xf numFmtId="0" fontId="1" fillId="0" borderId="218" xfId="0" applyFont="1" applyBorder="1"/>
    <xf numFmtId="0" fontId="84" fillId="0" borderId="0" xfId="11" applyFont="1" applyBorder="1" applyAlignment="1">
      <alignment vertical="center"/>
    </xf>
    <xf numFmtId="0" fontId="201" fillId="0" borderId="0" xfId="11" applyFont="1" applyBorder="1" applyAlignment="1">
      <alignment vertical="center"/>
    </xf>
    <xf numFmtId="0" fontId="192" fillId="0" borderId="0" xfId="0" applyFont="1" applyFill="1" applyAlignment="1">
      <alignment vertical="center"/>
    </xf>
    <xf numFmtId="0" fontId="21" fillId="3" borderId="0" xfId="0" applyFont="1" applyFill="1" applyAlignment="1">
      <alignment horizontal="center" vertical="center"/>
    </xf>
    <xf numFmtId="0" fontId="46" fillId="0" borderId="0" xfId="0" applyFont="1" applyAlignment="1">
      <alignment horizontal="left" vertical="center"/>
    </xf>
    <xf numFmtId="2" fontId="28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168" fontId="16" fillId="2" borderId="0" xfId="0" applyNumberFormat="1" applyFont="1" applyFill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20" fillId="23" borderId="218" xfId="0" applyNumberFormat="1" applyFont="1" applyFill="1" applyBorder="1" applyAlignment="1">
      <alignment horizontal="left" vertical="center"/>
    </xf>
    <xf numFmtId="168" fontId="120" fillId="23" borderId="218" xfId="0" applyNumberFormat="1" applyFont="1" applyFill="1" applyBorder="1" applyAlignment="1">
      <alignment horizontal="center" vertical="center"/>
    </xf>
    <xf numFmtId="2" fontId="120" fillId="23" borderId="218" xfId="0" applyNumberFormat="1" applyFont="1" applyFill="1" applyBorder="1" applyAlignment="1">
      <alignment horizontal="center" vertical="center"/>
    </xf>
    <xf numFmtId="2" fontId="179" fillId="23" borderId="218" xfId="0" applyNumberFormat="1" applyFont="1" applyFill="1" applyBorder="1" applyAlignment="1">
      <alignment horizontal="center" vertical="center"/>
    </xf>
    <xf numFmtId="0" fontId="120" fillId="23" borderId="218" xfId="0" applyFont="1" applyFill="1" applyBorder="1" applyAlignment="1">
      <alignment horizontal="center" vertical="center"/>
    </xf>
    <xf numFmtId="2" fontId="179" fillId="23" borderId="209" xfId="0" applyNumberFormat="1" applyFont="1" applyFill="1" applyBorder="1" applyAlignment="1">
      <alignment horizontal="center" vertical="center"/>
    </xf>
    <xf numFmtId="0" fontId="119" fillId="0" borderId="209" xfId="0" applyFont="1" applyBorder="1" applyAlignment="1">
      <alignment horizontal="center" vertical="center"/>
    </xf>
    <xf numFmtId="44" fontId="1" fillId="0" borderId="220" xfId="3" applyFont="1" applyBorder="1" applyAlignment="1">
      <alignment vertical="center"/>
    </xf>
    <xf numFmtId="0" fontId="1" fillId="0" borderId="220" xfId="3" applyNumberFormat="1" applyFont="1" applyBorder="1" applyAlignment="1">
      <alignment horizontal="center" vertical="center"/>
    </xf>
    <xf numFmtId="2" fontId="120" fillId="23" borderId="209" xfId="0" applyNumberFormat="1" applyFont="1" applyFill="1" applyBorder="1" applyAlignment="1">
      <alignment horizontal="left" vertical="center"/>
    </xf>
    <xf numFmtId="2" fontId="120" fillId="23" borderId="209" xfId="0" applyNumberFormat="1" applyFont="1" applyFill="1" applyBorder="1" applyAlignment="1">
      <alignment horizontal="center" vertical="center"/>
    </xf>
    <xf numFmtId="0" fontId="120" fillId="23" borderId="209" xfId="0" applyFont="1" applyFill="1" applyBorder="1" applyAlignment="1">
      <alignment horizontal="center" vertical="center"/>
    </xf>
    <xf numFmtId="0" fontId="1" fillId="0" borderId="220" xfId="0" applyFont="1" applyBorder="1" applyAlignment="1">
      <alignment vertical="center"/>
    </xf>
    <xf numFmtId="0" fontId="1" fillId="0" borderId="220" xfId="0" applyFont="1" applyBorder="1" applyAlignment="1">
      <alignment horizontal="left" vertical="center"/>
    </xf>
    <xf numFmtId="0" fontId="1" fillId="0" borderId="133" xfId="0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17" fillId="39" borderId="0" xfId="12" applyNumberFormat="1" applyFont="1" applyFill="1" applyAlignment="1">
      <alignment vertical="center"/>
    </xf>
    <xf numFmtId="166" fontId="65" fillId="0" borderId="0" xfId="2" applyNumberFormat="1" applyFont="1" applyAlignment="1">
      <alignment horizontal="left"/>
    </xf>
    <xf numFmtId="0" fontId="185" fillId="4" borderId="221" xfId="1" applyFont="1" applyFill="1" applyBorder="1" applyAlignment="1">
      <alignment horizontal="left" vertical="center"/>
    </xf>
    <xf numFmtId="0" fontId="186" fillId="4" borderId="222" xfId="1" applyFont="1" applyFill="1" applyBorder="1" applyAlignment="1">
      <alignment horizontal="center" vertical="center"/>
    </xf>
    <xf numFmtId="166" fontId="186" fillId="4" borderId="222" xfId="1" applyNumberFormat="1" applyFont="1" applyFill="1" applyBorder="1" applyAlignment="1">
      <alignment horizontal="center" vertical="center"/>
    </xf>
    <xf numFmtId="0" fontId="186" fillId="4" borderId="223" xfId="1" applyFont="1" applyFill="1" applyBorder="1" applyAlignment="1">
      <alignment horizontal="center" vertical="center"/>
    </xf>
    <xf numFmtId="0" fontId="185" fillId="16" borderId="221" xfId="1" applyFont="1" applyFill="1" applyBorder="1" applyAlignment="1">
      <alignment horizontal="center" vertical="center"/>
    </xf>
    <xf numFmtId="0" fontId="186" fillId="16" borderId="222" xfId="1" applyFont="1" applyFill="1" applyBorder="1" applyAlignment="1">
      <alignment horizontal="center" vertical="center"/>
    </xf>
    <xf numFmtId="0" fontId="186" fillId="16" borderId="223" xfId="1" applyFont="1" applyFill="1" applyBorder="1" applyAlignment="1">
      <alignment horizontal="center" vertical="center"/>
    </xf>
    <xf numFmtId="0" fontId="26" fillId="0" borderId="138" xfId="2" applyFont="1" applyBorder="1" applyAlignment="1">
      <alignment horizontal="left" vertical="center"/>
    </xf>
    <xf numFmtId="0" fontId="26" fillId="0" borderId="138" xfId="2" applyFont="1" applyBorder="1" applyAlignment="1">
      <alignment horizontal="left"/>
    </xf>
    <xf numFmtId="0" fontId="26" fillId="0" borderId="138" xfId="2" applyFont="1" applyBorder="1" applyAlignment="1">
      <alignment horizontal="center"/>
    </xf>
    <xf numFmtId="14" fontId="26" fillId="0" borderId="138" xfId="2" applyNumberFormat="1" applyFont="1" applyBorder="1" applyAlignment="1">
      <alignment horizontal="left"/>
    </xf>
    <xf numFmtId="1" fontId="26" fillId="0" borderId="138" xfId="2" applyNumberFormat="1" applyFont="1" applyBorder="1" applyAlignment="1">
      <alignment horizontal="center" vertical="center"/>
    </xf>
    <xf numFmtId="166" fontId="26" fillId="0" borderId="138" xfId="2" applyNumberFormat="1" applyFont="1" applyBorder="1" applyAlignment="1">
      <alignment horizontal="left"/>
    </xf>
    <xf numFmtId="0" fontId="26" fillId="4" borderId="138" xfId="2" applyFont="1" applyFill="1" applyBorder="1" applyAlignment="1">
      <alignment horizontal="left" vertical="center"/>
    </xf>
    <xf numFmtId="0" fontId="27" fillId="0" borderId="139" xfId="2" applyFont="1" applyBorder="1" applyAlignment="1">
      <alignment horizontal="left"/>
    </xf>
    <xf numFmtId="0" fontId="26" fillId="0" borderId="140" xfId="2" applyFont="1" applyBorder="1" applyAlignment="1">
      <alignment horizontal="left"/>
    </xf>
    <xf numFmtId="0" fontId="26" fillId="0" borderId="139" xfId="2" applyFont="1" applyBorder="1" applyAlignment="1">
      <alignment horizontal="left"/>
    </xf>
    <xf numFmtId="0" fontId="26" fillId="0" borderId="140" xfId="2" applyFont="1" applyBorder="1" applyAlignment="1">
      <alignment horizontal="center"/>
    </xf>
    <xf numFmtId="0" fontId="26" fillId="0" borderId="139" xfId="2" applyFont="1" applyBorder="1" applyAlignment="1">
      <alignment horizontal="center"/>
    </xf>
    <xf numFmtId="14" fontId="27" fillId="0" borderId="139" xfId="2" applyNumberFormat="1" applyFont="1" applyBorder="1" applyAlignment="1">
      <alignment horizontal="left"/>
    </xf>
    <xf numFmtId="14" fontId="26" fillId="0" borderId="140" xfId="2" applyNumberFormat="1" applyFont="1" applyBorder="1" applyAlignment="1">
      <alignment horizontal="left"/>
    </xf>
    <xf numFmtId="14" fontId="26" fillId="0" borderId="139" xfId="2" applyNumberFormat="1" applyFont="1" applyBorder="1" applyAlignment="1">
      <alignment horizontal="left"/>
    </xf>
    <xf numFmtId="1" fontId="27" fillId="0" borderId="139" xfId="2" applyNumberFormat="1" applyFont="1" applyBorder="1" applyAlignment="1">
      <alignment horizontal="left" vertical="center"/>
    </xf>
    <xf numFmtId="1" fontId="26" fillId="0" borderId="140" xfId="2" applyNumberFormat="1" applyFont="1" applyBorder="1" applyAlignment="1">
      <alignment horizontal="center" vertical="center"/>
    </xf>
    <xf numFmtId="1" fontId="26" fillId="0" borderId="139" xfId="2" applyNumberFormat="1" applyFont="1" applyBorder="1" applyAlignment="1">
      <alignment horizontal="center" vertical="center"/>
    </xf>
    <xf numFmtId="166" fontId="27" fillId="0" borderId="139" xfId="2" applyNumberFormat="1" applyFont="1" applyBorder="1" applyAlignment="1">
      <alignment horizontal="left"/>
    </xf>
    <xf numFmtId="166" fontId="26" fillId="0" borderId="140" xfId="2" applyNumberFormat="1" applyFont="1" applyBorder="1" applyAlignment="1">
      <alignment horizontal="left"/>
    </xf>
    <xf numFmtId="166" fontId="26" fillId="0" borderId="139" xfId="2" applyNumberFormat="1" applyFont="1" applyBorder="1" applyAlignment="1">
      <alignment horizontal="left"/>
    </xf>
    <xf numFmtId="0" fontId="55" fillId="0" borderId="0" xfId="1" applyNumberFormat="1" applyFont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5" fillId="0" borderId="5" xfId="0" applyFont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 textRotation="45"/>
    </xf>
    <xf numFmtId="0" fontId="43" fillId="9" borderId="12" xfId="0" applyFont="1" applyFill="1" applyBorder="1" applyAlignment="1">
      <alignment horizontal="center" vertical="center" textRotation="45"/>
    </xf>
    <xf numFmtId="0" fontId="43" fillId="9" borderId="13" xfId="0" applyFont="1" applyFill="1" applyBorder="1" applyAlignment="1">
      <alignment horizontal="center" vertical="center" textRotation="45"/>
    </xf>
    <xf numFmtId="0" fontId="47" fillId="0" borderId="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30" fillId="13" borderId="0" xfId="0" applyFont="1" applyFill="1" applyAlignment="1">
      <alignment horizontal="left"/>
    </xf>
    <xf numFmtId="0" fontId="138" fillId="0" borderId="22" xfId="1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left" vertical="center"/>
    </xf>
    <xf numFmtId="0" fontId="63" fillId="0" borderId="0" xfId="0" applyFont="1" applyAlignment="1">
      <alignment horizontal="center"/>
    </xf>
    <xf numFmtId="0" fontId="8" fillId="2" borderId="26" xfId="0" applyFont="1" applyFill="1" applyBorder="1" applyAlignment="1">
      <alignment horizontal="center" vertical="center"/>
    </xf>
    <xf numFmtId="0" fontId="75" fillId="11" borderId="42" xfId="1" applyFont="1" applyFill="1" applyBorder="1" applyAlignment="1">
      <alignment horizontal="center" vertical="center"/>
    </xf>
    <xf numFmtId="0" fontId="78" fillId="15" borderId="46" xfId="1" applyFont="1" applyFill="1" applyBorder="1" applyAlignment="1">
      <alignment horizontal="center" vertical="center"/>
    </xf>
    <xf numFmtId="0" fontId="78" fillId="15" borderId="47" xfId="1" applyFont="1" applyFill="1" applyBorder="1" applyAlignment="1">
      <alignment horizontal="center" vertical="center"/>
    </xf>
    <xf numFmtId="0" fontId="56" fillId="2" borderId="3" xfId="0" applyFont="1" applyFill="1" applyBorder="1" applyAlignment="1">
      <alignment horizontal="left" vertical="center"/>
    </xf>
    <xf numFmtId="0" fontId="55" fillId="0" borderId="54" xfId="1" applyBorder="1" applyAlignment="1">
      <alignment horizontal="center" vertical="center"/>
    </xf>
    <xf numFmtId="0" fontId="55" fillId="0" borderId="55" xfId="1" applyBorder="1" applyAlignment="1">
      <alignment horizontal="center" vertical="center"/>
    </xf>
    <xf numFmtId="0" fontId="55" fillId="0" borderId="56" xfId="1" applyBorder="1" applyAlignment="1">
      <alignment horizontal="center" vertical="center"/>
    </xf>
    <xf numFmtId="0" fontId="197" fillId="0" borderId="0" xfId="0" applyFont="1" applyAlignment="1">
      <alignment horizontal="center"/>
    </xf>
    <xf numFmtId="0" fontId="61" fillId="13" borderId="0" xfId="0" applyFont="1" applyFill="1" applyAlignment="1">
      <alignment horizontal="center" vertical="center"/>
    </xf>
    <xf numFmtId="0" fontId="194" fillId="0" borderId="0" xfId="0" applyFont="1" applyAlignment="1">
      <alignment horizontal="center"/>
    </xf>
    <xf numFmtId="0" fontId="61" fillId="4" borderId="0" xfId="0" applyFont="1" applyFill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66" fillId="20" borderId="0" xfId="8" applyFont="1" applyFill="1" applyAlignment="1">
      <alignment horizontal="center"/>
    </xf>
    <xf numFmtId="0" fontId="0" fillId="0" borderId="0" xfId="0" applyAlignment="1">
      <alignment horizontal="center"/>
    </xf>
    <xf numFmtId="4" fontId="17" fillId="25" borderId="53" xfId="0" applyNumberFormat="1" applyFont="1" applyFill="1" applyBorder="1" applyAlignment="1">
      <alignment horizontal="center" vertical="center"/>
    </xf>
    <xf numFmtId="4" fontId="17" fillId="25" borderId="48" xfId="0" applyNumberFormat="1" applyFont="1" applyFill="1" applyBorder="1" applyAlignment="1">
      <alignment horizontal="center" vertical="center"/>
    </xf>
    <xf numFmtId="0" fontId="92" fillId="0" borderId="70" xfId="0" applyFont="1" applyBorder="1" applyAlignment="1">
      <alignment horizontal="center" vertical="center"/>
    </xf>
    <xf numFmtId="0" fontId="17" fillId="23" borderId="71" xfId="0" applyFont="1" applyFill="1" applyBorder="1" applyAlignment="1">
      <alignment horizontal="center" vertical="center"/>
    </xf>
    <xf numFmtId="0" fontId="17" fillId="23" borderId="72" xfId="0" applyFont="1" applyFill="1" applyBorder="1" applyAlignment="1">
      <alignment horizontal="center" vertical="center"/>
    </xf>
    <xf numFmtId="0" fontId="17" fillId="23" borderId="73" xfId="0" applyFont="1" applyFill="1" applyBorder="1" applyAlignment="1">
      <alignment horizontal="center" vertical="center"/>
    </xf>
    <xf numFmtId="0" fontId="98" fillId="0" borderId="0" xfId="0" applyFont="1" applyBorder="1" applyAlignment="1">
      <alignment horizontal="center"/>
    </xf>
    <xf numFmtId="0" fontId="99" fillId="0" borderId="0" xfId="0" applyFont="1" applyBorder="1" applyAlignment="1">
      <alignment horizontal="center"/>
    </xf>
    <xf numFmtId="14" fontId="0" fillId="0" borderId="0" xfId="0" applyNumberFormat="1" applyAlignment="1">
      <alignment horizontal="left"/>
    </xf>
    <xf numFmtId="0" fontId="98" fillId="0" borderId="0" xfId="0" applyNumberFormat="1" applyFont="1" applyAlignment="1">
      <alignment horizontal="center"/>
    </xf>
    <xf numFmtId="0" fontId="99" fillId="0" borderId="0" xfId="0" applyNumberFormat="1" applyFont="1" applyAlignment="1">
      <alignment horizontal="center"/>
    </xf>
    <xf numFmtId="0" fontId="99" fillId="0" borderId="0" xfId="0" applyFont="1" applyAlignment="1">
      <alignment horizontal="center"/>
    </xf>
    <xf numFmtId="0" fontId="120" fillId="0" borderId="0" xfId="1" applyFont="1" applyAlignment="1" applyProtection="1">
      <alignment horizontal="center" vertical="center"/>
    </xf>
    <xf numFmtId="0" fontId="119" fillId="4" borderId="0" xfId="1" applyFont="1" applyFill="1" applyAlignment="1" applyProtection="1">
      <alignment horizontal="center" vertical="center"/>
    </xf>
    <xf numFmtId="0" fontId="16" fillId="0" borderId="211" xfId="0" applyFont="1" applyBorder="1" applyAlignment="1">
      <alignment horizontal="left" vertical="center"/>
    </xf>
    <xf numFmtId="0" fontId="16" fillId="0" borderId="213" xfId="0" applyFont="1" applyBorder="1" applyAlignment="1">
      <alignment horizontal="left" vertical="center"/>
    </xf>
    <xf numFmtId="0" fontId="16" fillId="0" borderId="211" xfId="0" applyFont="1" applyBorder="1" applyAlignment="1">
      <alignment horizontal="center"/>
    </xf>
    <xf numFmtId="0" fontId="16" fillId="0" borderId="213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6" fillId="10" borderId="100" xfId="0" applyFont="1" applyFill="1" applyBorder="1" applyAlignment="1">
      <alignment horizontal="right"/>
    </xf>
    <xf numFmtId="0" fontId="16" fillId="0" borderId="125" xfId="0" applyFont="1" applyBorder="1" applyAlignment="1">
      <alignment horizontal="center"/>
    </xf>
    <xf numFmtId="0" fontId="18" fillId="0" borderId="3" xfId="0" applyFont="1" applyBorder="1" applyAlignment="1">
      <alignment horizontal="left"/>
    </xf>
    <xf numFmtId="0" fontId="46" fillId="10" borderId="100" xfId="0" applyFont="1" applyFill="1" applyBorder="1" applyAlignment="1">
      <alignment horizontal="center"/>
    </xf>
    <xf numFmtId="0" fontId="0" fillId="0" borderId="114" xfId="0" applyFont="1" applyBorder="1" applyAlignment="1">
      <alignment horizontal="center"/>
    </xf>
    <xf numFmtId="0" fontId="96" fillId="0" borderId="70" xfId="0" applyFont="1" applyBorder="1" applyAlignment="1">
      <alignment horizontal="center"/>
    </xf>
    <xf numFmtId="0" fontId="32" fillId="3" borderId="0" xfId="0" applyFont="1" applyFill="1" applyAlignment="1">
      <alignment horizontal="left" vertical="center"/>
    </xf>
    <xf numFmtId="0" fontId="138" fillId="0" borderId="2" xfId="1" applyFont="1" applyBorder="1" applyAlignment="1">
      <alignment horizontal="center" vertical="center"/>
    </xf>
    <xf numFmtId="0" fontId="137" fillId="0" borderId="3" xfId="10" applyFont="1" applyBorder="1" applyAlignment="1">
      <alignment horizontal="left" vertical="center"/>
    </xf>
    <xf numFmtId="0" fontId="132" fillId="0" borderId="0" xfId="10" applyFont="1" applyAlignment="1">
      <alignment horizontal="right" vertical="center"/>
    </xf>
    <xf numFmtId="0" fontId="126" fillId="0" borderId="16" xfId="11" applyFont="1" applyBorder="1" applyAlignment="1">
      <alignment horizontal="center" vertical="center"/>
    </xf>
    <xf numFmtId="0" fontId="114" fillId="0" borderId="16" xfId="0" applyFont="1" applyBorder="1" applyAlignment="1">
      <alignment horizontal="center" vertical="center"/>
    </xf>
    <xf numFmtId="2" fontId="203" fillId="0" borderId="0" xfId="0" applyNumberFormat="1" applyFont="1" applyAlignment="1">
      <alignment horizontal="center" vertical="center"/>
    </xf>
    <xf numFmtId="0" fontId="115" fillId="0" borderId="16" xfId="0" applyFont="1" applyBorder="1" applyAlignment="1">
      <alignment horizontal="center" vertical="center"/>
    </xf>
    <xf numFmtId="0" fontId="149" fillId="2" borderId="2" xfId="0" applyFont="1" applyFill="1" applyBorder="1" applyAlignment="1">
      <alignment horizontal="center" vertical="center"/>
    </xf>
    <xf numFmtId="0" fontId="138" fillId="0" borderId="2" xfId="1" applyFont="1" applyFill="1" applyBorder="1" applyAlignment="1" applyProtection="1">
      <alignment horizontal="center" vertical="center"/>
      <protection locked="0"/>
    </xf>
    <xf numFmtId="0" fontId="18" fillId="0" borderId="0" xfId="10" applyFont="1" applyAlignment="1" applyProtection="1">
      <alignment horizontal="left" vertical="center"/>
      <protection locked="0"/>
    </xf>
    <xf numFmtId="0" fontId="34" fillId="40" borderId="0" xfId="0" applyFont="1" applyFill="1" applyAlignment="1" applyProtection="1">
      <alignment horizontal="center" vertical="center"/>
      <protection locked="0"/>
    </xf>
    <xf numFmtId="0" fontId="128" fillId="0" borderId="0" xfId="0" applyFont="1" applyAlignment="1" applyProtection="1">
      <alignment horizontal="center" vertical="center"/>
      <protection locked="0"/>
    </xf>
    <xf numFmtId="0" fontId="148" fillId="2" borderId="3" xfId="0" applyFont="1" applyFill="1" applyBorder="1" applyAlignment="1">
      <alignment horizontal="left" vertical="center"/>
    </xf>
  </cellXfs>
  <cellStyles count="17">
    <cellStyle name="60% - Accent3 2" xfId="8" xr:uid="{00000000-0005-0000-0000-000000000000}"/>
    <cellStyle name="Hyperlink 2" xfId="5" xr:uid="{00000000-0005-0000-0000-000001000000}"/>
    <cellStyle name="Invoer" xfId="14" builtinId="20"/>
    <cellStyle name="Komma 3" xfId="6" xr:uid="{00000000-0005-0000-0000-000004000000}"/>
    <cellStyle name="Komma 4" xfId="9" xr:uid="{00000000-0005-0000-0000-000005000000}"/>
    <cellStyle name="Normaal 2" xfId="2" xr:uid="{00000000-0005-0000-0000-000006000000}"/>
    <cellStyle name="Normal_Boekwerk excel 2003 gevorderden nieuw_Frank" xfId="10" xr:uid="{00000000-0005-0000-0000-000007000000}"/>
    <cellStyle name="Procent" xfId="4" builtinId="5"/>
    <cellStyle name="Standaard" xfId="0" builtinId="0"/>
    <cellStyle name="Standaard 2" xfId="1" xr:uid="{00000000-0005-0000-0000-00000A000000}"/>
    <cellStyle name="Standaard_Opdr. 2 Urenoptelling 2" xfId="11" xr:uid="{00000000-0005-0000-0000-00000B000000}"/>
    <cellStyle name="Standaard_Opdr. 3 uitgebreide urenberekening" xfId="12" xr:uid="{00000000-0005-0000-0000-00000C000000}"/>
    <cellStyle name="Standaard_Valideren" xfId="13" xr:uid="{00000000-0005-0000-0000-00000D000000}"/>
    <cellStyle name="Titel 2" xfId="16" xr:uid="{00000000-0005-0000-0000-00000E000000}"/>
    <cellStyle name="Valuta" xfId="3" builtinId="4"/>
    <cellStyle name="Valuta 2" xfId="7" xr:uid="{00000000-0005-0000-0000-000010000000}"/>
    <cellStyle name="Verklarende tekst" xfId="15" builtinId="53"/>
  </cellStyles>
  <dxfs count="47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strike val="0"/>
      </font>
      <fill>
        <patternFill patternType="solid">
          <fgColor indexed="64"/>
          <bgColor theme="6" tint="0.39994506668294322"/>
        </patternFill>
      </fill>
    </dxf>
    <dxf>
      <font>
        <strike val="0"/>
      </font>
      <fill>
        <gradientFill degree="90">
          <stop position="0">
            <color rgb="FFFF6699"/>
          </stop>
          <stop position="0.5">
            <color rgb="FFFFC000"/>
          </stop>
          <stop position="1">
            <color rgb="FFFF6699"/>
          </stop>
        </gradient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8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indexed="2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rgb="FF000000"/>
        </top>
        <bottom style="thin">
          <color auto="1"/>
        </bottom>
      </border>
    </dxf>
    <dxf>
      <border outline="0">
        <bottom style="double">
          <color auto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indexed="18"/>
        <name val="Calibri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0" formatCode="@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double">
          <color indexed="64"/>
        </top>
        <bottom style="thin">
          <color indexed="22"/>
        </bottom>
      </border>
    </dxf>
  </dxfs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externalLink" Target="externalLinks/externalLink16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</a:t>
            </a:r>
          </a:p>
        </c:rich>
      </c:tx>
      <c:layout>
        <c:manualLayout>
          <c:xMode val="edge"/>
          <c:yMode val="edge"/>
          <c:x val="0.43375763254875999"/>
          <c:y val="1.8257556515112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14761095956974499"/>
          <c:w val="0.765403558052141"/>
          <c:h val="0.6613841923336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'12. Grafieken maken en indelen'!$B$23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8-4AF5-B546-07217A685E85}"/>
            </c:ext>
          </c:extLst>
        </c:ser>
        <c:ser>
          <c:idx val="1"/>
          <c:order val="1"/>
          <c:tx>
            <c:strRef>
              <c:f>'12. Grafieken maken en indelen'!$B$24</c:f>
              <c:strCache>
                <c:ptCount val="1"/>
                <c:pt idx="0">
                  <c:v>ZUID</c:v>
                </c:pt>
              </c:strCache>
            </c:strRef>
          </c:tx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28-4AF5-B546-07217A685E85}"/>
            </c:ext>
          </c:extLst>
        </c:ser>
        <c:ser>
          <c:idx val="2"/>
          <c:order val="2"/>
          <c:tx>
            <c:strRef>
              <c:f>'12. Grafieken maken en indelen'!$B$25</c:f>
              <c:strCache>
                <c:ptCount val="1"/>
                <c:pt idx="0">
                  <c:v>NOORD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75000">
                  <a:schemeClr val="accent3">
                    <a:lumMod val="60000"/>
                    <a:lumOff val="40000"/>
                  </a:schemeClr>
                </a:gs>
                <a:gs pos="51000">
                  <a:schemeClr val="accent3">
                    <a:alpha val="75000"/>
                  </a:schemeClr>
                </a:gs>
                <a:gs pos="100000">
                  <a:schemeClr val="accent3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28-4AF5-B546-07217A685E85}"/>
            </c:ext>
          </c:extLst>
        </c:ser>
        <c:ser>
          <c:idx val="3"/>
          <c:order val="3"/>
          <c:tx>
            <c:strRef>
              <c:f>'12. Grafieken maken en indelen'!$B$26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28-4AF5-B546-07217A68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700031648"/>
        <c:axId val="-700046064"/>
      </c:barChart>
      <c:catAx>
        <c:axId val="-700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46064"/>
        <c:crosses val="autoZero"/>
        <c:auto val="1"/>
        <c:lblAlgn val="ctr"/>
        <c:lblOffset val="100"/>
        <c:noMultiLvlLbl val="0"/>
      </c:catAx>
      <c:valAx>
        <c:axId val="-70004606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Grafieken maken en indelen'!$C$22</c:f>
              <c:strCache>
                <c:ptCount val="1"/>
                <c:pt idx="0">
                  <c:v>1e Kwartaal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FDA-4248-8F84-B0FA0BBC3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FDA-4248-8F84-B0FA0BBC3330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FDA-4248-8F84-B0FA0BBC3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FDA-4248-8F84-B0FA0BBC3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3FDA-4248-8F84-B0FA0BBC3330}"/>
              </c:ext>
            </c:extLst>
          </c:dPt>
          <c:dLbls>
            <c:dLbl>
              <c:idx val="0"/>
              <c:layout>
                <c:manualLayout>
                  <c:x val="-2.3614972656719802E-2"/>
                  <c:y val="1.286540013523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A-4248-8F84-B0FA0BBC3330}"/>
                </c:ext>
              </c:extLst>
            </c:dLbl>
            <c:dLbl>
              <c:idx val="1"/>
              <c:layout>
                <c:manualLayout>
                  <c:x val="-6.5180154367496496E-2"/>
                  <c:y val="-3.00163587584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A-4248-8F84-B0FA0BBC3330}"/>
                </c:ext>
              </c:extLst>
            </c:dLbl>
            <c:dLbl>
              <c:idx val="3"/>
              <c:layout>
                <c:manualLayout>
                  <c:x val="3.60588888653069E-2"/>
                  <c:y val="-4.5801470107095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A-4248-8F84-B0FA0BBC3330}"/>
                </c:ext>
              </c:extLst>
            </c:dLbl>
            <c:dLbl>
              <c:idx val="4"/>
              <c:layout>
                <c:manualLayout>
                  <c:x val="3.83538850096568E-2"/>
                  <c:y val="6.230505812812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DA-4248-8F84-B0FA0BBC3330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indelen'!$B$23:$B$27</c:f>
              <c:strCache>
                <c:ptCount val="5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  <c:pt idx="4">
                  <c:v>Gemiddelde</c:v>
                </c:pt>
              </c:strCache>
            </c:strRef>
          </c:cat>
          <c:val>
            <c:numRef>
              <c:f>'12. Grafieken maken en indelen'!$C$23:$C$27</c:f>
              <c:numCache>
                <c:formatCode>_ "€"\ * #,##0_ ;_ "€"\ * \-#,##0_ ;_ "€"\ * "-"??_ ;_ @_ </c:formatCode>
                <c:ptCount val="5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  <c:pt idx="4">
                  <c:v>1323.75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DA-4248-8F84-B0FA0BBC333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</a:t>
            </a:r>
          </a:p>
        </c:rich>
      </c:tx>
      <c:layout>
        <c:manualLayout>
          <c:xMode val="edge"/>
          <c:yMode val="edge"/>
          <c:x val="0.43375763254875999"/>
          <c:y val="1.8257556515112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14761095956974499"/>
          <c:w val="0.765403558052141"/>
          <c:h val="0.6613841923336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'12. Grafieken maken en indelen'!$B$23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F-4431-8C96-7A8937B01B6D}"/>
            </c:ext>
          </c:extLst>
        </c:ser>
        <c:ser>
          <c:idx val="1"/>
          <c:order val="1"/>
          <c:tx>
            <c:strRef>
              <c:f>'12. Grafieken maken en indelen'!$B$24</c:f>
              <c:strCache>
                <c:ptCount val="1"/>
                <c:pt idx="0">
                  <c:v>ZUID</c:v>
                </c:pt>
              </c:strCache>
            </c:strRef>
          </c:tx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F-4431-8C96-7A8937B01B6D}"/>
            </c:ext>
          </c:extLst>
        </c:ser>
        <c:ser>
          <c:idx val="2"/>
          <c:order val="2"/>
          <c:tx>
            <c:strRef>
              <c:f>'12. Grafieken maken en indelen'!$B$25</c:f>
              <c:strCache>
                <c:ptCount val="1"/>
                <c:pt idx="0">
                  <c:v>NOORD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75000">
                  <a:schemeClr val="accent3">
                    <a:lumMod val="60000"/>
                    <a:lumOff val="40000"/>
                  </a:schemeClr>
                </a:gs>
                <a:gs pos="51000">
                  <a:schemeClr val="accent3">
                    <a:alpha val="75000"/>
                  </a:schemeClr>
                </a:gs>
                <a:gs pos="100000">
                  <a:schemeClr val="accent3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F-4431-8C96-7A8937B01B6D}"/>
            </c:ext>
          </c:extLst>
        </c:ser>
        <c:ser>
          <c:idx val="3"/>
          <c:order val="3"/>
          <c:tx>
            <c:strRef>
              <c:f>'12. Grafieken maken en indelen'!$B$26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BF-4431-8C96-7A8937B0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700031648"/>
        <c:axId val="-700046064"/>
      </c:barChart>
      <c:catAx>
        <c:axId val="-700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46064"/>
        <c:crosses val="autoZero"/>
        <c:auto val="1"/>
        <c:lblAlgn val="ctr"/>
        <c:lblOffset val="100"/>
        <c:noMultiLvlLbl val="0"/>
      </c:catAx>
      <c:valAx>
        <c:axId val="-70004606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Grafieken maken en indelen'!$C$22</c:f>
              <c:strCache>
                <c:ptCount val="1"/>
                <c:pt idx="0">
                  <c:v>1e Kwartaal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23B-402F-A77A-DCC2D0B7A1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23B-402F-A77A-DCC2D0B7A1EB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23B-402F-A77A-DCC2D0B7A1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23B-402F-A77A-DCC2D0B7A1EB}"/>
              </c:ext>
            </c:extLst>
          </c:dPt>
          <c:dLbls>
            <c:dLbl>
              <c:idx val="0"/>
              <c:layout>
                <c:manualLayout>
                  <c:x val="-2.3614972656719802E-2"/>
                  <c:y val="1.286540013523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3B-402F-A77A-DCC2D0B7A1EB}"/>
                </c:ext>
              </c:extLst>
            </c:dLbl>
            <c:dLbl>
              <c:idx val="1"/>
              <c:layout>
                <c:manualLayout>
                  <c:x val="-6.5180154367496496E-2"/>
                  <c:y val="-3.00163587584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B-402F-A77A-DCC2D0B7A1EB}"/>
                </c:ext>
              </c:extLst>
            </c:dLbl>
            <c:dLbl>
              <c:idx val="3"/>
              <c:layout>
                <c:manualLayout>
                  <c:x val="3.60588888653069E-2"/>
                  <c:y val="-4.5801470107095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B-402F-A77A-DCC2D0B7A1EB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indelen'!$C$23:$C$26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3B-402F-A77A-DCC2D0B7A1EB}"/>
            </c:ext>
          </c:extLst>
        </c:ser>
        <c:ser>
          <c:idx val="1"/>
          <c:order val="1"/>
          <c:tx>
            <c:strRef>
              <c:f>'12. Grafieken maken en indelen'!$D$22</c:f>
              <c:strCache>
                <c:ptCount val="1"/>
                <c:pt idx="0">
                  <c:v>2e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indelen'!$D$23:$D$26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1500</c:v>
                </c:pt>
                <c:pt idx="2">
                  <c:v>1320</c:v>
                </c:pt>
                <c:pt idx="3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1E-4E2A-BB3E-D3B014B3624F}"/>
            </c:ext>
          </c:extLst>
        </c:ser>
        <c:ser>
          <c:idx val="2"/>
          <c:order val="2"/>
          <c:tx>
            <c:strRef>
              <c:f>'12. Grafieken maken en indelen'!$E$22</c:f>
              <c:strCache>
                <c:ptCount val="1"/>
                <c:pt idx="0">
                  <c:v>3e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indelen'!$E$23:$E$26</c:f>
              <c:numCache>
                <c:formatCode>_ "€"\ * #,##0_ ;_ "€"\ * \-#,##0_ ;_ "€"\ * "-"??_ ;_ @_ </c:formatCode>
                <c:ptCount val="4"/>
                <c:pt idx="0">
                  <c:v>1180</c:v>
                </c:pt>
                <c:pt idx="1">
                  <c:v>1370</c:v>
                </c:pt>
                <c:pt idx="2">
                  <c:v>1240</c:v>
                </c:pt>
                <c:pt idx="3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1E-4E2A-BB3E-D3B014B3624F}"/>
            </c:ext>
          </c:extLst>
        </c:ser>
        <c:ser>
          <c:idx val="3"/>
          <c:order val="3"/>
          <c:tx>
            <c:strRef>
              <c:f>'12. Grafieken maken en indelen'!$F$22</c:f>
              <c:strCache>
                <c:ptCount val="1"/>
                <c:pt idx="0">
                  <c:v>4e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indelen'!$F$23:$F$26</c:f>
              <c:numCache>
                <c:formatCode>_ "€"\ * #,##0_ ;_ "€"\ * \-#,##0_ ;_ "€"\ * "-"??_ ;_ @_ </c:formatCode>
                <c:ptCount val="4"/>
                <c:pt idx="0">
                  <c:v>1305</c:v>
                </c:pt>
                <c:pt idx="1">
                  <c:v>1400</c:v>
                </c:pt>
                <c:pt idx="2">
                  <c:v>1200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1E-4E2A-BB3E-D3B014B362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2020</a:t>
            </a:r>
          </a:p>
        </c:rich>
      </c:tx>
      <c:layout>
        <c:manualLayout>
          <c:xMode val="edge"/>
          <c:yMode val="edge"/>
          <c:x val="0.70900242329043905"/>
          <c:y val="3.5087719298245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21493197629772301"/>
          <c:w val="0.74949900723487395"/>
          <c:h val="0.67260443589589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'13.Grafieken indelen en opmaken'!$B$17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'13.Grafieken indelen en opmaken'!$C$16:$F$16</c15:sqref>
                  </c15:fullRef>
                </c:ext>
              </c:extLst>
              <c:f>'13.Grafieken indelen en opmaken'!$C$16:$D$16</c:f>
              <c:strCache>
                <c:ptCount val="2"/>
                <c:pt idx="0">
                  <c:v>1e Kwartaal</c:v>
                </c:pt>
                <c:pt idx="1">
                  <c:v>2e Kwartaal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'13.Grafieken indelen en opmaken'!$C$17:$F$17</c15:sqref>
                  </c15:fullRef>
                </c:ext>
              </c:extLst>
              <c:f>'13.Grafieken indelen en opmaken'!$C$17:$D$17</c:f>
              <c:numCache>
                <c:formatCode>0.00</c:formatCode>
                <c:ptCount val="2"/>
                <c:pt idx="0">
                  <c:v>1250</c:v>
                </c:pt>
                <c:pt idx="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8-4AF5-B546-07217A685E85}"/>
            </c:ext>
          </c:extLst>
        </c:ser>
        <c:ser>
          <c:idx val="3"/>
          <c:order val="3"/>
          <c:tx>
            <c:strRef>
              <c:f>'13.Grafieken indelen en opmaken'!$B$20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_(&quot;€&quot;* #,##0_);_(&quot;€&quot;* \(#,##0\);_(&quot;€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'13.Grafieken indelen en opmaken'!$C$16:$F$16</c15:sqref>
                  </c15:fullRef>
                </c:ext>
              </c:extLst>
              <c:f>'13.Grafieken indelen en opmaken'!$C$16:$D$16</c:f>
              <c:strCache>
                <c:ptCount val="2"/>
                <c:pt idx="0">
                  <c:v>1e Kwartaal</c:v>
                </c:pt>
                <c:pt idx="1">
                  <c:v>2e Kwartaal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'13.Grafieken indelen en opmaken'!$C$20:$F$20</c15:sqref>
                  </c15:fullRef>
                </c:ext>
              </c:extLst>
              <c:f>'13.Grafieken indelen en opmaken'!$C$20:$D$20</c:f>
              <c:numCache>
                <c:formatCode>0.00</c:formatCode>
                <c:ptCount val="2"/>
                <c:pt idx="0">
                  <c:v>1400</c:v>
                </c:pt>
                <c:pt idx="1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28-4AF5-B546-07217A68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653504880"/>
        <c:axId val="-6532889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'13.Grafieken indelen en opmaken'!$B$18</c15:sqref>
                        </c15:formulaRef>
                      </c:ext>
                    </c:extLst>
                    <c:strCache>
                      <c:ptCount val="1"/>
                      <c:pt idx="0">
                        <c:v>ZUID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2"/>
                      </a:gs>
                      <a:gs pos="75000">
                        <a:schemeClr val="accent2">
                          <a:lumMod val="60000"/>
                          <a:lumOff val="40000"/>
                        </a:schemeClr>
                      </a:gs>
                      <a:gs pos="51000">
                        <a:schemeClr val="accent2">
                          <a:alpha val="75000"/>
                        </a:schemeClr>
                      </a:gs>
                      <a:gs pos="100000">
                        <a:schemeClr val="accent2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trendline>
                  <c:spPr>
                    <a:ln w="9525" cap="rnd">
                      <a:solidFill>
                        <a:schemeClr val="accent2"/>
                      </a:solidFill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ullRef>
                          <c15:sqref>'13.Grafieken indelen en opmaken'!$C$16:$F$16</c15:sqref>
                        </c15:fullRef>
                        <c15:formulaRef>
                          <c15:sqref>'13.Grafieken indelen en opmaken'!$C$16:$D$16</c15:sqref>
                        </c15:formulaRef>
                      </c:ext>
                    </c:extLst>
                    <c:strCache>
                      <c:ptCount val="2"/>
                      <c:pt idx="0">
                        <c:v>1e Kwartaal</c:v>
                      </c:pt>
                      <c:pt idx="1">
                        <c:v>2e Kwartaal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'13.Grafieken indelen en opmaken'!$C$18:$F$18</c15:sqref>
                        </c15:fullRef>
                        <c15:formulaRef>
                          <c15:sqref>'13.Grafieken indelen en opmaken'!$C$18:$D$18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1295</c:v>
                      </c:pt>
                      <c:pt idx="1">
                        <c:v>1500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F28-4AF5-B546-07217A685E8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'13.Grafieken indelen en opmaken'!$B$19</c15:sqref>
                        </c15:formulaRef>
                      </c:ext>
                    </c:extLst>
                    <c:strCache>
                      <c:ptCount val="1"/>
                      <c:pt idx="0">
                        <c:v>NOORD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3"/>
                      </a:gs>
                      <a:gs pos="75000">
                        <a:schemeClr val="accent3">
                          <a:lumMod val="60000"/>
                          <a:lumOff val="40000"/>
                        </a:schemeClr>
                      </a:gs>
                      <a:gs pos="51000">
                        <a:schemeClr val="accent3">
                          <a:alpha val="75000"/>
                        </a:schemeClr>
                      </a:gs>
                      <a:gs pos="100000">
                        <a:schemeClr val="accent3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'13.Grafieken indelen en opmaken'!$C$16:$F$16</c15:sqref>
                        </c15:fullRef>
                        <c15:formulaRef>
                          <c15:sqref>'13.Grafieken indelen en opmaken'!$C$16:$D$16</c15:sqref>
                        </c15:formulaRef>
                      </c:ext>
                    </c:extLst>
                    <c:strCache>
                      <c:ptCount val="2"/>
                      <c:pt idx="0">
                        <c:v>1e Kwartaal</c:v>
                      </c:pt>
                      <c:pt idx="1">
                        <c:v>2e Kwartaal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'13.Grafieken indelen en opmaken'!$C$19:$F$19</c15:sqref>
                        </c15:fullRef>
                        <c15:formulaRef>
                          <c15:sqref>'13.Grafieken indelen en opmaken'!$C$19:$D$19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1350</c:v>
                      </c:pt>
                      <c:pt idx="1">
                        <c:v>1320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F28-4AF5-B546-07217A685E85}"/>
                  </c:ext>
                </c:extLst>
              </c15:ser>
            </c15:filteredBarSeries>
          </c:ext>
        </c:extLst>
      </c:barChart>
      <c:catAx>
        <c:axId val="-653504880"/>
        <c:scaling>
          <c:orientation val="minMax"/>
        </c:scaling>
        <c:delete val="0"/>
        <c:axPos val="b"/>
        <c:min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288928"/>
        <c:crosses val="autoZero"/>
        <c:auto val="1"/>
        <c:lblAlgn val="ctr"/>
        <c:lblOffset val="100"/>
        <c:noMultiLvlLbl val="0"/>
      </c:catAx>
      <c:valAx>
        <c:axId val="-653288928"/>
        <c:scaling>
          <c:orientation val="minMax"/>
          <c:max val="1700"/>
          <c:min val="5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50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571345877837801E-2"/>
          <c:y val="0.81222569886187801"/>
          <c:w val="0.89263172919095102"/>
          <c:h val="0.18777430113812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'13.Grafieken indelen en opmaken'!$B$17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opmaken'!$C$17:$F$17</c:f>
              <c:numCache>
                <c:formatCode>0.00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E-4B6F-94BD-BF722F14A509}"/>
            </c:ext>
          </c:extLst>
        </c:ser>
        <c:ser>
          <c:idx val="1"/>
          <c:order val="1"/>
          <c:tx>
            <c:strRef>
              <c:f>'13.Grafieken indelen en opmaken'!$B$18</c:f>
              <c:strCache>
                <c:ptCount val="1"/>
                <c:pt idx="0">
                  <c:v>ZUID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opmaken'!$C$18:$F$18</c:f>
              <c:numCache>
                <c:formatCode>0.00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E-4B6F-94BD-BF722F14A509}"/>
            </c:ext>
          </c:extLst>
        </c:ser>
        <c:ser>
          <c:idx val="2"/>
          <c:order val="2"/>
          <c:tx>
            <c:strRef>
              <c:f>'13.Grafieken indelen en opmaken'!$B$19</c:f>
              <c:strCache>
                <c:ptCount val="1"/>
                <c:pt idx="0">
                  <c:v>NOORD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opmaken'!$C$19:$F$19</c:f>
              <c:numCache>
                <c:formatCode>0.00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7E-4B6F-94BD-BF722F14A509}"/>
            </c:ext>
          </c:extLst>
        </c:ser>
        <c:ser>
          <c:idx val="3"/>
          <c:order val="3"/>
          <c:tx>
            <c:strRef>
              <c:f>'13.Grafieken indelen en opmaken'!$B$20</c:f>
              <c:strCache>
                <c:ptCount val="1"/>
                <c:pt idx="0">
                  <c:v>OOST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opmaken'!$C$20:$F$20</c:f>
              <c:numCache>
                <c:formatCode>0.00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7E-4B6F-94BD-BF722F14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666506800"/>
        <c:axId val="-666502048"/>
      </c:barChart>
      <c:catAx>
        <c:axId val="-6665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2048"/>
        <c:crosses val="autoZero"/>
        <c:auto val="1"/>
        <c:lblAlgn val="ctr"/>
        <c:lblOffset val="100"/>
        <c:noMultiLvlLbl val="0"/>
      </c:catAx>
      <c:valAx>
        <c:axId val="-66650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B6C77D3-752D-4DAB-8DC5-F09C5FB7F0CF}" type="doc">
      <dgm:prSet loTypeId="urn:microsoft.com/office/officeart/2005/8/layout/chevron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nl-NL"/>
        </a:p>
      </dgm:t>
    </dgm:pt>
    <dgm:pt modelId="{E32D7CD6-BAA5-4588-9F79-9A2F5FA7DCF4}">
      <dgm:prSet phldrT="[Tekst]"/>
      <dgm:spPr/>
      <dgm:t>
        <a:bodyPr/>
        <a:lstStyle/>
        <a:p>
          <a:r>
            <a:rPr lang="nl-NL"/>
            <a:t>Tekstvak</a:t>
          </a:r>
        </a:p>
      </dgm:t>
    </dgm:pt>
    <dgm:pt modelId="{09346B1D-C508-46B2-97F5-5F9CB6324E55}" type="parTrans" cxnId="{CCA09830-F5E6-46CF-9162-034CA0FB5704}">
      <dgm:prSet/>
      <dgm:spPr/>
      <dgm:t>
        <a:bodyPr/>
        <a:lstStyle/>
        <a:p>
          <a:endParaRPr lang="nl-NL"/>
        </a:p>
      </dgm:t>
    </dgm:pt>
    <dgm:pt modelId="{A582DB4A-23A5-4527-BFDB-E4FB315C0444}" type="sibTrans" cxnId="{CCA09830-F5E6-46CF-9162-034CA0FB5704}">
      <dgm:prSet/>
      <dgm:spPr/>
      <dgm:t>
        <a:bodyPr/>
        <a:lstStyle/>
        <a:p>
          <a:endParaRPr lang="nl-NL"/>
        </a:p>
      </dgm:t>
    </dgm:pt>
    <dgm:pt modelId="{3F040C83-76AD-4B34-A23B-515720065759}">
      <dgm:prSet phldrT="[Tekst]"/>
      <dgm:spPr/>
      <dgm:t>
        <a:bodyPr/>
        <a:lstStyle/>
        <a:p>
          <a:r>
            <a:rPr lang="nl-NL"/>
            <a:t>Wordart</a:t>
          </a:r>
        </a:p>
      </dgm:t>
    </dgm:pt>
    <dgm:pt modelId="{A103025F-A1D9-4230-862D-8A5221B6F0B3}" type="parTrans" cxnId="{CE82221B-064E-4833-A6FE-64A043CAF868}">
      <dgm:prSet/>
      <dgm:spPr/>
      <dgm:t>
        <a:bodyPr/>
        <a:lstStyle/>
        <a:p>
          <a:endParaRPr lang="nl-NL"/>
        </a:p>
      </dgm:t>
    </dgm:pt>
    <dgm:pt modelId="{F0AA00B9-D632-4E94-9944-BB67F6649B85}" type="sibTrans" cxnId="{CE82221B-064E-4833-A6FE-64A043CAF868}">
      <dgm:prSet/>
      <dgm:spPr/>
      <dgm:t>
        <a:bodyPr/>
        <a:lstStyle/>
        <a:p>
          <a:endParaRPr lang="nl-NL"/>
        </a:p>
      </dgm:t>
    </dgm:pt>
    <dgm:pt modelId="{77D6442F-9634-438D-8145-EEA82D1E15D1}">
      <dgm:prSet phldrT="[Tekst]"/>
      <dgm:spPr/>
      <dgm:t>
        <a:bodyPr/>
        <a:lstStyle/>
        <a:p>
          <a:r>
            <a:rPr lang="nl-NL"/>
            <a:t>Smartarts</a:t>
          </a:r>
        </a:p>
      </dgm:t>
    </dgm:pt>
    <dgm:pt modelId="{F98D0D84-6849-45ED-B7B0-E2BEECAA0D77}" type="parTrans" cxnId="{1F769303-5F1C-4402-B698-A1B7744782BB}">
      <dgm:prSet/>
      <dgm:spPr/>
      <dgm:t>
        <a:bodyPr/>
        <a:lstStyle/>
        <a:p>
          <a:endParaRPr lang="nl-NL"/>
        </a:p>
      </dgm:t>
    </dgm:pt>
    <dgm:pt modelId="{0DEDA67F-3B66-4E5F-AC6E-115CF03881B2}" type="sibTrans" cxnId="{1F769303-5F1C-4402-B698-A1B7744782BB}">
      <dgm:prSet/>
      <dgm:spPr/>
      <dgm:t>
        <a:bodyPr/>
        <a:lstStyle/>
        <a:p>
          <a:endParaRPr lang="nl-NL"/>
        </a:p>
      </dgm:t>
    </dgm:pt>
    <dgm:pt modelId="{C95FFC3B-DDDE-4AAC-969B-01FCD41D9BF7}">
      <dgm:prSet/>
      <dgm:spPr/>
      <dgm:t>
        <a:bodyPr/>
        <a:lstStyle/>
        <a:p>
          <a:r>
            <a:rPr lang="nl-NL"/>
            <a:t>met tekstopmaak</a:t>
          </a:r>
        </a:p>
      </dgm:t>
    </dgm:pt>
    <dgm:pt modelId="{21D43505-A9CD-429C-AC89-76B308716E47}" type="parTrans" cxnId="{82FD82D3-0706-4972-9CFC-70CCCB5B0B29}">
      <dgm:prSet/>
      <dgm:spPr/>
      <dgm:t>
        <a:bodyPr/>
        <a:lstStyle/>
        <a:p>
          <a:endParaRPr lang="nl-NL"/>
        </a:p>
      </dgm:t>
    </dgm:pt>
    <dgm:pt modelId="{64F00F5D-0D7F-4336-9EA7-AEBD8317CE5F}" type="sibTrans" cxnId="{82FD82D3-0706-4972-9CFC-70CCCB5B0B29}">
      <dgm:prSet/>
      <dgm:spPr/>
      <dgm:t>
        <a:bodyPr/>
        <a:lstStyle/>
        <a:p>
          <a:endParaRPr lang="nl-NL"/>
        </a:p>
      </dgm:t>
    </dgm:pt>
    <dgm:pt modelId="{4BE2D02A-B085-4CDB-BFD4-A6495DA7EE20}">
      <dgm:prSet/>
      <dgm:spPr/>
      <dgm:t>
        <a:bodyPr/>
        <a:lstStyle/>
        <a:p>
          <a:r>
            <a:rPr lang="nl-NL"/>
            <a:t>Watermerk doorzichtig</a:t>
          </a:r>
        </a:p>
      </dgm:t>
    </dgm:pt>
    <dgm:pt modelId="{F91FA517-8A12-4727-AFC7-C92C57FC80B5}" type="parTrans" cxnId="{22B66CC0-C956-4AD6-9224-A077A8EBD4C4}">
      <dgm:prSet/>
      <dgm:spPr/>
      <dgm:t>
        <a:bodyPr/>
        <a:lstStyle/>
        <a:p>
          <a:endParaRPr lang="nl-NL"/>
        </a:p>
      </dgm:t>
    </dgm:pt>
    <dgm:pt modelId="{641865B4-E694-4B58-B8A2-01171AB34BA7}" type="sibTrans" cxnId="{22B66CC0-C956-4AD6-9224-A077A8EBD4C4}">
      <dgm:prSet/>
      <dgm:spPr/>
      <dgm:t>
        <a:bodyPr/>
        <a:lstStyle/>
        <a:p>
          <a:endParaRPr lang="nl-NL"/>
        </a:p>
      </dgm:t>
    </dgm:pt>
    <dgm:pt modelId="{BBD4B6DA-F28B-43C5-8D15-D2CB2BEE1639}">
      <dgm:prSet/>
      <dgm:spPr/>
      <dgm:t>
        <a:bodyPr/>
        <a:lstStyle/>
        <a:p>
          <a:r>
            <a:rPr lang="nl-NL"/>
            <a:t>Hulpmiddelen - Indelingen</a:t>
          </a:r>
        </a:p>
      </dgm:t>
    </dgm:pt>
    <dgm:pt modelId="{4CEC8E3C-5265-4F71-932F-5329275A6186}" type="parTrans" cxnId="{04234F7D-D939-4A30-92F1-537DE8E4A4A9}">
      <dgm:prSet/>
      <dgm:spPr/>
      <dgm:t>
        <a:bodyPr/>
        <a:lstStyle/>
        <a:p>
          <a:endParaRPr lang="nl-NL"/>
        </a:p>
      </dgm:t>
    </dgm:pt>
    <dgm:pt modelId="{6FAF7A5F-91BB-4BA7-8CD9-2242A45D65F3}" type="sibTrans" cxnId="{04234F7D-D939-4A30-92F1-537DE8E4A4A9}">
      <dgm:prSet/>
      <dgm:spPr/>
      <dgm:t>
        <a:bodyPr/>
        <a:lstStyle/>
        <a:p>
          <a:endParaRPr lang="nl-NL"/>
        </a:p>
      </dgm:t>
    </dgm:pt>
    <dgm:pt modelId="{9A5C5FF4-96CB-4AA0-A598-3806303FA1A7}" type="pres">
      <dgm:prSet presAssocID="{4B6C77D3-752D-4DAB-8DC5-F09C5FB7F0CF}" presName="linearFlow" presStyleCnt="0">
        <dgm:presLayoutVars>
          <dgm:dir/>
          <dgm:animLvl val="lvl"/>
          <dgm:resizeHandles val="exact"/>
        </dgm:presLayoutVars>
      </dgm:prSet>
      <dgm:spPr/>
    </dgm:pt>
    <dgm:pt modelId="{0E20C74D-2363-4DBB-BACC-55476700B8D7}" type="pres">
      <dgm:prSet presAssocID="{E32D7CD6-BAA5-4588-9F79-9A2F5FA7DCF4}" presName="composite" presStyleCnt="0"/>
      <dgm:spPr/>
    </dgm:pt>
    <dgm:pt modelId="{5AC046CE-2D4C-4C10-B3B4-6284F6690DAA}" type="pres">
      <dgm:prSet presAssocID="{E32D7CD6-BAA5-4588-9F79-9A2F5FA7DCF4}" presName="parentText" presStyleLbl="alignNode1" presStyleIdx="0" presStyleCnt="3">
        <dgm:presLayoutVars>
          <dgm:chMax val="1"/>
          <dgm:bulletEnabled val="1"/>
        </dgm:presLayoutVars>
      </dgm:prSet>
      <dgm:spPr/>
    </dgm:pt>
    <dgm:pt modelId="{86342FE5-DC08-44AF-B85D-FF008B184ECB}" type="pres">
      <dgm:prSet presAssocID="{E32D7CD6-BAA5-4588-9F79-9A2F5FA7DCF4}" presName="descendantText" presStyleLbl="alignAcc1" presStyleIdx="0" presStyleCnt="3" custLinFactNeighborY="2772">
        <dgm:presLayoutVars>
          <dgm:bulletEnabled val="1"/>
        </dgm:presLayoutVars>
      </dgm:prSet>
      <dgm:spPr/>
    </dgm:pt>
    <dgm:pt modelId="{A7512F85-F6F2-44BB-B88C-D5B080DD4FE2}" type="pres">
      <dgm:prSet presAssocID="{A582DB4A-23A5-4527-BFDB-E4FB315C0444}" presName="sp" presStyleCnt="0"/>
      <dgm:spPr/>
    </dgm:pt>
    <dgm:pt modelId="{DD036342-F069-47BC-AEFC-6166A6857BAB}" type="pres">
      <dgm:prSet presAssocID="{3F040C83-76AD-4B34-A23B-515720065759}" presName="composite" presStyleCnt="0"/>
      <dgm:spPr/>
    </dgm:pt>
    <dgm:pt modelId="{6E52A10E-6E01-4D9E-9B89-E8A18A7A3100}" type="pres">
      <dgm:prSet presAssocID="{3F040C83-76AD-4B34-A23B-515720065759}" presName="parentText" presStyleLbl="alignNode1" presStyleIdx="1" presStyleCnt="3">
        <dgm:presLayoutVars>
          <dgm:chMax val="1"/>
          <dgm:bulletEnabled val="1"/>
        </dgm:presLayoutVars>
      </dgm:prSet>
      <dgm:spPr/>
    </dgm:pt>
    <dgm:pt modelId="{2D49BD0A-6B56-4D12-B80F-D41111BEFC8E}" type="pres">
      <dgm:prSet presAssocID="{3F040C83-76AD-4B34-A23B-515720065759}" presName="descendantText" presStyleLbl="alignAcc1" presStyleIdx="1" presStyleCnt="3">
        <dgm:presLayoutVars>
          <dgm:bulletEnabled val="1"/>
        </dgm:presLayoutVars>
      </dgm:prSet>
      <dgm:spPr/>
    </dgm:pt>
    <dgm:pt modelId="{DB3630D5-E7CF-4553-A14B-D58A06B71377}" type="pres">
      <dgm:prSet presAssocID="{F0AA00B9-D632-4E94-9944-BB67F6649B85}" presName="sp" presStyleCnt="0"/>
      <dgm:spPr/>
    </dgm:pt>
    <dgm:pt modelId="{473585D0-047C-418F-B58C-E05B1E6F5FE4}" type="pres">
      <dgm:prSet presAssocID="{77D6442F-9634-438D-8145-EEA82D1E15D1}" presName="composite" presStyleCnt="0"/>
      <dgm:spPr/>
    </dgm:pt>
    <dgm:pt modelId="{C3FF0352-57B1-43D3-8AB8-D1ACFA71A8C7}" type="pres">
      <dgm:prSet presAssocID="{77D6442F-9634-438D-8145-EEA82D1E15D1}" presName="parentText" presStyleLbl="alignNode1" presStyleIdx="2" presStyleCnt="3">
        <dgm:presLayoutVars>
          <dgm:chMax val="1"/>
          <dgm:bulletEnabled val="1"/>
        </dgm:presLayoutVars>
      </dgm:prSet>
      <dgm:spPr/>
    </dgm:pt>
    <dgm:pt modelId="{B6BD82DA-B383-4129-B73E-06575280572C}" type="pres">
      <dgm:prSet presAssocID="{77D6442F-9634-438D-8145-EEA82D1E15D1}" presName="descendantText" presStyleLbl="alignAcc1" presStyleIdx="2" presStyleCnt="3">
        <dgm:presLayoutVars>
          <dgm:bulletEnabled val="1"/>
        </dgm:presLayoutVars>
      </dgm:prSet>
      <dgm:spPr/>
    </dgm:pt>
  </dgm:ptLst>
  <dgm:cxnLst>
    <dgm:cxn modelId="{372B1800-0FAB-4E29-A35C-A198AFA9E880}" type="presOf" srcId="{77D6442F-9634-438D-8145-EEA82D1E15D1}" destId="{C3FF0352-57B1-43D3-8AB8-D1ACFA71A8C7}" srcOrd="0" destOrd="0" presId="urn:microsoft.com/office/officeart/2005/8/layout/chevron2"/>
    <dgm:cxn modelId="{1F769303-5F1C-4402-B698-A1B7744782BB}" srcId="{4B6C77D3-752D-4DAB-8DC5-F09C5FB7F0CF}" destId="{77D6442F-9634-438D-8145-EEA82D1E15D1}" srcOrd="2" destOrd="0" parTransId="{F98D0D84-6849-45ED-B7B0-E2BEECAA0D77}" sibTransId="{0DEDA67F-3B66-4E5F-AC6E-115CF03881B2}"/>
    <dgm:cxn modelId="{F08E9C0E-4A63-4FBE-9CC4-20BBD27DA6D0}" type="presOf" srcId="{4B6C77D3-752D-4DAB-8DC5-F09C5FB7F0CF}" destId="{9A5C5FF4-96CB-4AA0-A598-3806303FA1A7}" srcOrd="0" destOrd="0" presId="urn:microsoft.com/office/officeart/2005/8/layout/chevron2"/>
    <dgm:cxn modelId="{CE82221B-064E-4833-A6FE-64A043CAF868}" srcId="{4B6C77D3-752D-4DAB-8DC5-F09C5FB7F0CF}" destId="{3F040C83-76AD-4B34-A23B-515720065759}" srcOrd="1" destOrd="0" parTransId="{A103025F-A1D9-4230-862D-8A5221B6F0B3}" sibTransId="{F0AA00B9-D632-4E94-9944-BB67F6649B85}"/>
    <dgm:cxn modelId="{CCA09830-F5E6-46CF-9162-034CA0FB5704}" srcId="{4B6C77D3-752D-4DAB-8DC5-F09C5FB7F0CF}" destId="{E32D7CD6-BAA5-4588-9F79-9A2F5FA7DCF4}" srcOrd="0" destOrd="0" parTransId="{09346B1D-C508-46B2-97F5-5F9CB6324E55}" sibTransId="{A582DB4A-23A5-4527-BFDB-E4FB315C0444}"/>
    <dgm:cxn modelId="{EBFF7343-96F2-448B-BD04-05ADD4E66CC7}" type="presOf" srcId="{C95FFC3B-DDDE-4AAC-969B-01FCD41D9BF7}" destId="{86342FE5-DC08-44AF-B85D-FF008B184ECB}" srcOrd="0" destOrd="0" presId="urn:microsoft.com/office/officeart/2005/8/layout/chevron2"/>
    <dgm:cxn modelId="{EBBA8444-3670-4FCB-A1CA-3061D3A55587}" type="presOf" srcId="{3F040C83-76AD-4B34-A23B-515720065759}" destId="{6E52A10E-6E01-4D9E-9B89-E8A18A7A3100}" srcOrd="0" destOrd="0" presId="urn:microsoft.com/office/officeart/2005/8/layout/chevron2"/>
    <dgm:cxn modelId="{04234F7D-D939-4A30-92F1-537DE8E4A4A9}" srcId="{77D6442F-9634-438D-8145-EEA82D1E15D1}" destId="{BBD4B6DA-F28B-43C5-8D15-D2CB2BEE1639}" srcOrd="0" destOrd="0" parTransId="{4CEC8E3C-5265-4F71-932F-5329275A6186}" sibTransId="{6FAF7A5F-91BB-4BA7-8CD9-2242A45D65F3}"/>
    <dgm:cxn modelId="{DA4B92A8-D6A6-44CA-8042-B47F12014B3A}" type="presOf" srcId="{BBD4B6DA-F28B-43C5-8D15-D2CB2BEE1639}" destId="{B6BD82DA-B383-4129-B73E-06575280572C}" srcOrd="0" destOrd="0" presId="urn:microsoft.com/office/officeart/2005/8/layout/chevron2"/>
    <dgm:cxn modelId="{22B66CC0-C956-4AD6-9224-A077A8EBD4C4}" srcId="{3F040C83-76AD-4B34-A23B-515720065759}" destId="{4BE2D02A-B085-4CDB-BFD4-A6495DA7EE20}" srcOrd="0" destOrd="0" parTransId="{F91FA517-8A12-4727-AFC7-C92C57FC80B5}" sibTransId="{641865B4-E694-4B58-B8A2-01171AB34BA7}"/>
    <dgm:cxn modelId="{82FD82D3-0706-4972-9CFC-70CCCB5B0B29}" srcId="{E32D7CD6-BAA5-4588-9F79-9A2F5FA7DCF4}" destId="{C95FFC3B-DDDE-4AAC-969B-01FCD41D9BF7}" srcOrd="0" destOrd="0" parTransId="{21D43505-A9CD-429C-AC89-76B308716E47}" sibTransId="{64F00F5D-0D7F-4336-9EA7-AEBD8317CE5F}"/>
    <dgm:cxn modelId="{15DB99D8-8068-4642-B757-BD1BAEE9605A}" type="presOf" srcId="{4BE2D02A-B085-4CDB-BFD4-A6495DA7EE20}" destId="{2D49BD0A-6B56-4D12-B80F-D41111BEFC8E}" srcOrd="0" destOrd="0" presId="urn:microsoft.com/office/officeart/2005/8/layout/chevron2"/>
    <dgm:cxn modelId="{5CD4A8ED-601C-4E68-AF21-1EC3C630B6BD}" type="presOf" srcId="{E32D7CD6-BAA5-4588-9F79-9A2F5FA7DCF4}" destId="{5AC046CE-2D4C-4C10-B3B4-6284F6690DAA}" srcOrd="0" destOrd="0" presId="urn:microsoft.com/office/officeart/2005/8/layout/chevron2"/>
    <dgm:cxn modelId="{E99A70F7-F0DC-44DD-80A1-F051693485AE}" type="presParOf" srcId="{9A5C5FF4-96CB-4AA0-A598-3806303FA1A7}" destId="{0E20C74D-2363-4DBB-BACC-55476700B8D7}" srcOrd="0" destOrd="0" presId="urn:microsoft.com/office/officeart/2005/8/layout/chevron2"/>
    <dgm:cxn modelId="{625C0918-5915-4344-B33B-5BDE59625897}" type="presParOf" srcId="{0E20C74D-2363-4DBB-BACC-55476700B8D7}" destId="{5AC046CE-2D4C-4C10-B3B4-6284F6690DAA}" srcOrd="0" destOrd="0" presId="urn:microsoft.com/office/officeart/2005/8/layout/chevron2"/>
    <dgm:cxn modelId="{619404FD-E71E-48CA-8569-25EF07E95979}" type="presParOf" srcId="{0E20C74D-2363-4DBB-BACC-55476700B8D7}" destId="{86342FE5-DC08-44AF-B85D-FF008B184ECB}" srcOrd="1" destOrd="0" presId="urn:microsoft.com/office/officeart/2005/8/layout/chevron2"/>
    <dgm:cxn modelId="{85F52EBE-83D3-4A82-A9F5-4CCB4A678C8C}" type="presParOf" srcId="{9A5C5FF4-96CB-4AA0-A598-3806303FA1A7}" destId="{A7512F85-F6F2-44BB-B88C-D5B080DD4FE2}" srcOrd="1" destOrd="0" presId="urn:microsoft.com/office/officeart/2005/8/layout/chevron2"/>
    <dgm:cxn modelId="{FA31011F-20B2-41F0-99AE-55AC502DC9A0}" type="presParOf" srcId="{9A5C5FF4-96CB-4AA0-A598-3806303FA1A7}" destId="{DD036342-F069-47BC-AEFC-6166A6857BAB}" srcOrd="2" destOrd="0" presId="urn:microsoft.com/office/officeart/2005/8/layout/chevron2"/>
    <dgm:cxn modelId="{BF99C1FB-FF26-46EA-AD85-ECEACE7AAD2E}" type="presParOf" srcId="{DD036342-F069-47BC-AEFC-6166A6857BAB}" destId="{6E52A10E-6E01-4D9E-9B89-E8A18A7A3100}" srcOrd="0" destOrd="0" presId="urn:microsoft.com/office/officeart/2005/8/layout/chevron2"/>
    <dgm:cxn modelId="{95FBF0A6-D06B-49EB-9F32-98D870D46919}" type="presParOf" srcId="{DD036342-F069-47BC-AEFC-6166A6857BAB}" destId="{2D49BD0A-6B56-4D12-B80F-D41111BEFC8E}" srcOrd="1" destOrd="0" presId="urn:microsoft.com/office/officeart/2005/8/layout/chevron2"/>
    <dgm:cxn modelId="{732CCFD3-52A1-42E6-B68E-31862D90C5C9}" type="presParOf" srcId="{9A5C5FF4-96CB-4AA0-A598-3806303FA1A7}" destId="{DB3630D5-E7CF-4553-A14B-D58A06B71377}" srcOrd="3" destOrd="0" presId="urn:microsoft.com/office/officeart/2005/8/layout/chevron2"/>
    <dgm:cxn modelId="{EA26C155-9A5B-4330-A9CD-A4D3122B5976}" type="presParOf" srcId="{9A5C5FF4-96CB-4AA0-A598-3806303FA1A7}" destId="{473585D0-047C-418F-B58C-E05B1E6F5FE4}" srcOrd="4" destOrd="0" presId="urn:microsoft.com/office/officeart/2005/8/layout/chevron2"/>
    <dgm:cxn modelId="{CA109B55-BD06-493C-9D37-806A32F179E1}" type="presParOf" srcId="{473585D0-047C-418F-B58C-E05B1E6F5FE4}" destId="{C3FF0352-57B1-43D3-8AB8-D1ACFA71A8C7}" srcOrd="0" destOrd="0" presId="urn:microsoft.com/office/officeart/2005/8/layout/chevron2"/>
    <dgm:cxn modelId="{EA5EBBB3-804A-456C-9278-29CDAEB7AA7B}" type="presParOf" srcId="{473585D0-047C-418F-B58C-E05B1E6F5FE4}" destId="{B6BD82DA-B383-4129-B73E-06575280572C}" srcOrd="1" destOrd="0" presId="urn:microsoft.com/office/officeart/2005/8/layout/chevron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AC046CE-2D4C-4C10-B3B4-6284F6690DAA}">
      <dsp:nvSpPr>
        <dsp:cNvPr id="0" name=""/>
        <dsp:cNvSpPr/>
      </dsp:nvSpPr>
      <dsp:spPr>
        <a:xfrm rot="5400000">
          <a:off x="-77367" y="77444"/>
          <a:ext cx="515784" cy="361048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Tekstvak</a:t>
          </a:r>
        </a:p>
      </dsp:txBody>
      <dsp:txXfrm rot="-5400000">
        <a:off x="1" y="180600"/>
        <a:ext cx="361048" cy="154736"/>
      </dsp:txXfrm>
    </dsp:sp>
    <dsp:sp modelId="{86342FE5-DC08-44AF-B85D-FF008B184ECB}">
      <dsp:nvSpPr>
        <dsp:cNvPr id="0" name=""/>
        <dsp:cNvSpPr/>
      </dsp:nvSpPr>
      <dsp:spPr>
        <a:xfrm rot="5400000">
          <a:off x="870144" y="-499725"/>
          <a:ext cx="335259" cy="1353451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met tekstopmaak</a:t>
          </a:r>
        </a:p>
      </dsp:txBody>
      <dsp:txXfrm rot="-5400000">
        <a:off x="361048" y="25737"/>
        <a:ext cx="1337085" cy="302527"/>
      </dsp:txXfrm>
    </dsp:sp>
    <dsp:sp modelId="{6E52A10E-6E01-4D9E-9B89-E8A18A7A3100}">
      <dsp:nvSpPr>
        <dsp:cNvPr id="0" name=""/>
        <dsp:cNvSpPr/>
      </dsp:nvSpPr>
      <dsp:spPr>
        <a:xfrm rot="5400000">
          <a:off x="-77367" y="517181"/>
          <a:ext cx="515784" cy="361048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Wordart</a:t>
          </a:r>
        </a:p>
      </dsp:txBody>
      <dsp:txXfrm rot="-5400000">
        <a:off x="1" y="620337"/>
        <a:ext cx="361048" cy="154736"/>
      </dsp:txXfrm>
    </dsp:sp>
    <dsp:sp modelId="{2D49BD0A-6B56-4D12-B80F-D41111BEFC8E}">
      <dsp:nvSpPr>
        <dsp:cNvPr id="0" name=""/>
        <dsp:cNvSpPr/>
      </dsp:nvSpPr>
      <dsp:spPr>
        <a:xfrm rot="5400000">
          <a:off x="870144" y="-69282"/>
          <a:ext cx="335259" cy="1353451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Watermerk doorzichtig</a:t>
          </a:r>
        </a:p>
      </dsp:txBody>
      <dsp:txXfrm rot="-5400000">
        <a:off x="361048" y="456180"/>
        <a:ext cx="1337085" cy="302527"/>
      </dsp:txXfrm>
    </dsp:sp>
    <dsp:sp modelId="{C3FF0352-57B1-43D3-8AB8-D1ACFA71A8C7}">
      <dsp:nvSpPr>
        <dsp:cNvPr id="0" name=""/>
        <dsp:cNvSpPr/>
      </dsp:nvSpPr>
      <dsp:spPr>
        <a:xfrm rot="5400000">
          <a:off x="-77367" y="956917"/>
          <a:ext cx="515784" cy="361048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Smartarts</a:t>
          </a:r>
        </a:p>
      </dsp:txBody>
      <dsp:txXfrm rot="-5400000">
        <a:off x="1" y="1060073"/>
        <a:ext cx="361048" cy="154736"/>
      </dsp:txXfrm>
    </dsp:sp>
    <dsp:sp modelId="{B6BD82DA-B383-4129-B73E-06575280572C}">
      <dsp:nvSpPr>
        <dsp:cNvPr id="0" name=""/>
        <dsp:cNvSpPr/>
      </dsp:nvSpPr>
      <dsp:spPr>
        <a:xfrm rot="5400000">
          <a:off x="870144" y="370454"/>
          <a:ext cx="335259" cy="1353451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Hulpmiddelen - Indelingen</a:t>
          </a:r>
        </a:p>
      </dsp:txBody>
      <dsp:txXfrm rot="-5400000">
        <a:off x="361048" y="895916"/>
        <a:ext cx="1337085" cy="30252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2">
  <dgm:title val=""/>
  <dgm:desc val=""/>
  <dgm:catLst>
    <dgm:cat type="process" pri="12000"/>
    <dgm:cat type="list" pri="16000"/>
    <dgm:cat type="convert" pri="1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</dgm:ptLst>
      <dgm:cxnLst>
        <dgm:cxn modelId="4" srcId="0" destId="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alg type="lin">
      <dgm:param type="linDir" val="fromT"/>
      <dgm:param type="nodeHorzAlign" val="l"/>
    </dgm:alg>
    <dgm:shape xmlns:r="http://schemas.openxmlformats.org/officeDocument/2006/relationships" r:blip="">
      <dgm:adjLst/>
    </dgm:shape>
    <dgm:presOf/>
    <dgm:constrLst>
      <dgm:constr type="h" for="ch" forName="composite" refType="h"/>
      <dgm:constr type="w" for="ch" forName="composite" refType="w"/>
      <dgm:constr type="h" for="des" forName="parentText" op="equ"/>
      <dgm:constr type="h" for="ch" forName="sp" val="-14.88"/>
      <dgm:constr type="h" for="ch" forName="sp" refType="w" refFor="des" refForName="parentText" op="gte" fact="-0.3"/>
      <dgm:constr type="primFontSz" for="des" forName="parentText" op="equ" val="65"/>
      <dgm:constr type="primFontSz" for="des" forName="descendantText" op="equ" val="65"/>
    </dgm:constrLst>
    <dgm:ruleLst/>
    <dgm:forEach name="Name0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t" for="ch" forName="parentText"/>
              <dgm:constr type="l" for="ch" forName="parentText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 refType="w" refFor="ch" refForName="pare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if>
          <dgm:else name="Name3">
            <dgm:constrLst>
              <dgm:constr type="t" for="ch" forName="parentText"/>
              <dgm:constr type="r" for="ch" forName="parentText" refType="w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else>
        </dgm:choose>
        <dgm:ruleLst/>
        <dgm:layoutNode name="parentText" styleLbl="alignNode1">
          <dgm:varLst>
            <dgm:chMax val="1"/>
            <dgm:bulletEnabled val="1"/>
          </dgm:varLst>
          <dgm:alg type="tx"/>
          <dgm:shape xmlns:r="http://schemas.openxmlformats.org/officeDocument/2006/relationships" rot="90" type="chevron" r:blip="">
            <dgm:adjLst/>
          </dgm:shape>
          <dgm:presOf axis="self" ptType="node"/>
          <dgm:constrLst>
            <dgm:constr type="lMarg" refType="primFontSz" fact="0.05"/>
            <dgm:constr type="rMarg" refType="primFontSz" fact="0.05"/>
            <dgm:constr type="tMarg" refType="primFontSz" fact="0.05"/>
            <dgm:constr type="bMarg" refType="primFontSz" fact="0.05"/>
          </dgm:constrLst>
          <dgm:ruleLst>
            <dgm:rule type="h" val="100" fact="NaN" max="NaN"/>
            <dgm:rule type="primFontSz" val="24" fact="NaN" max="NaN"/>
            <dgm:rule type="h" val="110" fact="NaN" max="NaN"/>
            <dgm:rule type="primFontSz" val="18" fact="NaN" max="NaN"/>
            <dgm:rule type="h" val="INF" fact="NaN" max="NaN"/>
            <dgm:rule type="primFontSz" val="5" fact="NaN" max="NaN"/>
          </dgm:ruleLst>
        </dgm:layoutNode>
        <dgm:layoutNode name="descendantText" styleLbl="alignAcc1">
          <dgm:varLst>
            <dgm:bulletEnabled val="1"/>
          </dgm:varLst>
          <dgm:choose name="Name4">
            <dgm:if name="Name5" func="var" arg="dir" op="equ" val="norm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90" type="round2SameRect" r:blip="">
                <dgm:adjLst/>
              </dgm:shape>
            </dgm:if>
            <dgm:else name="Name6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-90" type="round2SameRect" r:blip="">
                <dgm:adjLst/>
              </dgm:shape>
            </dgm:else>
          </dgm:choose>
          <dgm:presOf axis="des" ptType="node"/>
          <dgm:choose name="Name7">
            <dgm:if name="Name8" func="var" arg="dir" op="equ" val="norm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rMarg" refType="primFontSz" fact="0.05"/>
              </dgm:constrLst>
            </dgm:if>
            <dgm:else name="Name9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lMarg" refType="primFontSz" fact="0.05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>
            <dgm:constr type="w" val="1"/>
            <dgm:constr type="h" val="37.5"/>
          </dgm:constrLst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4.jp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wmf"/><Relationship Id="rId1" Type="http://schemas.openxmlformats.org/officeDocument/2006/relationships/image" Target="../media/image6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43207</xdr:colOff>
      <xdr:row>15</xdr:row>
      <xdr:rowOff>12815</xdr:rowOff>
    </xdr:from>
    <xdr:to>
      <xdr:col>4</xdr:col>
      <xdr:colOff>473814</xdr:colOff>
      <xdr:row>25</xdr:row>
      <xdr:rowOff>169545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9427" y="3525635"/>
          <a:ext cx="2305127" cy="1985530"/>
        </a:xfrm>
        <a:prstGeom prst="rect">
          <a:avLst/>
        </a:prstGeom>
      </xdr:spPr>
    </xdr:pic>
    <xdr:clientData/>
  </xdr:twoCellAnchor>
  <xdr:twoCellAnchor>
    <xdr:from>
      <xdr:col>1</xdr:col>
      <xdr:colOff>390526</xdr:colOff>
      <xdr:row>15</xdr:row>
      <xdr:rowOff>19049</xdr:rowOff>
    </xdr:from>
    <xdr:to>
      <xdr:col>3</xdr:col>
      <xdr:colOff>523876</xdr:colOff>
      <xdr:row>15</xdr:row>
      <xdr:rowOff>161924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19126" y="3543299"/>
          <a:ext cx="1352550" cy="142875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Tafeltjes van 10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3</xdr:row>
          <xdr:rowOff>114300</xdr:rowOff>
        </xdr:from>
        <xdr:to>
          <xdr:col>4</xdr:col>
          <xdr:colOff>114300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3</xdr:row>
          <xdr:rowOff>114300</xdr:rowOff>
        </xdr:from>
        <xdr:to>
          <xdr:col>4</xdr:col>
          <xdr:colOff>114300</xdr:colOff>
          <xdr:row>3</xdr:row>
          <xdr:rowOff>114300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F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800100</xdr:colOff>
      <xdr:row>3</xdr:row>
      <xdr:rowOff>19051</xdr:rowOff>
    </xdr:from>
    <xdr:to>
      <xdr:col>9</xdr:col>
      <xdr:colOff>266700</xdr:colOff>
      <xdr:row>4</xdr:row>
      <xdr:rowOff>114300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 flipV="1">
          <a:off x="3590925" y="1295401"/>
          <a:ext cx="4486275" cy="29527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314325</xdr:colOff>
      <xdr:row>1</xdr:row>
      <xdr:rowOff>266700</xdr:rowOff>
    </xdr:from>
    <xdr:to>
      <xdr:col>19</xdr:col>
      <xdr:colOff>8813</xdr:colOff>
      <xdr:row>14</xdr:row>
      <xdr:rowOff>113959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4825" y="904875"/>
          <a:ext cx="5695238" cy="27238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13</xdr:row>
      <xdr:rowOff>0</xdr:rowOff>
    </xdr:from>
    <xdr:to>
      <xdr:col>15</xdr:col>
      <xdr:colOff>389829</xdr:colOff>
      <xdr:row>26</xdr:row>
      <xdr:rowOff>323458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3400425"/>
          <a:ext cx="5571429" cy="313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6</xdr:row>
          <xdr:rowOff>19050</xdr:rowOff>
        </xdr:from>
        <xdr:to>
          <xdr:col>12</xdr:col>
          <xdr:colOff>381000</xdr:colOff>
          <xdr:row>17</xdr:row>
          <xdr:rowOff>95250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582083</xdr:colOff>
      <xdr:row>37</xdr:row>
      <xdr:rowOff>137583</xdr:rowOff>
    </xdr:from>
    <xdr:to>
      <xdr:col>8</xdr:col>
      <xdr:colOff>632362</xdr:colOff>
      <xdr:row>52</xdr:row>
      <xdr:rowOff>137583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083" y="8551333"/>
          <a:ext cx="7153812" cy="2381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60960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2345055" y="-1335405"/>
          <a:ext cx="0" cy="4690110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3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13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180975</xdr:colOff>
          <xdr:row>2</xdr:row>
          <xdr:rowOff>28575</xdr:rowOff>
        </xdr:from>
        <xdr:to>
          <xdr:col>5</xdr:col>
          <xdr:colOff>180975</xdr:colOff>
          <xdr:row>2</xdr:row>
          <xdr:rowOff>28575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3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180975</xdr:colOff>
          <xdr:row>2</xdr:row>
          <xdr:rowOff>28575</xdr:rowOff>
        </xdr:from>
        <xdr:to>
          <xdr:col>5</xdr:col>
          <xdr:colOff>180975</xdr:colOff>
          <xdr:row>2</xdr:row>
          <xdr:rowOff>28575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3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60960</xdr:colOff>
      <xdr:row>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1497330" y="-1106805"/>
          <a:ext cx="0" cy="2994660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1</xdr:row>
          <xdr:rowOff>28575</xdr:rowOff>
        </xdr:from>
        <xdr:to>
          <xdr:col>3</xdr:col>
          <xdr:colOff>180975</xdr:colOff>
          <xdr:row>1</xdr:row>
          <xdr:rowOff>28575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4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180975</xdr:colOff>
          <xdr:row>1</xdr:row>
          <xdr:rowOff>28575</xdr:rowOff>
        </xdr:from>
        <xdr:to>
          <xdr:col>3</xdr:col>
          <xdr:colOff>180975</xdr:colOff>
          <xdr:row>1</xdr:row>
          <xdr:rowOff>28575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14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94615</xdr:colOff>
      <xdr:row>45</xdr:row>
      <xdr:rowOff>20955</xdr:rowOff>
    </xdr:from>
    <xdr:to>
      <xdr:col>9</xdr:col>
      <xdr:colOff>86995</xdr:colOff>
      <xdr:row>46</xdr:row>
      <xdr:rowOff>41910</xdr:rowOff>
    </xdr:to>
    <xdr:pic>
      <xdr:nvPicPr>
        <xdr:cNvPr id="2" name="Picture 657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9490" y="9755505"/>
          <a:ext cx="220980" cy="2209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447675</xdr:colOff>
          <xdr:row>14</xdr:row>
          <xdr:rowOff>180975</xdr:rowOff>
        </xdr:from>
        <xdr:to>
          <xdr:col>4</xdr:col>
          <xdr:colOff>447675</xdr:colOff>
          <xdr:row>14</xdr:row>
          <xdr:rowOff>180975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447675</xdr:colOff>
          <xdr:row>14</xdr:row>
          <xdr:rowOff>180975</xdr:rowOff>
        </xdr:from>
        <xdr:to>
          <xdr:col>4</xdr:col>
          <xdr:colOff>447675</xdr:colOff>
          <xdr:row>14</xdr:row>
          <xdr:rowOff>180975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15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447675</xdr:colOff>
          <xdr:row>26</xdr:row>
          <xdr:rowOff>104775</xdr:rowOff>
        </xdr:from>
        <xdr:to>
          <xdr:col>4</xdr:col>
          <xdr:colOff>447675</xdr:colOff>
          <xdr:row>26</xdr:row>
          <xdr:rowOff>104775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15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447675</xdr:colOff>
          <xdr:row>26</xdr:row>
          <xdr:rowOff>104775</xdr:rowOff>
        </xdr:from>
        <xdr:to>
          <xdr:col>4</xdr:col>
          <xdr:colOff>447675</xdr:colOff>
          <xdr:row>26</xdr:row>
          <xdr:rowOff>104775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15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691355</xdr:colOff>
      <xdr:row>15</xdr:row>
      <xdr:rowOff>128590</xdr:rowOff>
    </xdr:from>
    <xdr:ext cx="4799153" cy="4291009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1630" y="3929065"/>
          <a:ext cx="4799153" cy="4291009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465666</xdr:colOff>
      <xdr:row>20</xdr:row>
      <xdr:rowOff>137583</xdr:rowOff>
    </xdr:from>
    <xdr:to>
      <xdr:col>3</xdr:col>
      <xdr:colOff>465666</xdr:colOff>
      <xdr:row>24</xdr:row>
      <xdr:rowOff>10583</xdr:rowOff>
    </xdr:to>
    <xdr:cxnSp macro="">
      <xdr:nvCxnSpPr>
        <xdr:cNvPr id="2" name="Rechte verbindingslijn met pijl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 flipV="1">
          <a:off x="3475566" y="4785783"/>
          <a:ext cx="0" cy="5435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20</xdr:row>
      <xdr:rowOff>152400</xdr:rowOff>
    </xdr:from>
    <xdr:to>
      <xdr:col>4</xdr:col>
      <xdr:colOff>438150</xdr:colOff>
      <xdr:row>24</xdr:row>
      <xdr:rowOff>25400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CxnSpPr/>
      </xdr:nvCxnSpPr>
      <xdr:spPr>
        <a:xfrm flipV="1">
          <a:off x="4431030" y="4800600"/>
          <a:ext cx="0" cy="5435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1</xdr:row>
          <xdr:rowOff>257175</xdr:rowOff>
        </xdr:from>
        <xdr:to>
          <xdr:col>3</xdr:col>
          <xdr:colOff>561975</xdr:colOff>
          <xdr:row>1</xdr:row>
          <xdr:rowOff>257175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182393FE-2918-43A2-9AED-851A8C70F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1</xdr:row>
          <xdr:rowOff>257175</xdr:rowOff>
        </xdr:from>
        <xdr:to>
          <xdr:col>3</xdr:col>
          <xdr:colOff>561975</xdr:colOff>
          <xdr:row>1</xdr:row>
          <xdr:rowOff>257175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2C590DD9-26CB-4D1D-9092-B234ECC20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133336</xdr:colOff>
      <xdr:row>36</xdr:row>
      <xdr:rowOff>0</xdr:rowOff>
    </xdr:from>
    <xdr:to>
      <xdr:col>7</xdr:col>
      <xdr:colOff>638174</xdr:colOff>
      <xdr:row>43</xdr:row>
      <xdr:rowOff>56708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36" y="7573636"/>
          <a:ext cx="6381763" cy="1447358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152390</xdr:colOff>
      <xdr:row>43</xdr:row>
      <xdr:rowOff>119693</xdr:rowOff>
    </xdr:from>
    <xdr:to>
      <xdr:col>7</xdr:col>
      <xdr:colOff>634895</xdr:colOff>
      <xdr:row>51</xdr:row>
      <xdr:rowOff>95249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0" y="9092243"/>
          <a:ext cx="6359430" cy="1547181"/>
        </a:xfrm>
        <a:prstGeom prst="rect">
          <a:avLst/>
        </a:prstGeom>
      </xdr:spPr>
    </xdr:pic>
    <xdr:clientData/>
  </xdr:twoCellAnchor>
  <xdr:twoCellAnchor editAs="oneCell">
    <xdr:from>
      <xdr:col>0</xdr:col>
      <xdr:colOff>152387</xdr:colOff>
      <xdr:row>51</xdr:row>
      <xdr:rowOff>180976</xdr:rowOff>
    </xdr:from>
    <xdr:to>
      <xdr:col>7</xdr:col>
      <xdr:colOff>685800</xdr:colOff>
      <xdr:row>62</xdr:row>
      <xdr:rowOff>153261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387" y="10725151"/>
          <a:ext cx="6410338" cy="2115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678654</xdr:colOff>
      <xdr:row>11</xdr:row>
      <xdr:rowOff>57150</xdr:rowOff>
    </xdr:from>
    <xdr:to>
      <xdr:col>16</xdr:col>
      <xdr:colOff>375372</xdr:colOff>
      <xdr:row>15</xdr:row>
      <xdr:rowOff>178329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0729" y="2857500"/>
          <a:ext cx="4002018" cy="921279"/>
        </a:xfrm>
        <a:prstGeom prst="rect">
          <a:avLst/>
        </a:prstGeom>
        <a:noFill/>
        <a:ln w="9525">
          <a:gradFill>
            <a:gsLst>
              <a:gs pos="0">
                <a:srgbClr val="FF0000"/>
              </a:gs>
              <a:gs pos="45000">
                <a:srgbClr val="FF7A00"/>
              </a:gs>
              <a:gs pos="70000">
                <a:srgbClr val="FF0300"/>
              </a:gs>
              <a:gs pos="100000">
                <a:srgbClr val="4D0808"/>
              </a:gs>
            </a:gsLst>
            <a:lin ang="5400000" scaled="0"/>
          </a:gra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15</xdr:row>
      <xdr:rowOff>70572</xdr:rowOff>
    </xdr:from>
    <xdr:ext cx="1784350" cy="2021753"/>
    <xdr:pic>
      <xdr:nvPicPr>
        <xdr:cNvPr id="2" name="Afbeelding 12" descr="toetsenbord achtergrond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3651972"/>
          <a:ext cx="1784350" cy="202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39347</xdr:colOff>
      <xdr:row>39</xdr:row>
      <xdr:rowOff>111920</xdr:rowOff>
    </xdr:from>
    <xdr:ext cx="4161178" cy="4028641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22" y="9151145"/>
          <a:ext cx="4161178" cy="402864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26288</xdr:colOff>
      <xdr:row>14</xdr:row>
      <xdr:rowOff>162408</xdr:rowOff>
    </xdr:from>
    <xdr:ext cx="6709099" cy="1595117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20117636">
          <a:off x="26288" y="3791433"/>
          <a:ext cx="6709099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nl-NL" sz="9600" b="0" cap="none" spc="0">
              <a:ln w="0"/>
              <a:solidFill>
                <a:schemeClr val="accent1">
                  <a:alpha val="10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Watermerk</a:t>
          </a:r>
        </a:p>
      </xdr:txBody>
    </xdr:sp>
    <xdr:clientData/>
  </xdr:oneCellAnchor>
  <xdr:twoCellAnchor>
    <xdr:from>
      <xdr:col>2</xdr:col>
      <xdr:colOff>234920</xdr:colOff>
      <xdr:row>18</xdr:row>
      <xdr:rowOff>61913</xdr:rowOff>
    </xdr:from>
    <xdr:to>
      <xdr:col>4</xdr:col>
      <xdr:colOff>895350</xdr:colOff>
      <xdr:row>20</xdr:row>
      <xdr:rowOff>80962</xdr:rowOff>
    </xdr:to>
    <xdr:sp macro="" textlink="">
      <xdr:nvSpPr>
        <xdr:cNvPr id="3" name="Tekstvak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787495" y="4948238"/>
          <a:ext cx="3927505" cy="647699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90000" tIns="108000" rIns="90000" bIns="108000" anchor="ctr" upright="1"/>
        <a:lstStyle/>
        <a:p>
          <a:pPr algn="ctr" rtl="0">
            <a:defRPr sz="1000"/>
          </a:pPr>
          <a:r>
            <a:rPr lang="nl-NL" sz="2000" b="0" i="0" u="none" strike="noStrike" baseline="0">
              <a:solidFill>
                <a:srgbClr val="993366"/>
              </a:solidFill>
              <a:latin typeface="Brush Script MT"/>
            </a:rPr>
            <a:t>Omgaan met tekst in Excel</a:t>
          </a:r>
        </a:p>
      </xdr:txBody>
    </xdr:sp>
    <xdr:clientData/>
  </xdr:twoCellAnchor>
  <xdr:twoCellAnchor>
    <xdr:from>
      <xdr:col>1</xdr:col>
      <xdr:colOff>944880</xdr:colOff>
      <xdr:row>18</xdr:row>
      <xdr:rowOff>71436</xdr:rowOff>
    </xdr:from>
    <xdr:to>
      <xdr:col>2</xdr:col>
      <xdr:colOff>385762</xdr:colOff>
      <xdr:row>20</xdr:row>
      <xdr:rowOff>80962</xdr:rowOff>
    </xdr:to>
    <xdr:sp macro="" textlink="">
      <xdr:nvSpPr>
        <xdr:cNvPr id="4" name="Zesho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40155" y="4957761"/>
          <a:ext cx="698182" cy="638176"/>
        </a:xfrm>
        <a:prstGeom prst="hexagon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 anchorCtr="0"/>
        <a:lstStyle/>
        <a:p>
          <a:pPr algn="ctr"/>
          <a:r>
            <a:rPr lang="nl-NL" sz="900">
              <a:solidFill>
                <a:srgbClr val="FF0000"/>
              </a:solidFill>
            </a:rPr>
            <a:t>Let op!</a:t>
          </a:r>
        </a:p>
        <a:p>
          <a:pPr algn="ctr"/>
          <a:r>
            <a:rPr lang="nl-NL" sz="900">
              <a:solidFill>
                <a:srgbClr val="FF0000"/>
              </a:solidFill>
            </a:rPr>
            <a:t>dit is een vorm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19</xdr:row>
          <xdr:rowOff>142875</xdr:rowOff>
        </xdr:from>
        <xdr:to>
          <xdr:col>3</xdr:col>
          <xdr:colOff>2095500</xdr:colOff>
          <xdr:row>19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19</xdr:row>
          <xdr:rowOff>142875</xdr:rowOff>
        </xdr:from>
        <xdr:to>
          <xdr:col>3</xdr:col>
          <xdr:colOff>2095500</xdr:colOff>
          <xdr:row>19</xdr:row>
          <xdr:rowOff>142875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581026</xdr:colOff>
      <xdr:row>11</xdr:row>
      <xdr:rowOff>72390</xdr:rowOff>
    </xdr:from>
    <xdr:to>
      <xdr:col>4</xdr:col>
      <xdr:colOff>2295526</xdr:colOff>
      <xdr:row>16</xdr:row>
      <xdr:rowOff>205739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2</xdr:col>
      <xdr:colOff>914400</xdr:colOff>
      <xdr:row>13</xdr:row>
      <xdr:rowOff>38100</xdr:rowOff>
    </xdr:from>
    <xdr:to>
      <xdr:col>4</xdr:col>
      <xdr:colOff>161925</xdr:colOff>
      <xdr:row>17</xdr:row>
      <xdr:rowOff>142875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466975" y="3457575"/>
          <a:ext cx="2514600" cy="1352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Deze tekst staat in een tekstvak en over het watermerk ingesteld via </a:t>
          </a:r>
          <a:r>
            <a:rPr lang="nl-NL" sz="1100" i="1"/>
            <a:t>Hulpmiddelen - Naar voren - Naar voorgrond.</a:t>
          </a:r>
        </a:p>
        <a:p>
          <a:pPr algn="ctr"/>
          <a:r>
            <a:rPr lang="nl-NL" sz="1100"/>
            <a:t>Het tekstvak is transparant - </a:t>
          </a:r>
          <a:r>
            <a:rPr lang="nl-NL" sz="1100" i="1"/>
            <a:t>Hulpmiddelen - Opvulling van vorm - Geen opvulling</a:t>
          </a:r>
        </a:p>
        <a:p>
          <a:pPr algn="ctr"/>
          <a:r>
            <a:rPr lang="nl-NL" sz="1100" i="0"/>
            <a:t>Het tekstvak heeft geen rand </a:t>
          </a:r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nl-NL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Hulpmiddelen - Omtrek van vorm - Geen kader</a:t>
          </a:r>
          <a:endParaRPr lang="nl-NL" sz="1100" i="0"/>
        </a:p>
      </xdr:txBody>
    </xdr:sp>
    <xdr:clientData/>
  </xdr:twoCellAnchor>
  <xdr:twoCellAnchor editAs="oneCell">
    <xdr:from>
      <xdr:col>4</xdr:col>
      <xdr:colOff>1228726</xdr:colOff>
      <xdr:row>16</xdr:row>
      <xdr:rowOff>323345</xdr:rowOff>
    </xdr:from>
    <xdr:to>
      <xdr:col>4</xdr:col>
      <xdr:colOff>3276600</xdr:colOff>
      <xdr:row>21</xdr:row>
      <xdr:rowOff>161924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6" y="4495295"/>
          <a:ext cx="2047874" cy="1514979"/>
        </a:xfrm>
        <a:prstGeom prst="rect">
          <a:avLst/>
        </a:prstGeom>
      </xdr:spPr>
    </xdr:pic>
    <xdr:clientData/>
  </xdr:twoCellAnchor>
  <xdr:twoCellAnchor>
    <xdr:from>
      <xdr:col>4</xdr:col>
      <xdr:colOff>2305050</xdr:colOff>
      <xdr:row>20</xdr:row>
      <xdr:rowOff>38100</xdr:rowOff>
    </xdr:from>
    <xdr:to>
      <xdr:col>5</xdr:col>
      <xdr:colOff>0</xdr:colOff>
      <xdr:row>21</xdr:row>
      <xdr:rowOff>76200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7124700" y="5553075"/>
          <a:ext cx="12573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>
              <a:solidFill>
                <a:srgbClr val="993366"/>
              </a:solidFill>
              <a:latin typeface="Arial Black" panose="020B0A04020102020204" pitchFamily="34" charset="0"/>
            </a:rPr>
            <a:t>Limburg</a:t>
          </a:r>
        </a:p>
      </xdr:txBody>
    </xdr:sp>
    <xdr:clientData/>
  </xdr:twoCellAnchor>
  <xdr:twoCellAnchor editAs="oneCell">
    <xdr:from>
      <xdr:col>4</xdr:col>
      <xdr:colOff>1143000</xdr:colOff>
      <xdr:row>43</xdr:row>
      <xdr:rowOff>85725</xdr:rowOff>
    </xdr:from>
    <xdr:to>
      <xdr:col>4</xdr:col>
      <xdr:colOff>3190874</xdr:colOff>
      <xdr:row>48</xdr:row>
      <xdr:rowOff>133854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448550"/>
          <a:ext cx="2047874" cy="151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13</xdr:row>
      <xdr:rowOff>18482</xdr:rowOff>
    </xdr:from>
    <xdr:to>
      <xdr:col>9</xdr:col>
      <xdr:colOff>722187</xdr:colOff>
      <xdr:row>24</xdr:row>
      <xdr:rowOff>119062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52220"/>
          <a:ext cx="7475412" cy="209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371475</xdr:colOff>
          <xdr:row>0</xdr:row>
          <xdr:rowOff>295275</xdr:rowOff>
        </xdr:from>
        <xdr:to>
          <xdr:col>2</xdr:col>
          <xdr:colOff>371475</xdr:colOff>
          <xdr:row>0</xdr:row>
          <xdr:rowOff>295275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9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371475</xdr:colOff>
          <xdr:row>0</xdr:row>
          <xdr:rowOff>295275</xdr:rowOff>
        </xdr:from>
        <xdr:to>
          <xdr:col>2</xdr:col>
          <xdr:colOff>371475</xdr:colOff>
          <xdr:row>0</xdr:row>
          <xdr:rowOff>295275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9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371475</xdr:colOff>
          <xdr:row>1</xdr:row>
          <xdr:rowOff>295275</xdr:rowOff>
        </xdr:from>
        <xdr:to>
          <xdr:col>2</xdr:col>
          <xdr:colOff>371475</xdr:colOff>
          <xdr:row>1</xdr:row>
          <xdr:rowOff>295275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9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371475</xdr:colOff>
          <xdr:row>1</xdr:row>
          <xdr:rowOff>295275</xdr:rowOff>
        </xdr:from>
        <xdr:to>
          <xdr:col>2</xdr:col>
          <xdr:colOff>371475</xdr:colOff>
          <xdr:row>1</xdr:row>
          <xdr:rowOff>295275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9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473210</xdr:colOff>
      <xdr:row>17</xdr:row>
      <xdr:rowOff>28575</xdr:rowOff>
    </xdr:from>
    <xdr:to>
      <xdr:col>7</xdr:col>
      <xdr:colOff>28575</xdr:colOff>
      <xdr:row>17</xdr:row>
      <xdr:rowOff>400050</xdr:rowOff>
    </xdr:to>
    <xdr:pic>
      <xdr:nvPicPr>
        <xdr:cNvPr id="2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873" y="4176713"/>
          <a:ext cx="40309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28576</xdr:colOff>
      <xdr:row>17</xdr:row>
      <xdr:rowOff>9525</xdr:rowOff>
    </xdr:from>
    <xdr:to>
      <xdr:col>5</xdr:col>
      <xdr:colOff>408364</xdr:colOff>
      <xdr:row>17</xdr:row>
      <xdr:rowOff>495300</xdr:rowOff>
    </xdr:to>
    <xdr:pic>
      <xdr:nvPicPr>
        <xdr:cNvPr id="3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4" y="4157663"/>
          <a:ext cx="37978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390525</xdr:colOff>
      <xdr:row>23</xdr:row>
      <xdr:rowOff>28575</xdr:rowOff>
    </xdr:from>
    <xdr:to>
      <xdr:col>7</xdr:col>
      <xdr:colOff>28575</xdr:colOff>
      <xdr:row>23</xdr:row>
      <xdr:rowOff>476250</xdr:rowOff>
    </xdr:to>
    <xdr:pic>
      <xdr:nvPicPr>
        <xdr:cNvPr id="6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8" y="6243638"/>
          <a:ext cx="485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23</xdr:row>
      <xdr:rowOff>9525</xdr:rowOff>
    </xdr:from>
    <xdr:to>
      <xdr:col>5</xdr:col>
      <xdr:colOff>438150</xdr:colOff>
      <xdr:row>23</xdr:row>
      <xdr:rowOff>533400</xdr:rowOff>
    </xdr:to>
    <xdr:pic>
      <xdr:nvPicPr>
        <xdr:cNvPr id="7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3" y="6224588"/>
          <a:ext cx="409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731520</xdr:colOff>
      <xdr:row>1</xdr:row>
      <xdr:rowOff>0</xdr:rowOff>
    </xdr:from>
    <xdr:to>
      <xdr:col>6</xdr:col>
      <xdr:colOff>731520</xdr:colOff>
      <xdr:row>3</xdr:row>
      <xdr:rowOff>69532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3945" y="0"/>
          <a:ext cx="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731520</xdr:colOff>
      <xdr:row>0</xdr:row>
      <xdr:rowOff>0</xdr:rowOff>
    </xdr:from>
    <xdr:to>
      <xdr:col>7</xdr:col>
      <xdr:colOff>731520</xdr:colOff>
      <xdr:row>1</xdr:row>
      <xdr:rowOff>335280</xdr:rowOff>
    </xdr:to>
    <xdr:pic>
      <xdr:nvPicPr>
        <xdr:cNvPr id="3" name="Picture 175" descr="CompuTraining witte achtergrond 2009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9858" y="0"/>
          <a:ext cx="0" cy="730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815973</xdr:colOff>
      <xdr:row>32</xdr:row>
      <xdr:rowOff>12700</xdr:rowOff>
    </xdr:from>
    <xdr:to>
      <xdr:col>10</xdr:col>
      <xdr:colOff>704849</xdr:colOff>
      <xdr:row>43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</xdr:row>
          <xdr:rowOff>257175</xdr:rowOff>
        </xdr:from>
        <xdr:to>
          <xdr:col>3</xdr:col>
          <xdr:colOff>561975</xdr:colOff>
          <xdr:row>2</xdr:row>
          <xdr:rowOff>257175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</xdr:row>
          <xdr:rowOff>257175</xdr:rowOff>
        </xdr:from>
        <xdr:to>
          <xdr:col>3</xdr:col>
          <xdr:colOff>561975</xdr:colOff>
          <xdr:row>2</xdr:row>
          <xdr:rowOff>257175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57150</xdr:colOff>
      <xdr:row>32</xdr:row>
      <xdr:rowOff>22225</xdr:rowOff>
    </xdr:from>
    <xdr:to>
      <xdr:col>5</xdr:col>
      <xdr:colOff>581026</xdr:colOff>
      <xdr:row>43</xdr:row>
      <xdr:rowOff>171450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9</xdr:row>
          <xdr:rowOff>257175</xdr:rowOff>
        </xdr:from>
        <xdr:to>
          <xdr:col>3</xdr:col>
          <xdr:colOff>561975</xdr:colOff>
          <xdr:row>9</xdr:row>
          <xdr:rowOff>257175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D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9</xdr:row>
          <xdr:rowOff>257175</xdr:rowOff>
        </xdr:from>
        <xdr:to>
          <xdr:col>3</xdr:col>
          <xdr:colOff>561975</xdr:colOff>
          <xdr:row>9</xdr:row>
          <xdr:rowOff>257175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D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29</xdr:row>
          <xdr:rowOff>257175</xdr:rowOff>
        </xdr:from>
        <xdr:to>
          <xdr:col>3</xdr:col>
          <xdr:colOff>561975</xdr:colOff>
          <xdr:row>29</xdr:row>
          <xdr:rowOff>257175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D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29</xdr:row>
          <xdr:rowOff>257175</xdr:rowOff>
        </xdr:from>
        <xdr:to>
          <xdr:col>3</xdr:col>
          <xdr:colOff>561975</xdr:colOff>
          <xdr:row>29</xdr:row>
          <xdr:rowOff>257175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D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815973</xdr:colOff>
      <xdr:row>32</xdr:row>
      <xdr:rowOff>12700</xdr:rowOff>
    </xdr:from>
    <xdr:to>
      <xdr:col>10</xdr:col>
      <xdr:colOff>704849</xdr:colOff>
      <xdr:row>43</xdr:row>
      <xdr:rowOff>180975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</xdr:row>
          <xdr:rowOff>257175</xdr:rowOff>
        </xdr:from>
        <xdr:to>
          <xdr:col>3</xdr:col>
          <xdr:colOff>561975</xdr:colOff>
          <xdr:row>2</xdr:row>
          <xdr:rowOff>257175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D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</xdr:row>
          <xdr:rowOff>257175</xdr:rowOff>
        </xdr:from>
        <xdr:to>
          <xdr:col>3</xdr:col>
          <xdr:colOff>561975</xdr:colOff>
          <xdr:row>2</xdr:row>
          <xdr:rowOff>257175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D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57150</xdr:colOff>
      <xdr:row>32</xdr:row>
      <xdr:rowOff>22225</xdr:rowOff>
    </xdr:from>
    <xdr:to>
      <xdr:col>5</xdr:col>
      <xdr:colOff>581026</xdr:colOff>
      <xdr:row>43</xdr:row>
      <xdr:rowOff>171450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9</xdr:row>
          <xdr:rowOff>257175</xdr:rowOff>
        </xdr:from>
        <xdr:to>
          <xdr:col>3</xdr:col>
          <xdr:colOff>561975</xdr:colOff>
          <xdr:row>9</xdr:row>
          <xdr:rowOff>257175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D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9</xdr:row>
          <xdr:rowOff>257175</xdr:rowOff>
        </xdr:from>
        <xdr:to>
          <xdr:col>3</xdr:col>
          <xdr:colOff>561975</xdr:colOff>
          <xdr:row>9</xdr:row>
          <xdr:rowOff>257175</xdr:rowOff>
        </xdr:to>
        <xdr:sp macro="" textlink="">
          <xdr:nvSpPr>
            <xdr:cNvPr id="13323" name="Object 11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D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29</xdr:row>
          <xdr:rowOff>257175</xdr:rowOff>
        </xdr:from>
        <xdr:to>
          <xdr:col>3</xdr:col>
          <xdr:colOff>561975</xdr:colOff>
          <xdr:row>29</xdr:row>
          <xdr:rowOff>257175</xdr:rowOff>
        </xdr:to>
        <xdr:sp macro="" textlink="">
          <xdr:nvSpPr>
            <xdr:cNvPr id="13324" name="Object 12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D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29</xdr:row>
          <xdr:rowOff>257175</xdr:rowOff>
        </xdr:from>
        <xdr:to>
          <xdr:col>3</xdr:col>
          <xdr:colOff>561975</xdr:colOff>
          <xdr:row>29</xdr:row>
          <xdr:rowOff>257175</xdr:rowOff>
        </xdr:to>
        <xdr:sp macro="" textlink="">
          <xdr:nvSpPr>
            <xdr:cNvPr id="13325" name="Object 13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D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73024</xdr:colOff>
      <xdr:row>24</xdr:row>
      <xdr:rowOff>50800</xdr:rowOff>
    </xdr:from>
    <xdr:to>
      <xdr:col>6</xdr:col>
      <xdr:colOff>257175</xdr:colOff>
      <xdr:row>36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</xdr:row>
          <xdr:rowOff>257175</xdr:rowOff>
        </xdr:from>
        <xdr:to>
          <xdr:col>3</xdr:col>
          <xdr:colOff>561975</xdr:colOff>
          <xdr:row>2</xdr:row>
          <xdr:rowOff>257175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561975</xdr:colOff>
          <xdr:row>2</xdr:row>
          <xdr:rowOff>257175</xdr:rowOff>
        </xdr:from>
        <xdr:to>
          <xdr:col>3</xdr:col>
          <xdr:colOff>561975</xdr:colOff>
          <xdr:row>2</xdr:row>
          <xdr:rowOff>257175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E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333376</xdr:colOff>
      <xdr:row>24</xdr:row>
      <xdr:rowOff>47625</xdr:rowOff>
    </xdr:from>
    <xdr:to>
      <xdr:col>12</xdr:col>
      <xdr:colOff>0</xdr:colOff>
      <xdr:row>36</xdr:row>
      <xdr:rowOff>180975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utraining\Library\Containers\com.microsoft.Excel\Data\Documents\D:\Users\computraining\Documents\E-learn%20cursussen%20(dropboxbackup)edb\Excel\Algemeen\psf\Dropbox\Boekwerk%20Excel%202003%20voor%20op%20locati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utraining\Library\Containers\com.microsoft.Excel\Data\Documents\G:\0%20lesmateriaal\1.%20COMPUTERCURSUS\6.%20Excel\Excel%20gevorderden\Opdr.%206%20Valideren\Valideren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Users/computraining/Documents/Mijn%20Documenten/Computr@ining%20alle%20documenten/2.Facturen/Offertes/Offertes/2016/LES_PC_2/Deelnemers/0%20Lesmateriaal/1.%20COMPUTERCURSUS/6.%20Excel/Excel%20Basis/Blok%206%20Functies/Opdr.%201%20Functie%20Autosom.xls?75ACEE8D" TargetMode="External"/><Relationship Id="rId1" Type="http://schemas.openxmlformats.org/officeDocument/2006/relationships/externalLinkPath" Target="file:///\\75ACEE8D\Opdr.%201%20Functie%20Autosom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ac\Home\C:\Users\computraining\Documents\Mijn%20Documenten\Computr@ining%20alle%20documenten\2.Facturen\Offertes\Offertes\2016\LES_PC_2\Deelnemers\0%20Lesmateriaal\1.%20COMPUTERCURSUS\6.%20Excel\Excel%20Basis\Blok%206%20Functies\Opdr.%201%20Functie%20Autosom.xls?C4A034B0" TargetMode="External"/><Relationship Id="rId1" Type="http://schemas.openxmlformats.org/officeDocument/2006/relationships/externalLinkPath" Target="file:///\\C4A034B0\Opdr.%201%20Functie%20Autosom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computraining\Documents\Mijn%20Documenten\Computr@ining%20alle%20documenten\2.Facturen\Offertes\Offertes\2016\LES_PC_2\Deelnemers\0%20Lesmateriaal\1.%20COMPUTERCURSUS\6.%20Excel\Excel%20Basis\Blok%206%20Functies\Opdr.%201%20Functie%20Autosom.xls?48AF2972" TargetMode="External"/><Relationship Id="rId1" Type="http://schemas.openxmlformats.org/officeDocument/2006/relationships/externalLinkPath" Target="file:///\\48AF2972\Opdr.%201%20Functie%20Autos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%20oefeninge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Desktop\22.%20Tijdberekenen%20en%20acti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Lpc08\Documents\1.%20Boekwerk%20alle%20cursussen\Excel\7.%20Boekwerk%20excel%202013%20dec%202013%20gevorderden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\Home\Users\computraining\Library\Containers\com.microsoft.Excel\Data\Documents\G:\0%20lesmateriaal\1.%20COMPUTERCURSUS\6.%20Excel\Excel%20gevorderden\Opdr.%206%20Valideren\Valideren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ac\Home\Users\computraining\Documents\Mijn%20Documenten\Computr@ining%20alle%20documenten\2.Facturen\Offertes\Offertes\2016\LES_PC_2\Deelnemers\0%20Lesmateriaal\1.%20COMPUTERCURSUS\6.%20Excel\Excel%20Basis\Blok%206%20Functies\Opdr.%201%20Functie%20Autosom.xls?1DEED872" TargetMode="External"/><Relationship Id="rId1" Type="http://schemas.openxmlformats.org/officeDocument/2006/relationships/externalLinkPath" Target="file:///\\1DEED872\Opdr.%201%20Functie%20Autos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4c3fa8c3b60ea7cf/Documenten/1.%20Boekwerk%20alle%20cursussen/Excel/Excel%20gevorderden%20cursussen/3.%20Boekwerk%20excel%202013%20gevorderden%20(Expert)%2022-10-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c08/Documents/1.%20Boekwerk%20alle%20cursussen/Excel/7.%20Boekwerk%20excel%202013%20dec%202013%20gevorderde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Lpc08/Documents/1.%20Boekwerk%20alle%20cursussen/Excel/7.%20Boekwerk%20excel%202013%20dec%202013%20gevorderden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pc08\Documents\1.%20Boekwerk%20alle%20cursussen\Excel\7.%20Boekwerk%20excel%202013%20dec%202013%20gevorderd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Library/Containers/com.microsoft.Excel/Data/Documents/G:/0%20lesmateriaal/1.%20COMPUTERCURSUS/6.%20Excel/Excel%20gevorderden/Opdr.%206%20Valideren/Valider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computraining/Library/Containers/com.microsoft.Excel/Data/Documents/G:/0%20lesmateriaal/1.%20COMPUTERCURSUS/6.%20Excel/Excel%20gevorderden/Opdr.%206%20Valideren/Validere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utraining\Documents\E-learn%20cursussen%20(dropboxbackup)edb\Excel\Algemeen\G:\0%20lesmateriaal\1.%20COMPUTERCURSUS\6.%20Excel\Excel%20gevorderden\Opdr.%206%20Valideren\Valideren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computraining\Library\Containers\com.microsoft.Excel\Data\Documents\Mac\Home\Users\computraining\Documents\Mijn%20Documenten\G:\0%20lesmateriaal\1.%20COMPUTERCURSUS\6.%20Excel\Excel%20gevorderden\Opdr.%206%20Valideren\Valideren.xls?D26CD3C0" TargetMode="External"/><Relationship Id="rId1" Type="http://schemas.openxmlformats.org/officeDocument/2006/relationships/externalLinkPath" Target="file:///\\D26CD3C0\Valider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6 Statistiche functi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n"/>
      <sheetName val="Artikelen"/>
      <sheetName val="Verticaalzoeken"/>
      <sheetName val="2013"/>
      <sheetName val="2014"/>
      <sheetName val="SAMENVOEGEN"/>
      <sheetName val="Draaitabellen"/>
      <sheetName val="Tabel"/>
      <sheetName val="Macro"/>
      <sheetName val="Excel oefeningen"/>
    </sheetNames>
    <sheetDataSet>
      <sheetData sheetId="0"/>
      <sheetData sheetId="1" refreshError="1">
        <row r="8">
          <cell r="A8" t="str">
            <v>Artikel 1</v>
          </cell>
        </row>
        <row r="9">
          <cell r="A9" t="str">
            <v>Artikel 2</v>
          </cell>
        </row>
        <row r="10">
          <cell r="A10" t="str">
            <v>Artikel 3</v>
          </cell>
        </row>
        <row r="11">
          <cell r="A11" t="str">
            <v>Artikel 4</v>
          </cell>
        </row>
        <row r="12">
          <cell r="A12" t="str">
            <v>Artikel 5</v>
          </cell>
        </row>
        <row r="13">
          <cell r="A13" t="str">
            <v>Artikel 6</v>
          </cell>
        </row>
        <row r="14">
          <cell r="A14" t="str">
            <v>Artikel 7</v>
          </cell>
        </row>
        <row r="15">
          <cell r="A15" t="str">
            <v>Artikel 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. ALS.DATUMTIJD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sopgave "/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 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2 Als en En "/>
      <sheetName val="Opdr. 13 Als absolute cel "/>
      <sheetName val="Opdr. 14 Voorwaardelijke opmaak"/>
      <sheetName val="Opdr.15 Dubbelen opsporen"/>
      <sheetName val="Opdr.16 Dubplicaten deleten"/>
      <sheetName val="Opdr. 17 ALS.DATUMTIJD"/>
      <sheetName val="Opdr. 18 Tijd optelling"/>
      <sheetName val="Opdr.19 uren over 24 uur "/>
      <sheetName val="Opd.20 VERT.ZOEKEN "/>
      <sheetName val="Opd.20aVERT.ZOEKEN"/>
      <sheetName val="Opdr. 21 VERT.ZOEKEN absoluut"/>
      <sheetName val="Opd 22 VERT.Z Op onderdelen "/>
      <sheetName val="Codes oud en nieuw"/>
      <sheetName val="Opd.23 Formulieren knoppen"/>
      <sheetName val="Oprd. 24 Draaitabel"/>
      <sheetName val="Data "/>
      <sheetName val="Opdr.25 Draaigrafieken"/>
      <sheetName val="Opd.26 Macro's"/>
      <sheetName val="Opd. 27 Beveiligen"/>
      <sheetName val="Opdr. 28 Subtotalen"/>
      <sheetName val="Handige koppelin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2" displayName="Tabel2" ref="A12:E41" totalsRowShown="0" tableBorderDxfId="46">
  <autoFilter ref="A12:E41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0000000-0010-0000-0000-000001000000}" name="Achter" dataDxfId="45" dataCellStyle="Standaard 2"/>
    <tableColumn id="2" xr3:uid="{00000000-0010-0000-0000-000002000000}" name="Voor" dataDxfId="44" dataCellStyle="Standaard 2"/>
    <tableColumn id="3" xr3:uid="{00000000-0010-0000-0000-000003000000}" name="Functie" dataDxfId="43" dataCellStyle="Standaard 2">
      <calculatedColumnFormula>B13&amp;"  "&amp;A13</calculatedColumnFormula>
    </tableColumn>
    <tableColumn id="4" xr3:uid="{00000000-0010-0000-0000-000004000000}" name="Namen zijn waarde " dataDxfId="42" dataCellStyle="Standaard 2"/>
    <tableColumn id="5" xr3:uid="{00000000-0010-0000-0000-000005000000}" name="Woord uit  een cel halen" dataDxfId="41" dataCellStyle="Standaard 2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el22" displayName="Tabel22" ref="B11:K251" totalsRowShown="0" headerRowDxfId="40" headerRowBorderDxfId="39" tableBorderDxfId="38">
  <autoFilter ref="B11:K251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xmlns:xlrd2="http://schemas.microsoft.com/office/spreadsheetml/2017/richdata2" ref="B12:K84">
    <sortCondition ref="H12"/>
  </sortState>
  <tableColumns count="10">
    <tableColumn id="1" xr3:uid="{00000000-0010-0000-0100-000001000000}" name="Naam" dataDxfId="37"/>
    <tableColumn id="2" xr3:uid="{00000000-0010-0000-0100-000002000000}" name="V.n" dataDxfId="36"/>
    <tableColumn id="3" xr3:uid="{00000000-0010-0000-0100-000003000000}" name="Adres" dataDxfId="35"/>
    <tableColumn id="4" xr3:uid="{00000000-0010-0000-0100-000004000000}" name="Nr." dataDxfId="34"/>
    <tableColumn id="5" xr3:uid="{00000000-0010-0000-0100-000005000000}" name="Code" dataDxfId="33"/>
    <tableColumn id="6" xr3:uid="{00000000-0010-0000-0100-000006000000}" name="Plaats" dataDxfId="32"/>
    <tableColumn id="7" xr3:uid="{00000000-0010-0000-0100-000007000000}" name="Geb." dataDxfId="31"/>
    <tableColumn id="8" xr3:uid="{00000000-0010-0000-0100-000008000000}" name="leeftijd" dataDxfId="30">
      <calculatedColumnFormula>DATEDIF(H13,TODAY(),"y")</calculatedColumnFormula>
    </tableColumn>
    <tableColumn id="9" xr3:uid="{00000000-0010-0000-0100-000009000000}" name="Telefoon" dataDxfId="29"/>
    <tableColumn id="10" xr3:uid="{00000000-0010-0000-0100-00000A000000}" name="Mobiel" dataDxfId="28"/>
  </tableColumns>
  <tableStyleInfo name="TableStyleLight13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Soort" displayName="Soort" ref="D9:D11" totalsRowShown="0" headerRowDxfId="12" dataDxfId="11">
  <autoFilter ref="D9:D11" xr:uid="{00000000-0009-0000-0100-000003000000}"/>
  <tableColumns count="1">
    <tableColumn id="1" xr3:uid="{00000000-0010-0000-0200-000001000000}" name="Soort1" dataDxfId="1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Fruit1" displayName="Fruit1" ref="F9:F13" totalsRowShown="0" headerRowDxfId="9" dataDxfId="8">
  <autoFilter ref="F9:F13" xr:uid="{00000000-0009-0000-0100-000004000000}"/>
  <tableColumns count="1">
    <tableColumn id="1" xr3:uid="{00000000-0010-0000-0300-000001000000}" name="Fruit1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Groenten1" displayName="Groenten1" ref="H9:H13" totalsRowShown="0" headerRowDxfId="6" dataDxfId="5">
  <autoFilter ref="H9:H13" xr:uid="{00000000-0009-0000-0100-000005000000}"/>
  <tableColumns count="1">
    <tableColumn id="1" xr3:uid="{00000000-0010-0000-0400-000001000000}" name="Groenten1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png"/><Relationship Id="rId10" Type="http://schemas.openxmlformats.org/officeDocument/2006/relationships/comments" Target="../comments1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peter@e-mailstation.nl" TargetMode="External"/><Relationship Id="rId3" Type="http://schemas.openxmlformats.org/officeDocument/2006/relationships/hyperlink" Target="mailto:janny@pinkpop.org" TargetMode="External"/><Relationship Id="rId7" Type="http://schemas.openxmlformats.org/officeDocument/2006/relationships/hyperlink" Target="mailto:lee@computraining.nl" TargetMode="External"/><Relationship Id="rId2" Type="http://schemas.openxmlformats.org/officeDocument/2006/relationships/hyperlink" Target="mailto:bruce@computraining.nl" TargetMode="External"/><Relationship Id="rId1" Type="http://schemas.openxmlformats.org/officeDocument/2006/relationships/externalLinkPath" Target="file:///\\psf\Dropbox\0%20lesmateriaal\1.%20COMPUTERCURSUS\6.%20Excel\Algemeen\Excel%20gevorderden\Opdr.%202%20Formules%20en%20Functies\Dubbele%20mail%20opsporen.xls" TargetMode="External"/><Relationship Id="rId6" Type="http://schemas.openxmlformats.org/officeDocument/2006/relationships/hyperlink" Target="mailto:lee@computraining.nl" TargetMode="External"/><Relationship Id="rId11" Type="http://schemas.openxmlformats.org/officeDocument/2006/relationships/printerSettings" Target="../printerSettings/printerSettings13.bin"/><Relationship Id="rId5" Type="http://schemas.openxmlformats.org/officeDocument/2006/relationships/hyperlink" Target="mailto:theo@computraining.nl" TargetMode="External"/><Relationship Id="rId10" Type="http://schemas.openxmlformats.org/officeDocument/2006/relationships/hyperlink" Target="mailto:truus@e-mailstation.nl" TargetMode="External"/><Relationship Id="rId4" Type="http://schemas.openxmlformats.org/officeDocument/2006/relationships/hyperlink" Target="mailto:harry@pinkpop.org" TargetMode="External"/><Relationship Id="rId9" Type="http://schemas.openxmlformats.org/officeDocument/2006/relationships/hyperlink" Target="mailto:truus@e-mailstation.nl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13" Type="http://schemas.openxmlformats.org/officeDocument/2006/relationships/oleObject" Target="../embeddings/oleObject15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9.bin"/><Relationship Id="rId12" Type="http://schemas.openxmlformats.org/officeDocument/2006/relationships/oleObject" Target="../embeddings/oleObject14.bin"/><Relationship Id="rId17" Type="http://schemas.openxmlformats.org/officeDocument/2006/relationships/comments" Target="../comments2.xml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8.bin"/><Relationship Id="rId11" Type="http://schemas.openxmlformats.org/officeDocument/2006/relationships/oleObject" Target="../embeddings/oleObject13.bin"/><Relationship Id="rId5" Type="http://schemas.openxmlformats.org/officeDocument/2006/relationships/image" Target="../media/image3.png"/><Relationship Id="rId15" Type="http://schemas.openxmlformats.org/officeDocument/2006/relationships/oleObject" Target="../embeddings/oleObject17.bin"/><Relationship Id="rId10" Type="http://schemas.openxmlformats.org/officeDocument/2006/relationships/oleObject" Target="../embeddings/oleObject12.bin"/><Relationship Id="rId4" Type="http://schemas.openxmlformats.org/officeDocument/2006/relationships/oleObject" Target="../embeddings/oleObject7.bin"/><Relationship Id="rId9" Type="http://schemas.openxmlformats.org/officeDocument/2006/relationships/oleObject" Target="../embeddings/oleObject11.bin"/><Relationship Id="rId14" Type="http://schemas.openxmlformats.org/officeDocument/2006/relationships/oleObject" Target="../embeddings/oleObject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omments" Target="../comments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2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4.bin"/><Relationship Id="rId4" Type="http://schemas.openxmlformats.org/officeDocument/2006/relationships/vmlDrawing" Target="../drawings/vmlDrawing12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oleObject27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6.bin"/><Relationship Id="rId4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9.bin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8.bin"/><Relationship Id="rId4" Type="http://schemas.openxmlformats.org/officeDocument/2006/relationships/vmlDrawing" Target="../drawings/vmlDrawing16.vml"/><Relationship Id="rId9" Type="http://schemas.openxmlformats.org/officeDocument/2006/relationships/oleObject" Target="../embeddings/oleObject3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33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3"/>
  <sheetViews>
    <sheetView showGridLines="0" tabSelected="1" zoomScaleNormal="100" workbookViewId="0">
      <selection activeCell="C1" sqref="C1"/>
    </sheetView>
  </sheetViews>
  <sheetFormatPr defaultColWidth="8.85546875" defaultRowHeight="15" x14ac:dyDescent="0.25"/>
  <cols>
    <col min="1" max="1" width="3.42578125" style="408" customWidth="1"/>
    <col min="2" max="2" width="79.42578125" style="9" customWidth="1"/>
    <col min="3" max="3" width="18.85546875" customWidth="1"/>
  </cols>
  <sheetData>
    <row r="1" spans="1:4" ht="39.75" customHeight="1" x14ac:dyDescent="0.25">
      <c r="B1" s="1" t="s">
        <v>0</v>
      </c>
    </row>
    <row r="2" spans="1:4" ht="15.75" x14ac:dyDescent="0.25">
      <c r="B2" s="2" t="s">
        <v>1</v>
      </c>
      <c r="C2" s="3"/>
    </row>
    <row r="3" spans="1:4" ht="15.75" x14ac:dyDescent="0.25">
      <c r="B3" s="4"/>
      <c r="C3" s="5"/>
      <c r="D3" s="6"/>
    </row>
    <row r="4" spans="1:4" s="7" customFormat="1" ht="18.75" x14ac:dyDescent="0.25">
      <c r="A4" s="197"/>
      <c r="B4" s="441" t="s">
        <v>2</v>
      </c>
      <c r="C4" s="340">
        <v>27</v>
      </c>
      <c r="D4"/>
    </row>
    <row r="5" spans="1:4" ht="15.75" x14ac:dyDescent="0.25">
      <c r="A5" s="407" t="s">
        <v>999</v>
      </c>
      <c r="B5" s="439" t="s">
        <v>775</v>
      </c>
      <c r="C5" s="442" t="s">
        <v>676</v>
      </c>
    </row>
    <row r="6" spans="1:4" ht="15.75" x14ac:dyDescent="0.25">
      <c r="A6" s="440" t="s">
        <v>1000</v>
      </c>
      <c r="B6" s="8" t="s">
        <v>776</v>
      </c>
      <c r="C6" s="442" t="s">
        <v>677</v>
      </c>
    </row>
    <row r="7" spans="1:4" ht="15.75" x14ac:dyDescent="0.25">
      <c r="A7" s="407" t="s">
        <v>1001</v>
      </c>
      <c r="B7" s="8" t="s">
        <v>777</v>
      </c>
      <c r="C7" s="442" t="s">
        <v>678</v>
      </c>
    </row>
    <row r="8" spans="1:4" ht="15.75" x14ac:dyDescent="0.25">
      <c r="A8" s="440" t="s">
        <v>1002</v>
      </c>
      <c r="B8" s="8" t="s">
        <v>778</v>
      </c>
      <c r="C8" s="442" t="s">
        <v>679</v>
      </c>
    </row>
    <row r="9" spans="1:4" ht="15.75" x14ac:dyDescent="0.25">
      <c r="A9" s="407" t="s">
        <v>1003</v>
      </c>
      <c r="B9" s="8" t="s">
        <v>779</v>
      </c>
      <c r="C9" s="442" t="s">
        <v>680</v>
      </c>
    </row>
    <row r="10" spans="1:4" ht="15.75" x14ac:dyDescent="0.25">
      <c r="A10" s="440" t="s">
        <v>1004</v>
      </c>
      <c r="B10" s="8" t="s">
        <v>780</v>
      </c>
      <c r="C10" s="442" t="s">
        <v>692</v>
      </c>
    </row>
    <row r="11" spans="1:4" ht="15.75" x14ac:dyDescent="0.25">
      <c r="A11" s="407" t="s">
        <v>1012</v>
      </c>
      <c r="B11" s="8" t="s">
        <v>796</v>
      </c>
      <c r="C11" s="442" t="s">
        <v>842</v>
      </c>
    </row>
    <row r="12" spans="1:4" ht="15.75" x14ac:dyDescent="0.25">
      <c r="A12" s="440" t="s">
        <v>1005</v>
      </c>
      <c r="B12" s="8" t="s">
        <v>841</v>
      </c>
      <c r="C12" s="442" t="s">
        <v>681</v>
      </c>
    </row>
    <row r="13" spans="1:4" ht="15.75" x14ac:dyDescent="0.25">
      <c r="A13" s="407" t="s">
        <v>1006</v>
      </c>
      <c r="B13" s="8" t="s">
        <v>781</v>
      </c>
      <c r="C13" s="442" t="s">
        <v>682</v>
      </c>
    </row>
    <row r="14" spans="1:4" ht="15.75" x14ac:dyDescent="0.25">
      <c r="A14" s="440" t="s">
        <v>1013</v>
      </c>
      <c r="B14" s="8" t="s">
        <v>782</v>
      </c>
      <c r="C14" s="442" t="s">
        <v>683</v>
      </c>
    </row>
    <row r="15" spans="1:4" ht="15.75" x14ac:dyDescent="0.25">
      <c r="A15" s="407" t="s">
        <v>1014</v>
      </c>
      <c r="B15" s="439" t="s">
        <v>783</v>
      </c>
      <c r="C15" s="442" t="s">
        <v>684</v>
      </c>
    </row>
    <row r="16" spans="1:4" ht="15.75" x14ac:dyDescent="0.25">
      <c r="A16" s="440" t="s">
        <v>1015</v>
      </c>
      <c r="B16" s="439" t="s">
        <v>1007</v>
      </c>
      <c r="C16" s="442" t="s">
        <v>685</v>
      </c>
    </row>
    <row r="17" spans="1:3" ht="15.75" x14ac:dyDescent="0.25">
      <c r="A17" s="407" t="s">
        <v>1016</v>
      </c>
      <c r="B17" s="439" t="s">
        <v>790</v>
      </c>
      <c r="C17" s="442" t="s">
        <v>686</v>
      </c>
    </row>
    <row r="18" spans="1:3" ht="15.75" x14ac:dyDescent="0.25">
      <c r="A18" s="440" t="s">
        <v>1017</v>
      </c>
      <c r="B18" s="4" t="s">
        <v>791</v>
      </c>
      <c r="C18" s="442" t="s">
        <v>693</v>
      </c>
    </row>
    <row r="19" spans="1:3" ht="15.75" x14ac:dyDescent="0.25">
      <c r="A19" s="407" t="s">
        <v>1018</v>
      </c>
      <c r="B19" s="4" t="s">
        <v>792</v>
      </c>
      <c r="C19" s="442" t="s">
        <v>694</v>
      </c>
    </row>
    <row r="20" spans="1:3" ht="15.75" x14ac:dyDescent="0.25">
      <c r="A20" s="440" t="s">
        <v>1019</v>
      </c>
      <c r="B20" s="4" t="s">
        <v>793</v>
      </c>
      <c r="C20" s="442" t="s">
        <v>695</v>
      </c>
    </row>
    <row r="21" spans="1:3" ht="15.75" x14ac:dyDescent="0.25">
      <c r="A21" s="407" t="s">
        <v>1020</v>
      </c>
      <c r="B21" s="4" t="s">
        <v>794</v>
      </c>
      <c r="C21" s="442" t="s">
        <v>687</v>
      </c>
    </row>
    <row r="22" spans="1:3" ht="15.75" x14ac:dyDescent="0.25">
      <c r="A22" s="440" t="s">
        <v>1021</v>
      </c>
      <c r="B22" s="4" t="s">
        <v>797</v>
      </c>
      <c r="C22" s="442" t="s">
        <v>688</v>
      </c>
    </row>
    <row r="23" spans="1:3" ht="15.75" x14ac:dyDescent="0.25">
      <c r="A23" s="407" t="s">
        <v>1022</v>
      </c>
      <c r="B23" s="4" t="s">
        <v>407</v>
      </c>
      <c r="C23" s="442" t="s">
        <v>689</v>
      </c>
    </row>
    <row r="24" spans="1:3" ht="15.75" x14ac:dyDescent="0.25">
      <c r="A24" s="440" t="s">
        <v>1023</v>
      </c>
      <c r="B24" s="4" t="s">
        <v>438</v>
      </c>
      <c r="C24" s="442" t="s">
        <v>690</v>
      </c>
    </row>
    <row r="25" spans="1:3" ht="15.75" x14ac:dyDescent="0.25">
      <c r="A25" s="407" t="s">
        <v>1025</v>
      </c>
      <c r="B25" s="4" t="s">
        <v>448</v>
      </c>
      <c r="C25" s="442" t="s">
        <v>691</v>
      </c>
    </row>
    <row r="26" spans="1:3" ht="15.75" x14ac:dyDescent="0.25">
      <c r="A26" s="440" t="s">
        <v>1024</v>
      </c>
      <c r="B26" s="4" t="s">
        <v>795</v>
      </c>
      <c r="C26" s="442" t="s">
        <v>696</v>
      </c>
    </row>
    <row r="27" spans="1:3" ht="15.75" x14ac:dyDescent="0.25">
      <c r="A27" s="407" t="s">
        <v>1026</v>
      </c>
      <c r="B27" s="4" t="s">
        <v>800</v>
      </c>
      <c r="C27" s="442" t="s">
        <v>697</v>
      </c>
    </row>
    <row r="28" spans="1:3" ht="15.75" x14ac:dyDescent="0.25">
      <c r="A28" s="440" t="s">
        <v>1027</v>
      </c>
      <c r="B28" s="4" t="s">
        <v>798</v>
      </c>
      <c r="C28" s="442" t="s">
        <v>698</v>
      </c>
    </row>
    <row r="29" spans="1:3" ht="15.75" x14ac:dyDescent="0.25">
      <c r="A29" s="407" t="s">
        <v>1028</v>
      </c>
      <c r="B29" s="439" t="s">
        <v>1008</v>
      </c>
      <c r="C29" s="442" t="s">
        <v>699</v>
      </c>
    </row>
    <row r="30" spans="1:3" ht="15.75" x14ac:dyDescent="0.25">
      <c r="A30" s="407" t="s">
        <v>1029</v>
      </c>
      <c r="B30" s="439" t="s">
        <v>1009</v>
      </c>
      <c r="C30" s="442" t="s">
        <v>700</v>
      </c>
    </row>
    <row r="31" spans="1:3" ht="15.75" x14ac:dyDescent="0.25">
      <c r="A31" s="407" t="s">
        <v>1030</v>
      </c>
      <c r="B31" s="439" t="s">
        <v>799</v>
      </c>
      <c r="C31" s="442" t="s">
        <v>801</v>
      </c>
    </row>
    <row r="32" spans="1:3" ht="15.75" x14ac:dyDescent="0.25">
      <c r="A32" s="407" t="s">
        <v>1031</v>
      </c>
      <c r="B32" s="439" t="s">
        <v>1010</v>
      </c>
      <c r="C32" s="442" t="s">
        <v>802</v>
      </c>
    </row>
    <row r="33" spans="1:3" ht="15.75" x14ac:dyDescent="0.25">
      <c r="A33" s="407" t="s">
        <v>1032</v>
      </c>
      <c r="B33" s="4" t="s">
        <v>1011</v>
      </c>
      <c r="C33" s="442" t="s">
        <v>868</v>
      </c>
    </row>
  </sheetData>
  <pageMargins left="0.70866141732283472" right="0.70866141732283472" top="0.74803149606299213" bottom="0.74803149606299213" header="0.31496062992125984" footer="0.31496062992125984"/>
  <pageSetup paperSize="9" scale="84" orientation="portrait" r:id="rId1"/>
  <colBreaks count="1" manualBreakCount="1">
    <brk id="6" max="4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51"/>
  <sheetViews>
    <sheetView showGridLines="0" showWhiteSpace="0" zoomScaleNormal="100" zoomScaleSheetLayoutView="100" workbookViewId="0">
      <selection activeCell="L1" sqref="L1"/>
    </sheetView>
  </sheetViews>
  <sheetFormatPr defaultColWidth="9.140625" defaultRowHeight="15" x14ac:dyDescent="0.25"/>
  <cols>
    <col min="1" max="1" width="3" style="70" customWidth="1"/>
    <col min="2" max="2" width="12.85546875" style="134" customWidth="1"/>
    <col min="3" max="3" width="5.85546875" style="70" customWidth="1"/>
    <col min="4" max="4" width="12.85546875" style="134" customWidth="1"/>
    <col min="5" max="5" width="5.7109375" style="134" customWidth="1"/>
    <col min="6" max="6" width="8.42578125" style="134" customWidth="1"/>
    <col min="7" max="7" width="12.42578125" style="134" bestFit="1" customWidth="1"/>
    <col min="8" max="8" width="11.7109375" style="134" customWidth="1"/>
    <col min="9" max="9" width="9" style="70" customWidth="1"/>
    <col min="10" max="10" width="12.7109375" style="134" customWidth="1"/>
    <col min="11" max="11" width="17.140625" style="134" customWidth="1"/>
    <col min="12" max="13" width="9.140625" style="134"/>
    <col min="14" max="14" width="15.42578125" style="134" bestFit="1" customWidth="1"/>
    <col min="15" max="16384" width="9.140625" style="134"/>
  </cols>
  <sheetData>
    <row r="1" spans="1:11" s="39" customFormat="1" ht="50.25" customHeight="1" thickBot="1" x14ac:dyDescent="0.3">
      <c r="A1" s="1027" t="s">
        <v>58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</row>
    <row r="2" spans="1:11" s="39" customFormat="1" ht="30.75" customHeight="1" thickTop="1" x14ac:dyDescent="0.25">
      <c r="A2" s="1025" t="s">
        <v>252</v>
      </c>
      <c r="B2" s="1025"/>
      <c r="C2" s="1025"/>
      <c r="D2" s="1025"/>
      <c r="E2" s="1025"/>
      <c r="F2" s="1025"/>
      <c r="G2" s="1025"/>
      <c r="H2" s="1025"/>
      <c r="I2" s="1025"/>
      <c r="J2" s="1025"/>
      <c r="K2" s="1025"/>
    </row>
    <row r="3" spans="1:11" s="93" customFormat="1" ht="18.75" x14ac:dyDescent="0.3">
      <c r="A3" s="118" t="s">
        <v>881</v>
      </c>
      <c r="B3" s="119"/>
      <c r="C3" s="119"/>
      <c r="D3" s="118"/>
      <c r="E3" s="118"/>
      <c r="F3" s="118"/>
      <c r="G3" s="118"/>
      <c r="H3" s="118"/>
      <c r="I3" s="120"/>
      <c r="J3" s="121"/>
      <c r="K3" s="121"/>
    </row>
    <row r="4" spans="1:11" s="122" customFormat="1" ht="15.75" x14ac:dyDescent="0.25">
      <c r="B4" s="123" t="s">
        <v>882</v>
      </c>
      <c r="C4" s="124"/>
      <c r="D4" s="125"/>
      <c r="E4" s="125"/>
      <c r="F4" s="125"/>
      <c r="G4" s="126"/>
      <c r="H4" s="126"/>
      <c r="I4" s="124"/>
      <c r="J4" s="126"/>
      <c r="K4" s="127"/>
    </row>
    <row r="5" spans="1:11" s="122" customFormat="1" ht="15.75" x14ac:dyDescent="0.25">
      <c r="A5" s="167" t="s">
        <v>999</v>
      </c>
      <c r="B5" s="125" t="s">
        <v>253</v>
      </c>
      <c r="C5" s="124"/>
      <c r="D5" s="125"/>
      <c r="E5" s="125"/>
      <c r="F5" s="125"/>
      <c r="G5" s="126"/>
      <c r="H5" s="126"/>
      <c r="I5" s="124"/>
      <c r="J5" s="126"/>
      <c r="K5" s="127"/>
    </row>
    <row r="6" spans="1:11" s="122" customFormat="1" ht="15.75" x14ac:dyDescent="0.25">
      <c r="A6" s="167" t="s">
        <v>1000</v>
      </c>
      <c r="B6" s="125" t="s">
        <v>197</v>
      </c>
      <c r="C6" s="124"/>
      <c r="D6" s="125"/>
      <c r="E6" s="125"/>
      <c r="F6" s="125"/>
      <c r="G6" s="126"/>
      <c r="H6" s="126"/>
      <c r="I6" s="124"/>
      <c r="J6" s="126"/>
      <c r="K6" s="127"/>
    </row>
    <row r="7" spans="1:11" s="122" customFormat="1" ht="15.75" x14ac:dyDescent="0.25">
      <c r="A7" s="167"/>
      <c r="B7" s="123" t="s">
        <v>198</v>
      </c>
      <c r="C7" s="124"/>
      <c r="D7" s="125"/>
      <c r="E7" s="125"/>
      <c r="F7" s="125"/>
      <c r="G7" s="126"/>
      <c r="H7" s="126"/>
      <c r="I7" s="124"/>
      <c r="J7" s="126"/>
      <c r="K7" s="127"/>
    </row>
    <row r="8" spans="1:11" s="122" customFormat="1" ht="15.75" x14ac:dyDescent="0.25">
      <c r="A8" s="167" t="s">
        <v>999</v>
      </c>
      <c r="B8" s="125" t="s">
        <v>199</v>
      </c>
      <c r="C8" s="124"/>
      <c r="D8" s="125"/>
      <c r="E8" s="125"/>
      <c r="F8" s="125"/>
      <c r="G8" s="126"/>
      <c r="H8" s="126"/>
      <c r="I8" s="124"/>
      <c r="J8" s="126"/>
      <c r="K8" s="127"/>
    </row>
    <row r="9" spans="1:11" s="122" customFormat="1" ht="15.75" x14ac:dyDescent="0.25">
      <c r="A9" s="167" t="s">
        <v>1000</v>
      </c>
      <c r="B9" s="122" t="s">
        <v>200</v>
      </c>
      <c r="C9" s="124"/>
      <c r="D9" s="125"/>
      <c r="E9" s="125"/>
      <c r="F9" s="125"/>
      <c r="G9" s="126"/>
      <c r="H9" s="126"/>
      <c r="I9" s="124"/>
      <c r="J9" s="126"/>
      <c r="K9" s="127"/>
    </row>
    <row r="10" spans="1:11" s="122" customFormat="1" ht="15.75" x14ac:dyDescent="0.25">
      <c r="A10" s="167" t="s">
        <v>1001</v>
      </c>
      <c r="B10" s="122" t="s">
        <v>1104</v>
      </c>
      <c r="C10" s="124"/>
      <c r="D10" s="125"/>
      <c r="E10" s="125"/>
      <c r="F10" s="125"/>
      <c r="G10" s="126"/>
      <c r="H10" s="126"/>
      <c r="I10" s="124"/>
      <c r="J10" s="126"/>
      <c r="K10" s="127"/>
    </row>
    <row r="11" spans="1:11" s="33" customFormat="1" ht="21" customHeight="1" thickBot="1" x14ac:dyDescent="0.3">
      <c r="B11" s="128" t="s">
        <v>159</v>
      </c>
      <c r="C11" s="129" t="s">
        <v>201</v>
      </c>
      <c r="D11" s="129" t="s">
        <v>202</v>
      </c>
      <c r="E11" s="129" t="s">
        <v>203</v>
      </c>
      <c r="F11" s="129" t="s">
        <v>204</v>
      </c>
      <c r="G11" s="129" t="s">
        <v>205</v>
      </c>
      <c r="H11" s="129" t="s">
        <v>206</v>
      </c>
      <c r="I11" s="129" t="s">
        <v>207</v>
      </c>
      <c r="J11" s="129" t="s">
        <v>164</v>
      </c>
      <c r="K11" s="130" t="s">
        <v>165</v>
      </c>
    </row>
    <row r="12" spans="1:11" s="131" customFormat="1" ht="16.5" thickTop="1" x14ac:dyDescent="0.25">
      <c r="B12" s="492" t="s">
        <v>125</v>
      </c>
      <c r="C12" s="493" t="s">
        <v>133</v>
      </c>
      <c r="D12" s="494" t="s">
        <v>208</v>
      </c>
      <c r="E12" s="495">
        <v>26</v>
      </c>
      <c r="F12" s="495" t="s">
        <v>209</v>
      </c>
      <c r="G12" s="494" t="s">
        <v>167</v>
      </c>
      <c r="H12" s="496">
        <v>17315</v>
      </c>
      <c r="I12" s="497">
        <f t="shared" ref="I12:I75" ca="1" si="0">DATEDIF(H13,TODAY(),"y")</f>
        <v>70</v>
      </c>
      <c r="J12" s="498">
        <v>598506530</v>
      </c>
      <c r="K12" s="499">
        <v>653717768</v>
      </c>
    </row>
    <row r="13" spans="1:11" s="131" customFormat="1" ht="15.75" x14ac:dyDescent="0.25">
      <c r="B13" s="500" t="s">
        <v>127</v>
      </c>
      <c r="C13" s="501" t="s">
        <v>128</v>
      </c>
      <c r="D13" s="502" t="s">
        <v>210</v>
      </c>
      <c r="E13" s="503">
        <v>9</v>
      </c>
      <c r="F13" s="503" t="s">
        <v>173</v>
      </c>
      <c r="G13" s="502" t="s">
        <v>174</v>
      </c>
      <c r="H13" s="504">
        <v>18548</v>
      </c>
      <c r="I13" s="505">
        <f t="shared" ca="1" si="0"/>
        <v>62</v>
      </c>
      <c r="J13" s="506">
        <v>544500959</v>
      </c>
      <c r="K13" s="507">
        <v>653718227</v>
      </c>
    </row>
    <row r="14" spans="1:11" s="131" customFormat="1" ht="15.75" x14ac:dyDescent="0.25">
      <c r="B14" s="500" t="s">
        <v>129</v>
      </c>
      <c r="C14" s="501" t="s">
        <v>133</v>
      </c>
      <c r="D14" s="502" t="s">
        <v>211</v>
      </c>
      <c r="E14" s="503">
        <v>4</v>
      </c>
      <c r="F14" s="503" t="s">
        <v>212</v>
      </c>
      <c r="G14" s="502" t="s">
        <v>167</v>
      </c>
      <c r="H14" s="504">
        <v>21331</v>
      </c>
      <c r="I14" s="505">
        <f t="shared" ca="1" si="0"/>
        <v>62</v>
      </c>
      <c r="J14" s="506">
        <v>634510244</v>
      </c>
      <c r="K14" s="507">
        <v>653717462</v>
      </c>
    </row>
    <row r="15" spans="1:11" s="131" customFormat="1" ht="15.75" x14ac:dyDescent="0.25">
      <c r="B15" s="500" t="s">
        <v>131</v>
      </c>
      <c r="C15" s="501" t="s">
        <v>70</v>
      </c>
      <c r="D15" s="502" t="s">
        <v>170</v>
      </c>
      <c r="E15" s="503">
        <v>5</v>
      </c>
      <c r="F15" s="503" t="s">
        <v>213</v>
      </c>
      <c r="G15" s="502" t="s">
        <v>167</v>
      </c>
      <c r="H15" s="504">
        <v>21332</v>
      </c>
      <c r="I15" s="505">
        <f t="shared" ca="1" si="0"/>
        <v>62</v>
      </c>
      <c r="J15" s="506">
        <v>478494150</v>
      </c>
      <c r="K15" s="507">
        <v>653718788</v>
      </c>
    </row>
    <row r="16" spans="1:11" s="131" customFormat="1" ht="15.75" x14ac:dyDescent="0.25">
      <c r="B16" s="500" t="s">
        <v>132</v>
      </c>
      <c r="C16" s="501" t="s">
        <v>133</v>
      </c>
      <c r="D16" s="502" t="s">
        <v>194</v>
      </c>
      <c r="E16" s="503">
        <v>15</v>
      </c>
      <c r="F16" s="503" t="s">
        <v>180</v>
      </c>
      <c r="G16" s="502" t="s">
        <v>177</v>
      </c>
      <c r="H16" s="504">
        <v>21332</v>
      </c>
      <c r="I16" s="505">
        <f t="shared" ca="1" si="0"/>
        <v>62</v>
      </c>
      <c r="J16" s="506">
        <v>550501578</v>
      </c>
      <c r="K16" s="507">
        <v>653718176</v>
      </c>
    </row>
    <row r="17" spans="2:14" s="131" customFormat="1" ht="15.75" x14ac:dyDescent="0.25">
      <c r="B17" s="500" t="s">
        <v>134</v>
      </c>
      <c r="C17" s="501" t="s">
        <v>139</v>
      </c>
      <c r="D17" s="502" t="s">
        <v>214</v>
      </c>
      <c r="E17" s="503">
        <v>21</v>
      </c>
      <c r="F17" s="503" t="s">
        <v>188</v>
      </c>
      <c r="G17" s="502" t="s">
        <v>177</v>
      </c>
      <c r="H17" s="504">
        <v>21344</v>
      </c>
      <c r="I17" s="505">
        <f t="shared" ca="1" si="0"/>
        <v>62</v>
      </c>
      <c r="J17" s="506">
        <v>556502197</v>
      </c>
      <c r="K17" s="507">
        <v>653718125</v>
      </c>
    </row>
    <row r="18" spans="2:14" s="131" customFormat="1" ht="15.75" x14ac:dyDescent="0.25">
      <c r="B18" s="500" t="s">
        <v>127</v>
      </c>
      <c r="C18" s="501" t="s">
        <v>126</v>
      </c>
      <c r="D18" s="502" t="s">
        <v>208</v>
      </c>
      <c r="E18" s="503">
        <v>36</v>
      </c>
      <c r="F18" s="503" t="s">
        <v>215</v>
      </c>
      <c r="G18" s="502" t="s">
        <v>216</v>
      </c>
      <c r="H18" s="504">
        <v>21363</v>
      </c>
      <c r="I18" s="505">
        <f t="shared" ca="1" si="0"/>
        <v>62</v>
      </c>
      <c r="J18" s="506">
        <v>622509006</v>
      </c>
      <c r="K18" s="507">
        <v>653717564</v>
      </c>
    </row>
    <row r="19" spans="2:14" s="131" customFormat="1" ht="15.75" x14ac:dyDescent="0.25">
      <c r="B19" s="500" t="s">
        <v>136</v>
      </c>
      <c r="C19" s="501" t="s">
        <v>124</v>
      </c>
      <c r="D19" s="502" t="s">
        <v>208</v>
      </c>
      <c r="E19" s="503">
        <v>37</v>
      </c>
      <c r="F19" s="503" t="s">
        <v>217</v>
      </c>
      <c r="G19" s="502" t="s">
        <v>167</v>
      </c>
      <c r="H19" s="504">
        <v>21364</v>
      </c>
      <c r="I19" s="505">
        <f t="shared" ca="1" si="0"/>
        <v>61</v>
      </c>
      <c r="J19" s="506">
        <v>628509625</v>
      </c>
      <c r="K19" s="507">
        <v>653717513</v>
      </c>
      <c r="N19" s="132"/>
    </row>
    <row r="20" spans="2:14" s="131" customFormat="1" ht="15.75" x14ac:dyDescent="0.25">
      <c r="B20" s="500" t="s">
        <v>137</v>
      </c>
      <c r="C20" s="501" t="s">
        <v>150</v>
      </c>
      <c r="D20" s="502" t="s">
        <v>170</v>
      </c>
      <c r="E20" s="503">
        <v>11</v>
      </c>
      <c r="F20" s="503" t="s">
        <v>218</v>
      </c>
      <c r="G20" s="502" t="s">
        <v>177</v>
      </c>
      <c r="H20" s="504">
        <v>21743</v>
      </c>
      <c r="I20" s="505">
        <f t="shared" ca="1" si="0"/>
        <v>61</v>
      </c>
      <c r="J20" s="506">
        <v>484494769</v>
      </c>
      <c r="K20" s="507">
        <v>653718737</v>
      </c>
      <c r="N20" s="133"/>
    </row>
    <row r="21" spans="2:14" s="131" customFormat="1" ht="15.75" x14ac:dyDescent="0.25">
      <c r="B21" s="500" t="s">
        <v>138</v>
      </c>
      <c r="C21" s="501" t="s">
        <v>139</v>
      </c>
      <c r="D21" s="502" t="s">
        <v>211</v>
      </c>
      <c r="E21" s="503">
        <v>10</v>
      </c>
      <c r="F21" s="503" t="s">
        <v>219</v>
      </c>
      <c r="G21" s="502" t="s">
        <v>174</v>
      </c>
      <c r="H21" s="504">
        <v>21886</v>
      </c>
      <c r="I21" s="505">
        <f t="shared" ca="1" si="0"/>
        <v>60</v>
      </c>
      <c r="J21" s="506">
        <v>640510863</v>
      </c>
      <c r="K21" s="507">
        <v>653717411</v>
      </c>
    </row>
    <row r="22" spans="2:14" s="131" customFormat="1" ht="15.75" x14ac:dyDescent="0.25">
      <c r="B22" s="500" t="s">
        <v>140</v>
      </c>
      <c r="C22" s="501" t="s">
        <v>135</v>
      </c>
      <c r="D22" s="502" t="s">
        <v>170</v>
      </c>
      <c r="E22" s="503">
        <v>17</v>
      </c>
      <c r="F22" s="503" t="s">
        <v>220</v>
      </c>
      <c r="G22" s="502" t="s">
        <v>177</v>
      </c>
      <c r="H22" s="504">
        <v>22154</v>
      </c>
      <c r="I22" s="505">
        <f t="shared" ca="1" si="0"/>
        <v>60</v>
      </c>
      <c r="J22" s="506">
        <v>490495388</v>
      </c>
      <c r="K22" s="507">
        <v>653718686</v>
      </c>
    </row>
    <row r="23" spans="2:14" s="131" customFormat="1" ht="15.75" x14ac:dyDescent="0.25">
      <c r="B23" s="500" t="s">
        <v>141</v>
      </c>
      <c r="C23" s="501" t="s">
        <v>70</v>
      </c>
      <c r="D23" s="502" t="s">
        <v>221</v>
      </c>
      <c r="E23" s="503">
        <v>27</v>
      </c>
      <c r="F23" s="503" t="s">
        <v>190</v>
      </c>
      <c r="G23" s="502" t="s">
        <v>191</v>
      </c>
      <c r="H23" s="504">
        <v>22154</v>
      </c>
      <c r="I23" s="505">
        <f t="shared" ca="1" si="0"/>
        <v>59</v>
      </c>
      <c r="J23" s="506">
        <v>562502816</v>
      </c>
      <c r="K23" s="507">
        <v>653718074</v>
      </c>
    </row>
    <row r="24" spans="2:14" s="131" customFormat="1" ht="15.75" x14ac:dyDescent="0.25">
      <c r="B24" s="500" t="s">
        <v>142</v>
      </c>
      <c r="C24" s="501" t="s">
        <v>70</v>
      </c>
      <c r="D24" s="502" t="s">
        <v>211</v>
      </c>
      <c r="E24" s="503">
        <v>16</v>
      </c>
      <c r="F24" s="503" t="s">
        <v>222</v>
      </c>
      <c r="G24" s="502" t="s">
        <v>177</v>
      </c>
      <c r="H24" s="504">
        <v>22441</v>
      </c>
      <c r="I24" s="505">
        <f t="shared" ca="1" si="0"/>
        <v>59</v>
      </c>
      <c r="J24" s="506">
        <v>646511482</v>
      </c>
      <c r="K24" s="507">
        <v>653717360</v>
      </c>
    </row>
    <row r="25" spans="2:14" s="131" customFormat="1" ht="15.75" x14ac:dyDescent="0.25">
      <c r="B25" s="500" t="s">
        <v>143</v>
      </c>
      <c r="C25" s="501" t="s">
        <v>126</v>
      </c>
      <c r="D25" s="502" t="s">
        <v>170</v>
      </c>
      <c r="E25" s="503">
        <v>23</v>
      </c>
      <c r="F25" s="503" t="s">
        <v>169</v>
      </c>
      <c r="G25" s="502" t="s">
        <v>167</v>
      </c>
      <c r="H25" s="504">
        <v>22565</v>
      </c>
      <c r="I25" s="505">
        <f t="shared" ca="1" si="0"/>
        <v>59</v>
      </c>
      <c r="J25" s="506">
        <v>496496007</v>
      </c>
      <c r="K25" s="507">
        <v>653718635</v>
      </c>
    </row>
    <row r="26" spans="2:14" s="131" customFormat="1" ht="15.75" x14ac:dyDescent="0.25">
      <c r="B26" s="500" t="s">
        <v>145</v>
      </c>
      <c r="C26" s="501" t="s">
        <v>128</v>
      </c>
      <c r="D26" s="502" t="s">
        <v>194</v>
      </c>
      <c r="E26" s="503">
        <v>33</v>
      </c>
      <c r="F26" s="503" t="s">
        <v>223</v>
      </c>
      <c r="G26" s="502" t="s">
        <v>216</v>
      </c>
      <c r="H26" s="504">
        <v>22565</v>
      </c>
      <c r="I26" s="505">
        <f t="shared" ca="1" si="0"/>
        <v>58</v>
      </c>
      <c r="J26" s="506">
        <v>568503435</v>
      </c>
      <c r="K26" s="507">
        <v>653718023</v>
      </c>
    </row>
    <row r="27" spans="2:14" s="131" customFormat="1" ht="15.75" x14ac:dyDescent="0.25">
      <c r="B27" s="500" t="s">
        <v>146</v>
      </c>
      <c r="C27" s="501" t="s">
        <v>135</v>
      </c>
      <c r="D27" s="502" t="s">
        <v>170</v>
      </c>
      <c r="E27" s="503">
        <v>29</v>
      </c>
      <c r="F27" s="503" t="s">
        <v>195</v>
      </c>
      <c r="G27" s="502" t="s">
        <v>167</v>
      </c>
      <c r="H27" s="504">
        <v>22976</v>
      </c>
      <c r="I27" s="505">
        <f t="shared" ca="1" si="0"/>
        <v>58</v>
      </c>
      <c r="J27" s="506">
        <v>502496626</v>
      </c>
      <c r="K27" s="507">
        <v>653718584</v>
      </c>
    </row>
    <row r="28" spans="2:14" s="131" customFormat="1" ht="15.75" x14ac:dyDescent="0.25">
      <c r="B28" s="500" t="s">
        <v>147</v>
      </c>
      <c r="C28" s="501" t="s">
        <v>70</v>
      </c>
      <c r="D28" s="502" t="s">
        <v>208</v>
      </c>
      <c r="E28" s="503">
        <v>2</v>
      </c>
      <c r="F28" s="503" t="s">
        <v>224</v>
      </c>
      <c r="G28" s="502" t="s">
        <v>167</v>
      </c>
      <c r="H28" s="504">
        <v>22976</v>
      </c>
      <c r="I28" s="505">
        <f t="shared" ca="1" si="0"/>
        <v>58</v>
      </c>
      <c r="J28" s="506">
        <v>574504054</v>
      </c>
      <c r="K28" s="507">
        <v>653717972</v>
      </c>
    </row>
    <row r="29" spans="2:14" s="131" customFormat="1" ht="15.75" x14ac:dyDescent="0.25">
      <c r="B29" s="500" t="s">
        <v>148</v>
      </c>
      <c r="C29" s="501" t="s">
        <v>150</v>
      </c>
      <c r="D29" s="502" t="s">
        <v>211</v>
      </c>
      <c r="E29" s="503">
        <v>22</v>
      </c>
      <c r="F29" s="503" t="s">
        <v>225</v>
      </c>
      <c r="G29" s="502" t="s">
        <v>167</v>
      </c>
      <c r="H29" s="504">
        <v>22996</v>
      </c>
      <c r="I29" s="505">
        <f t="shared" ca="1" si="0"/>
        <v>56</v>
      </c>
      <c r="J29" s="506">
        <v>652512101</v>
      </c>
      <c r="K29" s="507">
        <v>653717309</v>
      </c>
    </row>
    <row r="30" spans="2:14" s="131" customFormat="1" ht="15.75" x14ac:dyDescent="0.25">
      <c r="B30" s="500" t="s">
        <v>127</v>
      </c>
      <c r="C30" s="501" t="s">
        <v>135</v>
      </c>
      <c r="D30" s="502" t="s">
        <v>186</v>
      </c>
      <c r="E30" s="503">
        <v>6</v>
      </c>
      <c r="F30" s="503" t="s">
        <v>176</v>
      </c>
      <c r="G30" s="502" t="s">
        <v>177</v>
      </c>
      <c r="H30" s="504">
        <v>23387</v>
      </c>
      <c r="I30" s="505">
        <f t="shared" ca="1" si="0"/>
        <v>56</v>
      </c>
      <c r="J30" s="506">
        <v>508497245</v>
      </c>
      <c r="K30" s="507">
        <v>653718533</v>
      </c>
    </row>
    <row r="31" spans="2:14" s="131" customFormat="1" ht="15.75" x14ac:dyDescent="0.25">
      <c r="B31" s="500" t="s">
        <v>127</v>
      </c>
      <c r="C31" s="501" t="s">
        <v>71</v>
      </c>
      <c r="D31" s="502" t="s">
        <v>226</v>
      </c>
      <c r="E31" s="503">
        <v>8</v>
      </c>
      <c r="F31" s="503" t="s">
        <v>227</v>
      </c>
      <c r="G31" s="502" t="s">
        <v>177</v>
      </c>
      <c r="H31" s="504">
        <v>23387</v>
      </c>
      <c r="I31" s="505">
        <f t="shared" ca="1" si="0"/>
        <v>56</v>
      </c>
      <c r="J31" s="506">
        <v>580504673</v>
      </c>
      <c r="K31" s="507">
        <v>653717921</v>
      </c>
    </row>
    <row r="32" spans="2:14" s="131" customFormat="1" ht="15.75" x14ac:dyDescent="0.25">
      <c r="B32" s="500" t="s">
        <v>138</v>
      </c>
      <c r="C32" s="501" t="s">
        <v>149</v>
      </c>
      <c r="D32" s="502" t="s">
        <v>211</v>
      </c>
      <c r="E32" s="503">
        <v>28</v>
      </c>
      <c r="F32" s="503" t="s">
        <v>228</v>
      </c>
      <c r="G32" s="502" t="s">
        <v>229</v>
      </c>
      <c r="H32" s="504">
        <v>23551</v>
      </c>
      <c r="I32" s="505">
        <f t="shared" ca="1" si="0"/>
        <v>55</v>
      </c>
      <c r="J32" s="506">
        <v>658512720</v>
      </c>
      <c r="K32" s="507">
        <v>653717258</v>
      </c>
    </row>
    <row r="33" spans="2:11" s="131" customFormat="1" ht="15.75" x14ac:dyDescent="0.25">
      <c r="B33" s="500" t="s">
        <v>151</v>
      </c>
      <c r="C33" s="501" t="s">
        <v>126</v>
      </c>
      <c r="D33" s="502" t="s">
        <v>186</v>
      </c>
      <c r="E33" s="503">
        <v>12</v>
      </c>
      <c r="F33" s="503" t="s">
        <v>185</v>
      </c>
      <c r="G33" s="502" t="s">
        <v>177</v>
      </c>
      <c r="H33" s="504">
        <v>23798</v>
      </c>
      <c r="I33" s="505">
        <f t="shared" ca="1" si="0"/>
        <v>55</v>
      </c>
      <c r="J33" s="506">
        <v>514497864</v>
      </c>
      <c r="K33" s="507">
        <v>653718482</v>
      </c>
    </row>
    <row r="34" spans="2:11" s="131" customFormat="1" ht="15.75" x14ac:dyDescent="0.25">
      <c r="B34" s="500" t="s">
        <v>129</v>
      </c>
      <c r="C34" s="501" t="s">
        <v>130</v>
      </c>
      <c r="D34" s="502" t="s">
        <v>208</v>
      </c>
      <c r="E34" s="503">
        <v>14</v>
      </c>
      <c r="F34" s="503" t="s">
        <v>230</v>
      </c>
      <c r="G34" s="502" t="s">
        <v>231</v>
      </c>
      <c r="H34" s="504">
        <v>23798</v>
      </c>
      <c r="I34" s="505">
        <f t="shared" ca="1" si="0"/>
        <v>55</v>
      </c>
      <c r="J34" s="506">
        <v>586505292</v>
      </c>
      <c r="K34" s="507">
        <v>653717870</v>
      </c>
    </row>
    <row r="35" spans="2:11" s="131" customFormat="1" ht="15.75" x14ac:dyDescent="0.25">
      <c r="B35" s="500" t="s">
        <v>127</v>
      </c>
      <c r="C35" s="501" t="s">
        <v>144</v>
      </c>
      <c r="D35" s="502" t="s">
        <v>232</v>
      </c>
      <c r="E35" s="503">
        <v>7</v>
      </c>
      <c r="F35" s="503" t="s">
        <v>233</v>
      </c>
      <c r="G35" s="502" t="s">
        <v>177</v>
      </c>
      <c r="H35" s="504">
        <v>24106</v>
      </c>
      <c r="I35" s="505">
        <f t="shared" ca="1" si="0"/>
        <v>54</v>
      </c>
      <c r="J35" s="506">
        <v>664513339</v>
      </c>
      <c r="K35" s="507">
        <v>653717207</v>
      </c>
    </row>
    <row r="36" spans="2:11" s="131" customFormat="1" ht="15.75" x14ac:dyDescent="0.25">
      <c r="B36" s="500" t="s">
        <v>138</v>
      </c>
      <c r="C36" s="501" t="s">
        <v>144</v>
      </c>
      <c r="D36" s="502" t="s">
        <v>186</v>
      </c>
      <c r="E36" s="503">
        <v>18</v>
      </c>
      <c r="F36" s="503" t="s">
        <v>182</v>
      </c>
      <c r="G36" s="502" t="s">
        <v>183</v>
      </c>
      <c r="H36" s="504">
        <v>24209</v>
      </c>
      <c r="I36" s="505">
        <f t="shared" ca="1" si="0"/>
        <v>54</v>
      </c>
      <c r="J36" s="506">
        <v>520498483</v>
      </c>
      <c r="K36" s="507">
        <v>653718431</v>
      </c>
    </row>
    <row r="37" spans="2:11" s="131" customFormat="1" ht="15.75" x14ac:dyDescent="0.25">
      <c r="B37" s="500" t="s">
        <v>127</v>
      </c>
      <c r="C37" s="501" t="s">
        <v>128</v>
      </c>
      <c r="D37" s="502" t="s">
        <v>234</v>
      </c>
      <c r="E37" s="503">
        <v>20</v>
      </c>
      <c r="F37" s="503" t="s">
        <v>235</v>
      </c>
      <c r="G37" s="502" t="s">
        <v>183</v>
      </c>
      <c r="H37" s="504">
        <v>24209</v>
      </c>
      <c r="I37" s="505">
        <f t="shared" ca="1" si="0"/>
        <v>53</v>
      </c>
      <c r="J37" s="506">
        <v>592505911</v>
      </c>
      <c r="K37" s="507">
        <v>653717819</v>
      </c>
    </row>
    <row r="38" spans="2:11" s="131" customFormat="1" ht="15.75" x14ac:dyDescent="0.25">
      <c r="B38" s="500" t="s">
        <v>129</v>
      </c>
      <c r="C38" s="501" t="s">
        <v>124</v>
      </c>
      <c r="D38" s="502" t="s">
        <v>186</v>
      </c>
      <c r="E38" s="503">
        <v>24</v>
      </c>
      <c r="F38" s="503" t="s">
        <v>166</v>
      </c>
      <c r="G38" s="502" t="s">
        <v>167</v>
      </c>
      <c r="H38" s="504">
        <v>24620</v>
      </c>
      <c r="I38" s="505">
        <f t="shared" ca="1" si="0"/>
        <v>53</v>
      </c>
      <c r="J38" s="506">
        <v>526499102</v>
      </c>
      <c r="K38" s="507">
        <v>653718380</v>
      </c>
    </row>
    <row r="39" spans="2:11" s="131" customFormat="1" ht="15.75" x14ac:dyDescent="0.25">
      <c r="B39" s="500" t="s">
        <v>236</v>
      </c>
      <c r="C39" s="501" t="s">
        <v>124</v>
      </c>
      <c r="D39" s="502" t="s">
        <v>232</v>
      </c>
      <c r="E39" s="503">
        <v>13</v>
      </c>
      <c r="F39" s="503" t="s">
        <v>237</v>
      </c>
      <c r="G39" s="502" t="s">
        <v>177</v>
      </c>
      <c r="H39" s="504">
        <v>24661</v>
      </c>
      <c r="I39" s="505">
        <f t="shared" ca="1" si="0"/>
        <v>52</v>
      </c>
      <c r="J39" s="506">
        <v>670513958</v>
      </c>
      <c r="K39" s="507">
        <v>653717156</v>
      </c>
    </row>
    <row r="40" spans="2:11" s="131" customFormat="1" ht="15.75" x14ac:dyDescent="0.25">
      <c r="B40" s="500" t="s">
        <v>127</v>
      </c>
      <c r="C40" s="501" t="s">
        <v>135</v>
      </c>
      <c r="D40" s="502" t="s">
        <v>186</v>
      </c>
      <c r="E40" s="503">
        <v>30</v>
      </c>
      <c r="F40" s="503" t="s">
        <v>171</v>
      </c>
      <c r="G40" s="502" t="s">
        <v>167</v>
      </c>
      <c r="H40" s="504">
        <v>25031</v>
      </c>
      <c r="I40" s="505">
        <f t="shared" ca="1" si="0"/>
        <v>52</v>
      </c>
      <c r="J40" s="506">
        <v>532499721</v>
      </c>
      <c r="K40" s="507">
        <v>653718329</v>
      </c>
    </row>
    <row r="41" spans="2:11" s="131" customFormat="1" ht="15.75" x14ac:dyDescent="0.25">
      <c r="B41" s="500" t="s">
        <v>238</v>
      </c>
      <c r="C41" s="501" t="s">
        <v>71</v>
      </c>
      <c r="D41" s="502" t="s">
        <v>239</v>
      </c>
      <c r="E41" s="503">
        <v>32</v>
      </c>
      <c r="F41" s="503" t="s">
        <v>240</v>
      </c>
      <c r="G41" s="502" t="s">
        <v>216</v>
      </c>
      <c r="H41" s="504">
        <v>25031</v>
      </c>
      <c r="I41" s="505">
        <f t="shared" ca="1" si="0"/>
        <v>51</v>
      </c>
      <c r="J41" s="506">
        <v>604507149</v>
      </c>
      <c r="K41" s="507">
        <v>653717717</v>
      </c>
    </row>
    <row r="42" spans="2:11" s="131" customFormat="1" ht="15.75" x14ac:dyDescent="0.25">
      <c r="B42" s="500" t="s">
        <v>145</v>
      </c>
      <c r="C42" s="501" t="s">
        <v>71</v>
      </c>
      <c r="D42" s="502" t="s">
        <v>232</v>
      </c>
      <c r="E42" s="503">
        <v>19</v>
      </c>
      <c r="F42" s="503" t="s">
        <v>241</v>
      </c>
      <c r="G42" s="502" t="s">
        <v>183</v>
      </c>
      <c r="H42" s="504">
        <v>25216</v>
      </c>
      <c r="I42" s="505">
        <f t="shared" ca="1" si="0"/>
        <v>51</v>
      </c>
      <c r="J42" s="506">
        <v>676514577</v>
      </c>
      <c r="K42" s="507">
        <v>653717105</v>
      </c>
    </row>
    <row r="43" spans="2:11" s="131" customFormat="1" ht="15.75" x14ac:dyDescent="0.25">
      <c r="B43" s="500" t="s">
        <v>145</v>
      </c>
      <c r="C43" s="501" t="s">
        <v>130</v>
      </c>
      <c r="D43" s="502" t="s">
        <v>194</v>
      </c>
      <c r="E43" s="503">
        <v>3</v>
      </c>
      <c r="F43" s="503" t="s">
        <v>193</v>
      </c>
      <c r="G43" s="502" t="s">
        <v>167</v>
      </c>
      <c r="H43" s="504">
        <v>25442</v>
      </c>
      <c r="I43" s="505">
        <f t="shared" ca="1" si="0"/>
        <v>51</v>
      </c>
      <c r="J43" s="506">
        <v>538500340</v>
      </c>
      <c r="K43" s="507">
        <v>653718278</v>
      </c>
    </row>
    <row r="44" spans="2:11" s="131" customFormat="1" ht="15.75" x14ac:dyDescent="0.25">
      <c r="B44" s="500" t="s">
        <v>127</v>
      </c>
      <c r="C44" s="501" t="s">
        <v>139</v>
      </c>
      <c r="D44" s="502" t="s">
        <v>208</v>
      </c>
      <c r="E44" s="503">
        <v>34</v>
      </c>
      <c r="F44" s="503" t="s">
        <v>242</v>
      </c>
      <c r="G44" s="502" t="s">
        <v>216</v>
      </c>
      <c r="H44" s="504">
        <v>25442</v>
      </c>
      <c r="I44" s="505">
        <f t="shared" ca="1" si="0"/>
        <v>50</v>
      </c>
      <c r="J44" s="506">
        <v>610507768</v>
      </c>
      <c r="K44" s="507">
        <v>653717666</v>
      </c>
    </row>
    <row r="45" spans="2:11" s="131" customFormat="1" ht="15.75" x14ac:dyDescent="0.25">
      <c r="B45" s="500" t="s">
        <v>243</v>
      </c>
      <c r="C45" s="501" t="s">
        <v>130</v>
      </c>
      <c r="D45" s="502" t="s">
        <v>232</v>
      </c>
      <c r="E45" s="503">
        <v>25</v>
      </c>
      <c r="F45" s="503" t="s">
        <v>244</v>
      </c>
      <c r="G45" s="502" t="s">
        <v>245</v>
      </c>
      <c r="H45" s="504">
        <v>25771</v>
      </c>
      <c r="I45" s="505">
        <f t="shared" ca="1" si="0"/>
        <v>50</v>
      </c>
      <c r="J45" s="506">
        <v>682515196</v>
      </c>
      <c r="K45" s="507">
        <v>653717054</v>
      </c>
    </row>
    <row r="46" spans="2:11" s="131" customFormat="1" ht="15.75" x14ac:dyDescent="0.25">
      <c r="B46" s="500" t="s">
        <v>142</v>
      </c>
      <c r="C46" s="501" t="s">
        <v>150</v>
      </c>
      <c r="D46" s="502" t="s">
        <v>208</v>
      </c>
      <c r="E46" s="503">
        <v>35</v>
      </c>
      <c r="F46" s="503" t="s">
        <v>246</v>
      </c>
      <c r="G46" s="502" t="s">
        <v>216</v>
      </c>
      <c r="H46" s="504">
        <v>25853</v>
      </c>
      <c r="I46" s="505">
        <f t="shared" ca="1" si="0"/>
        <v>48</v>
      </c>
      <c r="J46" s="506">
        <v>616508387</v>
      </c>
      <c r="K46" s="507">
        <v>653717615</v>
      </c>
    </row>
    <row r="47" spans="2:11" s="131" customFormat="1" ht="15.75" x14ac:dyDescent="0.25">
      <c r="B47" s="500" t="s">
        <v>142</v>
      </c>
      <c r="C47" s="501" t="s">
        <v>144</v>
      </c>
      <c r="D47" s="502" t="s">
        <v>232</v>
      </c>
      <c r="E47" s="503">
        <v>31</v>
      </c>
      <c r="F47" s="503" t="s">
        <v>247</v>
      </c>
      <c r="G47" s="502" t="s">
        <v>216</v>
      </c>
      <c r="H47" s="504">
        <v>26326</v>
      </c>
      <c r="I47" s="505">
        <f t="shared" ca="1" si="0"/>
        <v>47</v>
      </c>
      <c r="J47" s="506">
        <v>688515815</v>
      </c>
      <c r="K47" s="507">
        <v>653717003</v>
      </c>
    </row>
    <row r="48" spans="2:11" s="131" customFormat="1" ht="15.75" x14ac:dyDescent="0.25">
      <c r="B48" s="500" t="s">
        <v>127</v>
      </c>
      <c r="C48" s="501" t="s">
        <v>128</v>
      </c>
      <c r="D48" s="502" t="s">
        <v>194</v>
      </c>
      <c r="E48" s="503">
        <v>9</v>
      </c>
      <c r="F48" s="503" t="s">
        <v>173</v>
      </c>
      <c r="G48" s="502" t="s">
        <v>174</v>
      </c>
      <c r="H48" s="504">
        <v>26881</v>
      </c>
      <c r="I48" s="505">
        <f t="shared" ca="1" si="0"/>
        <v>45</v>
      </c>
      <c r="J48" s="506">
        <v>694516434</v>
      </c>
      <c r="K48" s="507">
        <v>653716952</v>
      </c>
    </row>
    <row r="49" spans="2:11" s="131" customFormat="1" ht="15.75" x14ac:dyDescent="0.25">
      <c r="B49" s="500" t="s">
        <v>243</v>
      </c>
      <c r="C49" s="501" t="s">
        <v>133</v>
      </c>
      <c r="D49" s="502" t="s">
        <v>194</v>
      </c>
      <c r="E49" s="503">
        <v>15</v>
      </c>
      <c r="F49" s="503" t="s">
        <v>180</v>
      </c>
      <c r="G49" s="502" t="s">
        <v>177</v>
      </c>
      <c r="H49" s="504">
        <v>27436</v>
      </c>
      <c r="I49" s="505">
        <f t="shared" ca="1" si="0"/>
        <v>44</v>
      </c>
      <c r="J49" s="506">
        <v>700517053</v>
      </c>
      <c r="K49" s="507">
        <v>653716901</v>
      </c>
    </row>
    <row r="50" spans="2:11" s="131" customFormat="1" ht="15.75" x14ac:dyDescent="0.25">
      <c r="B50" s="500" t="s">
        <v>142</v>
      </c>
      <c r="C50" s="501" t="s">
        <v>139</v>
      </c>
      <c r="D50" s="502" t="s">
        <v>194</v>
      </c>
      <c r="E50" s="503">
        <v>21</v>
      </c>
      <c r="F50" s="503" t="s">
        <v>188</v>
      </c>
      <c r="G50" s="502" t="s">
        <v>177</v>
      </c>
      <c r="H50" s="504">
        <v>27991</v>
      </c>
      <c r="I50" s="505">
        <f t="shared" ca="1" si="0"/>
        <v>42</v>
      </c>
      <c r="J50" s="506">
        <v>706517672</v>
      </c>
      <c r="K50" s="507">
        <v>653716850</v>
      </c>
    </row>
    <row r="51" spans="2:11" s="131" customFormat="1" ht="15.75" x14ac:dyDescent="0.25">
      <c r="B51" s="500" t="s">
        <v>143</v>
      </c>
      <c r="C51" s="501" t="s">
        <v>70</v>
      </c>
      <c r="D51" s="502" t="s">
        <v>194</v>
      </c>
      <c r="E51" s="503">
        <v>27</v>
      </c>
      <c r="F51" s="503" t="s">
        <v>190</v>
      </c>
      <c r="G51" s="502" t="s">
        <v>191</v>
      </c>
      <c r="H51" s="504">
        <v>28546</v>
      </c>
      <c r="I51" s="505">
        <f t="shared" ca="1" si="0"/>
        <v>41</v>
      </c>
      <c r="J51" s="506">
        <v>712518291</v>
      </c>
      <c r="K51" s="507">
        <v>653716799</v>
      </c>
    </row>
    <row r="52" spans="2:11" s="131" customFormat="1" ht="15.75" x14ac:dyDescent="0.25">
      <c r="B52" s="500" t="s">
        <v>248</v>
      </c>
      <c r="C52" s="501" t="s">
        <v>128</v>
      </c>
      <c r="D52" s="502" t="s">
        <v>194</v>
      </c>
      <c r="E52" s="503">
        <v>33</v>
      </c>
      <c r="F52" s="503" t="s">
        <v>223</v>
      </c>
      <c r="G52" s="502" t="s">
        <v>216</v>
      </c>
      <c r="H52" s="504">
        <v>29101</v>
      </c>
      <c r="I52" s="505">
        <f t="shared" ca="1" si="0"/>
        <v>39</v>
      </c>
      <c r="J52" s="506">
        <v>718518910</v>
      </c>
      <c r="K52" s="507">
        <v>653716748</v>
      </c>
    </row>
    <row r="53" spans="2:11" s="131" customFormat="1" ht="15.75" x14ac:dyDescent="0.25">
      <c r="B53" s="500" t="s">
        <v>145</v>
      </c>
      <c r="C53" s="501" t="s">
        <v>70</v>
      </c>
      <c r="D53" s="502" t="s">
        <v>208</v>
      </c>
      <c r="E53" s="503">
        <v>2</v>
      </c>
      <c r="F53" s="503" t="s">
        <v>224</v>
      </c>
      <c r="G53" s="502" t="s">
        <v>167</v>
      </c>
      <c r="H53" s="504">
        <v>29656</v>
      </c>
      <c r="I53" s="505">
        <f t="shared" ca="1" si="0"/>
        <v>38</v>
      </c>
      <c r="J53" s="506">
        <v>724519529</v>
      </c>
      <c r="K53" s="507">
        <v>653716697</v>
      </c>
    </row>
    <row r="54" spans="2:11" s="131" customFormat="1" ht="15.75" x14ac:dyDescent="0.25">
      <c r="B54" s="500" t="s">
        <v>127</v>
      </c>
      <c r="C54" s="501" t="s">
        <v>71</v>
      </c>
      <c r="D54" s="502" t="s">
        <v>208</v>
      </c>
      <c r="E54" s="503">
        <v>8</v>
      </c>
      <c r="F54" s="503" t="s">
        <v>227</v>
      </c>
      <c r="G54" s="502" t="s">
        <v>177</v>
      </c>
      <c r="H54" s="504">
        <v>30211</v>
      </c>
      <c r="I54" s="505">
        <f t="shared" ca="1" si="0"/>
        <v>36</v>
      </c>
      <c r="J54" s="506">
        <v>730520148</v>
      </c>
      <c r="K54" s="507">
        <v>653716646</v>
      </c>
    </row>
    <row r="55" spans="2:11" s="131" customFormat="1" ht="15.75" x14ac:dyDescent="0.25">
      <c r="B55" s="500" t="s">
        <v>129</v>
      </c>
      <c r="C55" s="501" t="s">
        <v>130</v>
      </c>
      <c r="D55" s="502" t="s">
        <v>208</v>
      </c>
      <c r="E55" s="503">
        <v>14</v>
      </c>
      <c r="F55" s="503" t="s">
        <v>230</v>
      </c>
      <c r="G55" s="502" t="s">
        <v>231</v>
      </c>
      <c r="H55" s="504">
        <v>30766</v>
      </c>
      <c r="I55" s="505">
        <f t="shared" ca="1" si="0"/>
        <v>35</v>
      </c>
      <c r="J55" s="506">
        <v>736520767</v>
      </c>
      <c r="K55" s="507">
        <v>653716595</v>
      </c>
    </row>
    <row r="56" spans="2:11" s="131" customFormat="1" ht="15.75" x14ac:dyDescent="0.25">
      <c r="B56" s="500" t="s">
        <v>127</v>
      </c>
      <c r="C56" s="501" t="s">
        <v>128</v>
      </c>
      <c r="D56" s="502" t="s">
        <v>208</v>
      </c>
      <c r="E56" s="503">
        <v>20</v>
      </c>
      <c r="F56" s="503" t="s">
        <v>235</v>
      </c>
      <c r="G56" s="502" t="s">
        <v>183</v>
      </c>
      <c r="H56" s="504">
        <v>31321</v>
      </c>
      <c r="I56" s="505">
        <f t="shared" ca="1" si="0"/>
        <v>33</v>
      </c>
      <c r="J56" s="506">
        <v>742521386</v>
      </c>
      <c r="K56" s="507">
        <v>653716544</v>
      </c>
    </row>
    <row r="57" spans="2:11" s="131" customFormat="1" ht="15.75" x14ac:dyDescent="0.25">
      <c r="B57" s="500" t="s">
        <v>125</v>
      </c>
      <c r="C57" s="501" t="s">
        <v>133</v>
      </c>
      <c r="D57" s="502" t="s">
        <v>208</v>
      </c>
      <c r="E57" s="503">
        <v>26</v>
      </c>
      <c r="F57" s="503" t="s">
        <v>209</v>
      </c>
      <c r="G57" s="502" t="s">
        <v>167</v>
      </c>
      <c r="H57" s="504">
        <v>31876</v>
      </c>
      <c r="I57" s="505">
        <f t="shared" ca="1" si="0"/>
        <v>32</v>
      </c>
      <c r="J57" s="506">
        <v>748522005</v>
      </c>
      <c r="K57" s="507">
        <v>653716493</v>
      </c>
    </row>
    <row r="58" spans="2:11" s="131" customFormat="1" ht="15.75" x14ac:dyDescent="0.25">
      <c r="B58" s="500" t="s">
        <v>249</v>
      </c>
      <c r="C58" s="501" t="s">
        <v>71</v>
      </c>
      <c r="D58" s="502" t="s">
        <v>208</v>
      </c>
      <c r="E58" s="503">
        <v>32</v>
      </c>
      <c r="F58" s="503" t="s">
        <v>240</v>
      </c>
      <c r="G58" s="502" t="s">
        <v>216</v>
      </c>
      <c r="H58" s="504">
        <v>32431</v>
      </c>
      <c r="I58" s="505">
        <f t="shared" ca="1" si="0"/>
        <v>30</v>
      </c>
      <c r="J58" s="506">
        <v>754522624</v>
      </c>
      <c r="K58" s="507">
        <v>653716442</v>
      </c>
    </row>
    <row r="59" spans="2:11" s="131" customFormat="1" ht="15.75" x14ac:dyDescent="0.25">
      <c r="B59" s="500" t="s">
        <v>127</v>
      </c>
      <c r="C59" s="501" t="s">
        <v>139</v>
      </c>
      <c r="D59" s="502" t="s">
        <v>208</v>
      </c>
      <c r="E59" s="503">
        <v>34</v>
      </c>
      <c r="F59" s="503" t="s">
        <v>242</v>
      </c>
      <c r="G59" s="502" t="s">
        <v>216</v>
      </c>
      <c r="H59" s="504">
        <v>32986</v>
      </c>
      <c r="I59" s="505">
        <f t="shared" ca="1" si="0"/>
        <v>29</v>
      </c>
      <c r="J59" s="506">
        <v>760523243</v>
      </c>
      <c r="K59" s="507">
        <v>653716391</v>
      </c>
    </row>
    <row r="60" spans="2:11" s="131" customFormat="1" ht="15.75" x14ac:dyDescent="0.25">
      <c r="B60" s="500" t="s">
        <v>142</v>
      </c>
      <c r="C60" s="501" t="s">
        <v>150</v>
      </c>
      <c r="D60" s="502" t="s">
        <v>208</v>
      </c>
      <c r="E60" s="503">
        <v>35</v>
      </c>
      <c r="F60" s="503" t="s">
        <v>246</v>
      </c>
      <c r="G60" s="502" t="s">
        <v>216</v>
      </c>
      <c r="H60" s="504">
        <v>33541</v>
      </c>
      <c r="I60" s="505">
        <f t="shared" ca="1" si="0"/>
        <v>27</v>
      </c>
      <c r="J60" s="506">
        <v>766523862</v>
      </c>
      <c r="K60" s="507">
        <v>653716340</v>
      </c>
    </row>
    <row r="61" spans="2:11" s="131" customFormat="1" ht="15.75" x14ac:dyDescent="0.25">
      <c r="B61" s="500" t="s">
        <v>250</v>
      </c>
      <c r="C61" s="501" t="s">
        <v>126</v>
      </c>
      <c r="D61" s="502" t="s">
        <v>208</v>
      </c>
      <c r="E61" s="503">
        <v>36</v>
      </c>
      <c r="F61" s="503" t="s">
        <v>215</v>
      </c>
      <c r="G61" s="502" t="s">
        <v>216</v>
      </c>
      <c r="H61" s="504">
        <v>34096</v>
      </c>
      <c r="I61" s="505">
        <f t="shared" ca="1" si="0"/>
        <v>26</v>
      </c>
      <c r="J61" s="506">
        <v>772524481</v>
      </c>
      <c r="K61" s="507">
        <v>653716289</v>
      </c>
    </row>
    <row r="62" spans="2:11" s="131" customFormat="1" ht="15.75" x14ac:dyDescent="0.25">
      <c r="B62" s="500" t="s">
        <v>145</v>
      </c>
      <c r="C62" s="501" t="s">
        <v>124</v>
      </c>
      <c r="D62" s="502" t="s">
        <v>208</v>
      </c>
      <c r="E62" s="503">
        <v>37</v>
      </c>
      <c r="F62" s="503" t="s">
        <v>217</v>
      </c>
      <c r="G62" s="502" t="s">
        <v>167</v>
      </c>
      <c r="H62" s="504">
        <v>34651</v>
      </c>
      <c r="I62" s="505">
        <f t="shared" ca="1" si="0"/>
        <v>25</v>
      </c>
      <c r="J62" s="506">
        <v>778525100</v>
      </c>
      <c r="K62" s="507">
        <v>653716238</v>
      </c>
    </row>
    <row r="63" spans="2:11" s="131" customFormat="1" ht="15.75" x14ac:dyDescent="0.25">
      <c r="B63" s="500" t="s">
        <v>127</v>
      </c>
      <c r="C63" s="501" t="s">
        <v>71</v>
      </c>
      <c r="D63" s="502" t="s">
        <v>208</v>
      </c>
      <c r="E63" s="503">
        <v>8</v>
      </c>
      <c r="F63" s="503" t="s">
        <v>227</v>
      </c>
      <c r="G63" s="502" t="s">
        <v>177</v>
      </c>
      <c r="H63" s="504">
        <v>34873</v>
      </c>
      <c r="I63" s="505">
        <f t="shared" ca="1" si="0"/>
        <v>25</v>
      </c>
      <c r="J63" s="506">
        <v>910538718</v>
      </c>
      <c r="K63" s="507">
        <v>653715116</v>
      </c>
    </row>
    <row r="64" spans="2:11" s="131" customFormat="1" ht="15.75" x14ac:dyDescent="0.25">
      <c r="B64" s="500" t="s">
        <v>145</v>
      </c>
      <c r="C64" s="501" t="s">
        <v>70</v>
      </c>
      <c r="D64" s="502" t="s">
        <v>208</v>
      </c>
      <c r="E64" s="503">
        <v>2</v>
      </c>
      <c r="F64" s="503" t="s">
        <v>224</v>
      </c>
      <c r="G64" s="502" t="s">
        <v>167</v>
      </c>
      <c r="H64" s="504">
        <v>34984</v>
      </c>
      <c r="I64" s="505">
        <f t="shared" ca="1" si="0"/>
        <v>24</v>
      </c>
      <c r="J64" s="506">
        <v>904538099</v>
      </c>
      <c r="K64" s="507">
        <v>653715167</v>
      </c>
    </row>
    <row r="65" spans="2:11" s="131" customFormat="1" ht="15.75" x14ac:dyDescent="0.25">
      <c r="B65" s="500" t="s">
        <v>248</v>
      </c>
      <c r="C65" s="501" t="s">
        <v>128</v>
      </c>
      <c r="D65" s="502" t="s">
        <v>194</v>
      </c>
      <c r="E65" s="503">
        <v>33</v>
      </c>
      <c r="F65" s="503" t="s">
        <v>223</v>
      </c>
      <c r="G65" s="502" t="s">
        <v>216</v>
      </c>
      <c r="H65" s="504">
        <v>35095</v>
      </c>
      <c r="I65" s="505">
        <f t="shared" ca="1" si="0"/>
        <v>24</v>
      </c>
      <c r="J65" s="506">
        <v>898537480</v>
      </c>
      <c r="K65" s="507">
        <v>653715218</v>
      </c>
    </row>
    <row r="66" spans="2:11" s="131" customFormat="1" ht="15.75" x14ac:dyDescent="0.25">
      <c r="B66" s="500" t="s">
        <v>127</v>
      </c>
      <c r="C66" s="501" t="s">
        <v>133</v>
      </c>
      <c r="D66" s="502" t="s">
        <v>211</v>
      </c>
      <c r="E66" s="503">
        <v>4</v>
      </c>
      <c r="F66" s="503" t="s">
        <v>212</v>
      </c>
      <c r="G66" s="502" t="s">
        <v>167</v>
      </c>
      <c r="H66" s="504">
        <v>35206</v>
      </c>
      <c r="I66" s="505">
        <f t="shared" ca="1" si="0"/>
        <v>24</v>
      </c>
      <c r="J66" s="506">
        <v>784525719</v>
      </c>
      <c r="K66" s="507">
        <v>653716187</v>
      </c>
    </row>
    <row r="67" spans="2:11" s="131" customFormat="1" ht="15.75" x14ac:dyDescent="0.25">
      <c r="B67" s="500" t="s">
        <v>143</v>
      </c>
      <c r="C67" s="501" t="s">
        <v>70</v>
      </c>
      <c r="D67" s="502" t="s">
        <v>194</v>
      </c>
      <c r="E67" s="503">
        <v>27</v>
      </c>
      <c r="F67" s="503" t="s">
        <v>190</v>
      </c>
      <c r="G67" s="502" t="s">
        <v>191</v>
      </c>
      <c r="H67" s="504">
        <v>35206</v>
      </c>
      <c r="I67" s="505">
        <f t="shared" ca="1" si="0"/>
        <v>24</v>
      </c>
      <c r="J67" s="506">
        <v>892536861</v>
      </c>
      <c r="K67" s="507">
        <v>653715269</v>
      </c>
    </row>
    <row r="68" spans="2:11" s="131" customFormat="1" ht="15.75" x14ac:dyDescent="0.25">
      <c r="B68" s="500" t="s">
        <v>142</v>
      </c>
      <c r="C68" s="501" t="s">
        <v>139</v>
      </c>
      <c r="D68" s="502" t="s">
        <v>194</v>
      </c>
      <c r="E68" s="503">
        <v>21</v>
      </c>
      <c r="F68" s="503" t="s">
        <v>188</v>
      </c>
      <c r="G68" s="502" t="s">
        <v>177</v>
      </c>
      <c r="H68" s="504">
        <v>35317</v>
      </c>
      <c r="I68" s="505">
        <f t="shared" ca="1" si="0"/>
        <v>24</v>
      </c>
      <c r="J68" s="506">
        <v>886536242</v>
      </c>
      <c r="K68" s="507">
        <v>653715320</v>
      </c>
    </row>
    <row r="69" spans="2:11" s="131" customFormat="1" ht="15.75" x14ac:dyDescent="0.25">
      <c r="B69" s="500" t="s">
        <v>243</v>
      </c>
      <c r="C69" s="501" t="s">
        <v>133</v>
      </c>
      <c r="D69" s="502" t="s">
        <v>194</v>
      </c>
      <c r="E69" s="503">
        <v>15</v>
      </c>
      <c r="F69" s="503" t="s">
        <v>180</v>
      </c>
      <c r="G69" s="502" t="s">
        <v>177</v>
      </c>
      <c r="H69" s="504">
        <v>35428</v>
      </c>
      <c r="I69" s="505">
        <f t="shared" ca="1" si="0"/>
        <v>23</v>
      </c>
      <c r="J69" s="506">
        <v>880535623</v>
      </c>
      <c r="K69" s="507">
        <v>653715371</v>
      </c>
    </row>
    <row r="70" spans="2:11" s="131" customFormat="1" ht="15.75" x14ac:dyDescent="0.25">
      <c r="B70" s="500" t="s">
        <v>127</v>
      </c>
      <c r="C70" s="501" t="s">
        <v>128</v>
      </c>
      <c r="D70" s="502" t="s">
        <v>194</v>
      </c>
      <c r="E70" s="503">
        <v>9</v>
      </c>
      <c r="F70" s="503" t="s">
        <v>173</v>
      </c>
      <c r="G70" s="502" t="s">
        <v>174</v>
      </c>
      <c r="H70" s="504">
        <v>35539</v>
      </c>
      <c r="I70" s="505">
        <f t="shared" ca="1" si="0"/>
        <v>23</v>
      </c>
      <c r="J70" s="506">
        <v>874535004</v>
      </c>
      <c r="K70" s="507">
        <v>653715422</v>
      </c>
    </row>
    <row r="71" spans="2:11" s="131" customFormat="1" ht="15.75" x14ac:dyDescent="0.25">
      <c r="B71" s="500" t="s">
        <v>145</v>
      </c>
      <c r="C71" s="501" t="s">
        <v>130</v>
      </c>
      <c r="D71" s="502" t="s">
        <v>194</v>
      </c>
      <c r="E71" s="503">
        <v>3</v>
      </c>
      <c r="F71" s="503" t="s">
        <v>193</v>
      </c>
      <c r="G71" s="502" t="s">
        <v>167</v>
      </c>
      <c r="H71" s="504">
        <v>35650</v>
      </c>
      <c r="I71" s="505">
        <f t="shared" ca="1" si="0"/>
        <v>23</v>
      </c>
      <c r="J71" s="506">
        <v>868534385</v>
      </c>
      <c r="K71" s="507">
        <v>653715473</v>
      </c>
    </row>
    <row r="72" spans="2:11" s="131" customFormat="1" ht="15.75" x14ac:dyDescent="0.25">
      <c r="B72" s="500" t="s">
        <v>127</v>
      </c>
      <c r="C72" s="501" t="s">
        <v>139</v>
      </c>
      <c r="D72" s="502" t="s">
        <v>211</v>
      </c>
      <c r="E72" s="503">
        <v>10</v>
      </c>
      <c r="F72" s="503" t="s">
        <v>219</v>
      </c>
      <c r="G72" s="502" t="s">
        <v>174</v>
      </c>
      <c r="H72" s="504">
        <v>35761</v>
      </c>
      <c r="I72" s="505">
        <f t="shared" ca="1" si="0"/>
        <v>23</v>
      </c>
      <c r="J72" s="506">
        <v>790526338</v>
      </c>
      <c r="K72" s="507">
        <v>653716136</v>
      </c>
    </row>
    <row r="73" spans="2:11" s="131" customFormat="1" ht="15.75" x14ac:dyDescent="0.25">
      <c r="B73" s="500" t="s">
        <v>127</v>
      </c>
      <c r="C73" s="501" t="s">
        <v>135</v>
      </c>
      <c r="D73" s="502" t="s">
        <v>186</v>
      </c>
      <c r="E73" s="503">
        <v>30</v>
      </c>
      <c r="F73" s="503" t="s">
        <v>171</v>
      </c>
      <c r="G73" s="502" t="s">
        <v>167</v>
      </c>
      <c r="H73" s="504">
        <v>35761</v>
      </c>
      <c r="I73" s="505">
        <f t="shared" ca="1" si="0"/>
        <v>22</v>
      </c>
      <c r="J73" s="506">
        <v>862533766</v>
      </c>
      <c r="K73" s="507">
        <v>653715524</v>
      </c>
    </row>
    <row r="74" spans="2:11" s="131" customFormat="1" ht="15.75" x14ac:dyDescent="0.25">
      <c r="B74" s="500" t="s">
        <v>129</v>
      </c>
      <c r="C74" s="501" t="s">
        <v>124</v>
      </c>
      <c r="D74" s="502" t="s">
        <v>186</v>
      </c>
      <c r="E74" s="503">
        <v>24</v>
      </c>
      <c r="F74" s="503" t="s">
        <v>166</v>
      </c>
      <c r="G74" s="502" t="s">
        <v>167</v>
      </c>
      <c r="H74" s="504">
        <v>35872</v>
      </c>
      <c r="I74" s="505">
        <f t="shared" ca="1" si="0"/>
        <v>22</v>
      </c>
      <c r="J74" s="506">
        <v>856533147</v>
      </c>
      <c r="K74" s="507">
        <v>653715575</v>
      </c>
    </row>
    <row r="75" spans="2:11" s="131" customFormat="1" ht="15.75" x14ac:dyDescent="0.25">
      <c r="B75" s="500" t="s">
        <v>138</v>
      </c>
      <c r="C75" s="501" t="s">
        <v>144</v>
      </c>
      <c r="D75" s="502" t="s">
        <v>186</v>
      </c>
      <c r="E75" s="503">
        <v>18</v>
      </c>
      <c r="F75" s="503" t="s">
        <v>182</v>
      </c>
      <c r="G75" s="502" t="s">
        <v>183</v>
      </c>
      <c r="H75" s="504">
        <v>35983</v>
      </c>
      <c r="I75" s="505">
        <f t="shared" ca="1" si="0"/>
        <v>22</v>
      </c>
      <c r="J75" s="506">
        <v>850532528</v>
      </c>
      <c r="K75" s="507">
        <v>653715626</v>
      </c>
    </row>
    <row r="76" spans="2:11" s="131" customFormat="1" ht="15.75" x14ac:dyDescent="0.25">
      <c r="B76" s="500" t="s">
        <v>251</v>
      </c>
      <c r="C76" s="501" t="s">
        <v>126</v>
      </c>
      <c r="D76" s="502" t="s">
        <v>186</v>
      </c>
      <c r="E76" s="503">
        <v>12</v>
      </c>
      <c r="F76" s="503" t="s">
        <v>185</v>
      </c>
      <c r="G76" s="502" t="s">
        <v>177</v>
      </c>
      <c r="H76" s="504">
        <v>36094</v>
      </c>
      <c r="I76" s="505">
        <f t="shared" ref="I76:I139" ca="1" si="1">DATEDIF(H77,TODAY(),"y")</f>
        <v>21</v>
      </c>
      <c r="J76" s="506">
        <v>844531909</v>
      </c>
      <c r="K76" s="507">
        <v>653715677</v>
      </c>
    </row>
    <row r="77" spans="2:11" s="131" customFormat="1" ht="15.75" x14ac:dyDescent="0.25">
      <c r="B77" s="500" t="s">
        <v>127</v>
      </c>
      <c r="C77" s="501" t="s">
        <v>135</v>
      </c>
      <c r="D77" s="502" t="s">
        <v>186</v>
      </c>
      <c r="E77" s="503">
        <v>6</v>
      </c>
      <c r="F77" s="503" t="s">
        <v>176</v>
      </c>
      <c r="G77" s="502" t="s">
        <v>177</v>
      </c>
      <c r="H77" s="504">
        <v>36205</v>
      </c>
      <c r="I77" s="505">
        <f t="shared" ca="1" si="1"/>
        <v>21</v>
      </c>
      <c r="J77" s="506">
        <v>838531290</v>
      </c>
      <c r="K77" s="507">
        <v>653715728</v>
      </c>
    </row>
    <row r="78" spans="2:11" s="131" customFormat="1" ht="15.75" x14ac:dyDescent="0.25">
      <c r="B78" s="500" t="s">
        <v>125</v>
      </c>
      <c r="C78" s="501" t="s">
        <v>70</v>
      </c>
      <c r="D78" s="502" t="s">
        <v>211</v>
      </c>
      <c r="E78" s="503">
        <v>16</v>
      </c>
      <c r="F78" s="503" t="s">
        <v>222</v>
      </c>
      <c r="G78" s="502" t="s">
        <v>177</v>
      </c>
      <c r="H78" s="504">
        <v>36316</v>
      </c>
      <c r="I78" s="505">
        <f t="shared" ca="1" si="1"/>
        <v>21</v>
      </c>
      <c r="J78" s="506">
        <v>796526957</v>
      </c>
      <c r="K78" s="507">
        <v>653716085</v>
      </c>
    </row>
    <row r="79" spans="2:11" s="131" customFormat="1" ht="15.75" x14ac:dyDescent="0.25">
      <c r="B79" s="500" t="s">
        <v>145</v>
      </c>
      <c r="C79" s="501" t="s">
        <v>135</v>
      </c>
      <c r="D79" s="502" t="s">
        <v>170</v>
      </c>
      <c r="E79" s="503">
        <v>29</v>
      </c>
      <c r="F79" s="503" t="s">
        <v>195</v>
      </c>
      <c r="G79" s="502" t="s">
        <v>167</v>
      </c>
      <c r="H79" s="504">
        <v>36316</v>
      </c>
      <c r="I79" s="505">
        <f t="shared" ca="1" si="1"/>
        <v>21</v>
      </c>
      <c r="J79" s="506">
        <v>832530671</v>
      </c>
      <c r="K79" s="507">
        <v>653715779</v>
      </c>
    </row>
    <row r="80" spans="2:11" s="131" customFormat="1" ht="15.75" x14ac:dyDescent="0.25">
      <c r="B80" s="500" t="s">
        <v>248</v>
      </c>
      <c r="C80" s="501" t="s">
        <v>126</v>
      </c>
      <c r="D80" s="502" t="s">
        <v>170</v>
      </c>
      <c r="E80" s="503">
        <v>23</v>
      </c>
      <c r="F80" s="503" t="s">
        <v>169</v>
      </c>
      <c r="G80" s="502" t="s">
        <v>167</v>
      </c>
      <c r="H80" s="504">
        <v>36427</v>
      </c>
      <c r="I80" s="505">
        <f t="shared" ca="1" si="1"/>
        <v>20</v>
      </c>
      <c r="J80" s="506">
        <v>826530052</v>
      </c>
      <c r="K80" s="507">
        <v>653715830</v>
      </c>
    </row>
    <row r="81" spans="1:11" s="131" customFormat="1" ht="15.75" x14ac:dyDescent="0.25">
      <c r="B81" s="500" t="s">
        <v>248</v>
      </c>
      <c r="C81" s="501" t="s">
        <v>124</v>
      </c>
      <c r="D81" s="502" t="s">
        <v>232</v>
      </c>
      <c r="E81" s="503">
        <v>13</v>
      </c>
      <c r="F81" s="503" t="s">
        <v>237</v>
      </c>
      <c r="G81" s="502" t="s">
        <v>177</v>
      </c>
      <c r="H81" s="504">
        <v>36538</v>
      </c>
      <c r="I81" s="505">
        <f t="shared" ca="1" si="1"/>
        <v>20</v>
      </c>
      <c r="J81" s="506">
        <v>820529433</v>
      </c>
      <c r="K81" s="507">
        <v>653715881</v>
      </c>
    </row>
    <row r="82" spans="1:11" s="131" customFormat="1" ht="15.75" x14ac:dyDescent="0.25">
      <c r="B82" s="500" t="s">
        <v>127</v>
      </c>
      <c r="C82" s="501" t="s">
        <v>144</v>
      </c>
      <c r="D82" s="502" t="s">
        <v>232</v>
      </c>
      <c r="E82" s="503">
        <v>7</v>
      </c>
      <c r="F82" s="503" t="s">
        <v>233</v>
      </c>
      <c r="G82" s="502" t="s">
        <v>177</v>
      </c>
      <c r="H82" s="504">
        <v>36649</v>
      </c>
      <c r="I82" s="505">
        <f t="shared" ca="1" si="1"/>
        <v>20</v>
      </c>
      <c r="J82" s="506">
        <v>814528814</v>
      </c>
      <c r="K82" s="507">
        <v>653715932</v>
      </c>
    </row>
    <row r="83" spans="1:11" s="131" customFormat="1" ht="15.75" x14ac:dyDescent="0.25">
      <c r="B83" s="500" t="s">
        <v>138</v>
      </c>
      <c r="C83" s="501" t="s">
        <v>149</v>
      </c>
      <c r="D83" s="502" t="s">
        <v>211</v>
      </c>
      <c r="E83" s="503">
        <v>28</v>
      </c>
      <c r="F83" s="503" t="s">
        <v>228</v>
      </c>
      <c r="G83" s="502" t="s">
        <v>229</v>
      </c>
      <c r="H83" s="504">
        <v>36760</v>
      </c>
      <c r="I83" s="505">
        <f t="shared" ca="1" si="1"/>
        <v>20</v>
      </c>
      <c r="J83" s="506">
        <v>808528195</v>
      </c>
      <c r="K83" s="507">
        <v>653715983</v>
      </c>
    </row>
    <row r="84" spans="1:11" s="131" customFormat="1" ht="15.75" x14ac:dyDescent="0.25">
      <c r="B84" s="509" t="s">
        <v>251</v>
      </c>
      <c r="C84" s="510" t="s">
        <v>150</v>
      </c>
      <c r="D84" s="511" t="s">
        <v>211</v>
      </c>
      <c r="E84" s="512">
        <v>22</v>
      </c>
      <c r="F84" s="512" t="s">
        <v>225</v>
      </c>
      <c r="G84" s="511" t="s">
        <v>167</v>
      </c>
      <c r="H84" s="513">
        <v>36871</v>
      </c>
      <c r="I84" s="517">
        <f t="shared" ca="1" si="1"/>
        <v>62</v>
      </c>
      <c r="J84" s="515">
        <v>802527576</v>
      </c>
      <c r="K84" s="516">
        <v>653716034</v>
      </c>
    </row>
    <row r="85" spans="1:11" s="131" customFormat="1" ht="15.75" x14ac:dyDescent="0.25">
      <c r="B85" s="500" t="s">
        <v>243</v>
      </c>
      <c r="C85" s="501" t="s">
        <v>133</v>
      </c>
      <c r="D85" s="502" t="s">
        <v>194</v>
      </c>
      <c r="E85" s="503">
        <v>15</v>
      </c>
      <c r="F85" s="503" t="s">
        <v>180</v>
      </c>
      <c r="G85" s="502" t="s">
        <v>177</v>
      </c>
      <c r="H85" s="504">
        <v>21332</v>
      </c>
      <c r="I85" s="508">
        <f t="shared" ca="1" si="1"/>
        <v>62</v>
      </c>
      <c r="J85" s="506">
        <v>550501578</v>
      </c>
      <c r="K85" s="507">
        <v>653718176</v>
      </c>
    </row>
    <row r="86" spans="1:11" s="131" customFormat="1" ht="15.75" x14ac:dyDescent="0.25">
      <c r="A86" s="28"/>
      <c r="B86" s="500" t="s">
        <v>142</v>
      </c>
      <c r="C86" s="501" t="s">
        <v>139</v>
      </c>
      <c r="D86" s="502" t="s">
        <v>214</v>
      </c>
      <c r="E86" s="503">
        <v>21</v>
      </c>
      <c r="F86" s="503" t="s">
        <v>188</v>
      </c>
      <c r="G86" s="502" t="s">
        <v>177</v>
      </c>
      <c r="H86" s="504">
        <v>21344</v>
      </c>
      <c r="I86" s="508">
        <f t="shared" ca="1" si="1"/>
        <v>62</v>
      </c>
      <c r="J86" s="506">
        <v>556502197</v>
      </c>
      <c r="K86" s="507">
        <v>653718125</v>
      </c>
    </row>
    <row r="87" spans="1:11" s="131" customFormat="1" ht="15.75" x14ac:dyDescent="0.25">
      <c r="A87" s="28"/>
      <c r="B87" s="500" t="s">
        <v>251</v>
      </c>
      <c r="C87" s="501" t="s">
        <v>126</v>
      </c>
      <c r="D87" s="502" t="s">
        <v>208</v>
      </c>
      <c r="E87" s="503">
        <v>36</v>
      </c>
      <c r="F87" s="503" t="s">
        <v>215</v>
      </c>
      <c r="G87" s="502" t="s">
        <v>216</v>
      </c>
      <c r="H87" s="504">
        <v>21363</v>
      </c>
      <c r="I87" s="508">
        <f t="shared" ca="1" si="1"/>
        <v>62</v>
      </c>
      <c r="J87" s="506">
        <v>622509006</v>
      </c>
      <c r="K87" s="507">
        <v>653717564</v>
      </c>
    </row>
    <row r="88" spans="1:11" s="131" customFormat="1" ht="15.75" x14ac:dyDescent="0.25">
      <c r="A88" s="28"/>
      <c r="B88" s="500" t="s">
        <v>145</v>
      </c>
      <c r="C88" s="501" t="s">
        <v>124</v>
      </c>
      <c r="D88" s="502" t="s">
        <v>208</v>
      </c>
      <c r="E88" s="503">
        <v>37</v>
      </c>
      <c r="F88" s="503" t="s">
        <v>217</v>
      </c>
      <c r="G88" s="502" t="s">
        <v>167</v>
      </c>
      <c r="H88" s="504">
        <v>21364</v>
      </c>
      <c r="I88" s="508">
        <f t="shared" ca="1" si="1"/>
        <v>61</v>
      </c>
      <c r="J88" s="506">
        <v>628509625</v>
      </c>
      <c r="K88" s="507">
        <v>653717513</v>
      </c>
    </row>
    <row r="89" spans="1:11" s="131" customFormat="1" ht="15.75" x14ac:dyDescent="0.25">
      <c r="A89" s="28"/>
      <c r="B89" s="500" t="s">
        <v>142</v>
      </c>
      <c r="C89" s="501" t="s">
        <v>150</v>
      </c>
      <c r="D89" s="502" t="s">
        <v>170</v>
      </c>
      <c r="E89" s="503">
        <v>11</v>
      </c>
      <c r="F89" s="503" t="s">
        <v>218</v>
      </c>
      <c r="G89" s="502" t="s">
        <v>177</v>
      </c>
      <c r="H89" s="504">
        <v>21743</v>
      </c>
      <c r="I89" s="508">
        <f t="shared" ca="1" si="1"/>
        <v>61</v>
      </c>
      <c r="J89" s="506">
        <v>484494769</v>
      </c>
      <c r="K89" s="507">
        <v>653718737</v>
      </c>
    </row>
    <row r="90" spans="1:11" s="131" customFormat="1" ht="15.75" x14ac:dyDescent="0.25">
      <c r="A90" s="28"/>
      <c r="B90" s="500" t="s">
        <v>127</v>
      </c>
      <c r="C90" s="501" t="s">
        <v>139</v>
      </c>
      <c r="D90" s="502" t="s">
        <v>211</v>
      </c>
      <c r="E90" s="503">
        <v>10</v>
      </c>
      <c r="F90" s="503" t="s">
        <v>219</v>
      </c>
      <c r="G90" s="502" t="s">
        <v>174</v>
      </c>
      <c r="H90" s="504">
        <v>21886</v>
      </c>
      <c r="I90" s="508">
        <f t="shared" ca="1" si="1"/>
        <v>60</v>
      </c>
      <c r="J90" s="506">
        <v>640510863</v>
      </c>
      <c r="K90" s="507">
        <v>653717411</v>
      </c>
    </row>
    <row r="91" spans="1:11" s="131" customFormat="1" ht="15.75" x14ac:dyDescent="0.25">
      <c r="A91" s="28"/>
      <c r="B91" s="500" t="s">
        <v>143</v>
      </c>
      <c r="C91" s="501" t="s">
        <v>135</v>
      </c>
      <c r="D91" s="502" t="s">
        <v>170</v>
      </c>
      <c r="E91" s="503">
        <v>17</v>
      </c>
      <c r="F91" s="503" t="s">
        <v>220</v>
      </c>
      <c r="G91" s="502" t="s">
        <v>177</v>
      </c>
      <c r="H91" s="504">
        <v>22154</v>
      </c>
      <c r="I91" s="508">
        <f t="shared" ca="1" si="1"/>
        <v>60</v>
      </c>
      <c r="J91" s="506">
        <v>490495388</v>
      </c>
      <c r="K91" s="507">
        <v>653718686</v>
      </c>
    </row>
    <row r="92" spans="1:11" s="131" customFormat="1" ht="15.75" x14ac:dyDescent="0.25">
      <c r="A92" s="28"/>
      <c r="B92" s="500" t="s">
        <v>143</v>
      </c>
      <c r="C92" s="501" t="s">
        <v>70</v>
      </c>
      <c r="D92" s="502" t="s">
        <v>221</v>
      </c>
      <c r="E92" s="503">
        <v>27</v>
      </c>
      <c r="F92" s="503" t="s">
        <v>190</v>
      </c>
      <c r="G92" s="502" t="s">
        <v>191</v>
      </c>
      <c r="H92" s="504">
        <v>22154</v>
      </c>
      <c r="I92" s="508">
        <f t="shared" ca="1" si="1"/>
        <v>59</v>
      </c>
      <c r="J92" s="506">
        <v>562502816</v>
      </c>
      <c r="K92" s="507">
        <v>653718074</v>
      </c>
    </row>
    <row r="93" spans="1:11" s="131" customFormat="1" ht="15.75" x14ac:dyDescent="0.25">
      <c r="A93" s="28"/>
      <c r="B93" s="500" t="s">
        <v>125</v>
      </c>
      <c r="C93" s="501" t="s">
        <v>70</v>
      </c>
      <c r="D93" s="502" t="s">
        <v>211</v>
      </c>
      <c r="E93" s="503">
        <v>16</v>
      </c>
      <c r="F93" s="503" t="s">
        <v>222</v>
      </c>
      <c r="G93" s="502" t="s">
        <v>177</v>
      </c>
      <c r="H93" s="504">
        <v>22441</v>
      </c>
      <c r="I93" s="508">
        <f t="shared" ca="1" si="1"/>
        <v>59</v>
      </c>
      <c r="J93" s="506">
        <v>646511482</v>
      </c>
      <c r="K93" s="507">
        <v>653717360</v>
      </c>
    </row>
    <row r="94" spans="1:11" s="131" customFormat="1" ht="15.75" x14ac:dyDescent="0.25">
      <c r="A94" s="28"/>
      <c r="B94" s="500" t="s">
        <v>248</v>
      </c>
      <c r="C94" s="501" t="s">
        <v>126</v>
      </c>
      <c r="D94" s="502" t="s">
        <v>170</v>
      </c>
      <c r="E94" s="503">
        <v>23</v>
      </c>
      <c r="F94" s="503" t="s">
        <v>169</v>
      </c>
      <c r="G94" s="502" t="s">
        <v>167</v>
      </c>
      <c r="H94" s="504">
        <v>22565</v>
      </c>
      <c r="I94" s="508">
        <f t="shared" ca="1" si="1"/>
        <v>59</v>
      </c>
      <c r="J94" s="506">
        <v>496496007</v>
      </c>
      <c r="K94" s="507">
        <v>653718635</v>
      </c>
    </row>
    <row r="95" spans="1:11" s="131" customFormat="1" ht="15.75" x14ac:dyDescent="0.25">
      <c r="A95" s="28"/>
      <c r="B95" s="500" t="s">
        <v>248</v>
      </c>
      <c r="C95" s="501" t="s">
        <v>128</v>
      </c>
      <c r="D95" s="502" t="s">
        <v>194</v>
      </c>
      <c r="E95" s="503">
        <v>33</v>
      </c>
      <c r="F95" s="503" t="s">
        <v>223</v>
      </c>
      <c r="G95" s="502" t="s">
        <v>216</v>
      </c>
      <c r="H95" s="504">
        <v>22565</v>
      </c>
      <c r="I95" s="508">
        <f t="shared" ca="1" si="1"/>
        <v>58</v>
      </c>
      <c r="J95" s="506">
        <v>568503435</v>
      </c>
      <c r="K95" s="507">
        <v>653718023</v>
      </c>
    </row>
    <row r="96" spans="1:11" s="131" customFormat="1" ht="15.75" x14ac:dyDescent="0.25">
      <c r="A96" s="28"/>
      <c r="B96" s="500" t="s">
        <v>145</v>
      </c>
      <c r="C96" s="501" t="s">
        <v>135</v>
      </c>
      <c r="D96" s="502" t="s">
        <v>170</v>
      </c>
      <c r="E96" s="503">
        <v>29</v>
      </c>
      <c r="F96" s="503" t="s">
        <v>195</v>
      </c>
      <c r="G96" s="502" t="s">
        <v>167</v>
      </c>
      <c r="H96" s="504">
        <v>22976</v>
      </c>
      <c r="I96" s="508">
        <f t="shared" ca="1" si="1"/>
        <v>58</v>
      </c>
      <c r="J96" s="506">
        <v>502496626</v>
      </c>
      <c r="K96" s="507">
        <v>653718584</v>
      </c>
    </row>
    <row r="97" spans="1:11" s="131" customFormat="1" ht="15.75" x14ac:dyDescent="0.25">
      <c r="A97" s="28"/>
      <c r="B97" s="500" t="s">
        <v>145</v>
      </c>
      <c r="C97" s="501" t="s">
        <v>70</v>
      </c>
      <c r="D97" s="502" t="s">
        <v>208</v>
      </c>
      <c r="E97" s="503">
        <v>2</v>
      </c>
      <c r="F97" s="503" t="s">
        <v>224</v>
      </c>
      <c r="G97" s="502" t="s">
        <v>167</v>
      </c>
      <c r="H97" s="504">
        <v>22976</v>
      </c>
      <c r="I97" s="508">
        <f t="shared" ca="1" si="1"/>
        <v>58</v>
      </c>
      <c r="J97" s="506">
        <v>574504054</v>
      </c>
      <c r="K97" s="507">
        <v>653717972</v>
      </c>
    </row>
    <row r="98" spans="1:11" s="131" customFormat="1" ht="15.75" x14ac:dyDescent="0.25">
      <c r="A98" s="28"/>
      <c r="B98" s="500" t="s">
        <v>251</v>
      </c>
      <c r="C98" s="501" t="s">
        <v>150</v>
      </c>
      <c r="D98" s="502" t="s">
        <v>211</v>
      </c>
      <c r="E98" s="503">
        <v>22</v>
      </c>
      <c r="F98" s="503" t="s">
        <v>225</v>
      </c>
      <c r="G98" s="502" t="s">
        <v>167</v>
      </c>
      <c r="H98" s="504">
        <v>22996</v>
      </c>
      <c r="I98" s="508">
        <f t="shared" ca="1" si="1"/>
        <v>56</v>
      </c>
      <c r="J98" s="506">
        <v>652512101</v>
      </c>
      <c r="K98" s="507">
        <v>653717309</v>
      </c>
    </row>
    <row r="99" spans="1:11" s="131" customFormat="1" ht="15.75" x14ac:dyDescent="0.25">
      <c r="A99" s="28"/>
      <c r="B99" s="500" t="s">
        <v>127</v>
      </c>
      <c r="C99" s="501" t="s">
        <v>135</v>
      </c>
      <c r="D99" s="502" t="s">
        <v>186</v>
      </c>
      <c r="E99" s="503">
        <v>6</v>
      </c>
      <c r="F99" s="503" t="s">
        <v>176</v>
      </c>
      <c r="G99" s="502" t="s">
        <v>177</v>
      </c>
      <c r="H99" s="504">
        <v>23387</v>
      </c>
      <c r="I99" s="508">
        <f t="shared" ca="1" si="1"/>
        <v>56</v>
      </c>
      <c r="J99" s="506">
        <v>508497245</v>
      </c>
      <c r="K99" s="507">
        <v>653718533</v>
      </c>
    </row>
    <row r="100" spans="1:11" s="131" customFormat="1" ht="15.75" x14ac:dyDescent="0.25">
      <c r="A100" s="28"/>
      <c r="B100" s="500" t="s">
        <v>127</v>
      </c>
      <c r="C100" s="501" t="s">
        <v>71</v>
      </c>
      <c r="D100" s="502" t="s">
        <v>226</v>
      </c>
      <c r="E100" s="503">
        <v>8</v>
      </c>
      <c r="F100" s="503" t="s">
        <v>227</v>
      </c>
      <c r="G100" s="502" t="s">
        <v>177</v>
      </c>
      <c r="H100" s="504">
        <v>23387</v>
      </c>
      <c r="I100" s="508">
        <f t="shared" ca="1" si="1"/>
        <v>56</v>
      </c>
      <c r="J100" s="506">
        <v>580504673</v>
      </c>
      <c r="K100" s="507">
        <v>653717921</v>
      </c>
    </row>
    <row r="101" spans="1:11" s="131" customFormat="1" ht="15.75" x14ac:dyDescent="0.25">
      <c r="A101" s="28"/>
      <c r="B101" s="500" t="s">
        <v>138</v>
      </c>
      <c r="C101" s="501" t="s">
        <v>149</v>
      </c>
      <c r="D101" s="502" t="s">
        <v>211</v>
      </c>
      <c r="E101" s="503">
        <v>28</v>
      </c>
      <c r="F101" s="503" t="s">
        <v>228</v>
      </c>
      <c r="G101" s="502" t="s">
        <v>229</v>
      </c>
      <c r="H101" s="504">
        <v>23551</v>
      </c>
      <c r="I101" s="508">
        <f t="shared" ca="1" si="1"/>
        <v>55</v>
      </c>
      <c r="J101" s="506">
        <v>658512720</v>
      </c>
      <c r="K101" s="507">
        <v>653717258</v>
      </c>
    </row>
    <row r="102" spans="1:11" s="131" customFormat="1" ht="15.75" x14ac:dyDescent="0.25">
      <c r="A102" s="28"/>
      <c r="B102" s="500" t="s">
        <v>251</v>
      </c>
      <c r="C102" s="501" t="s">
        <v>126</v>
      </c>
      <c r="D102" s="502" t="s">
        <v>186</v>
      </c>
      <c r="E102" s="503">
        <v>12</v>
      </c>
      <c r="F102" s="503" t="s">
        <v>185</v>
      </c>
      <c r="G102" s="502" t="s">
        <v>177</v>
      </c>
      <c r="H102" s="504">
        <v>23798</v>
      </c>
      <c r="I102" s="508">
        <f t="shared" ca="1" si="1"/>
        <v>55</v>
      </c>
      <c r="J102" s="506">
        <v>514497864</v>
      </c>
      <c r="K102" s="507">
        <v>653718482</v>
      </c>
    </row>
    <row r="103" spans="1:11" s="131" customFormat="1" ht="15.75" x14ac:dyDescent="0.25">
      <c r="A103" s="28"/>
      <c r="B103" s="500" t="s">
        <v>129</v>
      </c>
      <c r="C103" s="501" t="s">
        <v>130</v>
      </c>
      <c r="D103" s="502" t="s">
        <v>208</v>
      </c>
      <c r="E103" s="503">
        <v>14</v>
      </c>
      <c r="F103" s="503" t="s">
        <v>230</v>
      </c>
      <c r="G103" s="502" t="s">
        <v>231</v>
      </c>
      <c r="H103" s="504">
        <v>23798</v>
      </c>
      <c r="I103" s="508">
        <f t="shared" ca="1" si="1"/>
        <v>55</v>
      </c>
      <c r="J103" s="506">
        <v>586505292</v>
      </c>
      <c r="K103" s="507">
        <v>653717870</v>
      </c>
    </row>
    <row r="104" spans="1:11" s="131" customFormat="1" ht="15.75" x14ac:dyDescent="0.25">
      <c r="A104" s="28"/>
      <c r="B104" s="500" t="s">
        <v>127</v>
      </c>
      <c r="C104" s="501" t="s">
        <v>144</v>
      </c>
      <c r="D104" s="502" t="s">
        <v>232</v>
      </c>
      <c r="E104" s="503">
        <v>7</v>
      </c>
      <c r="F104" s="503" t="s">
        <v>233</v>
      </c>
      <c r="G104" s="502" t="s">
        <v>177</v>
      </c>
      <c r="H104" s="504">
        <v>24106</v>
      </c>
      <c r="I104" s="508">
        <f t="shared" ca="1" si="1"/>
        <v>54</v>
      </c>
      <c r="J104" s="506">
        <v>664513339</v>
      </c>
      <c r="K104" s="507">
        <v>653717207</v>
      </c>
    </row>
    <row r="105" spans="1:11" s="131" customFormat="1" ht="15.75" x14ac:dyDescent="0.25">
      <c r="A105" s="28"/>
      <c r="B105" s="500" t="s">
        <v>138</v>
      </c>
      <c r="C105" s="501" t="s">
        <v>144</v>
      </c>
      <c r="D105" s="502" t="s">
        <v>186</v>
      </c>
      <c r="E105" s="503">
        <v>18</v>
      </c>
      <c r="F105" s="503" t="s">
        <v>182</v>
      </c>
      <c r="G105" s="502" t="s">
        <v>183</v>
      </c>
      <c r="H105" s="504">
        <v>24209</v>
      </c>
      <c r="I105" s="508">
        <f t="shared" ca="1" si="1"/>
        <v>54</v>
      </c>
      <c r="J105" s="506">
        <v>520498483</v>
      </c>
      <c r="K105" s="507">
        <v>653718431</v>
      </c>
    </row>
    <row r="106" spans="1:11" s="131" customFormat="1" ht="15.75" x14ac:dyDescent="0.25">
      <c r="A106" s="28"/>
      <c r="B106" s="500" t="s">
        <v>127</v>
      </c>
      <c r="C106" s="501" t="s">
        <v>128</v>
      </c>
      <c r="D106" s="502" t="s">
        <v>234</v>
      </c>
      <c r="E106" s="503">
        <v>20</v>
      </c>
      <c r="F106" s="503" t="s">
        <v>235</v>
      </c>
      <c r="G106" s="502" t="s">
        <v>183</v>
      </c>
      <c r="H106" s="504">
        <v>24209</v>
      </c>
      <c r="I106" s="508">
        <f t="shared" ca="1" si="1"/>
        <v>53</v>
      </c>
      <c r="J106" s="506">
        <v>592505911</v>
      </c>
      <c r="K106" s="507">
        <v>653717819</v>
      </c>
    </row>
    <row r="107" spans="1:11" ht="15.75" x14ac:dyDescent="0.25">
      <c r="B107" s="500" t="s">
        <v>129</v>
      </c>
      <c r="C107" s="501" t="s">
        <v>124</v>
      </c>
      <c r="D107" s="502" t="s">
        <v>186</v>
      </c>
      <c r="E107" s="503">
        <v>24</v>
      </c>
      <c r="F107" s="503" t="s">
        <v>166</v>
      </c>
      <c r="G107" s="502" t="s">
        <v>167</v>
      </c>
      <c r="H107" s="504">
        <v>24620</v>
      </c>
      <c r="I107" s="508">
        <f t="shared" ca="1" si="1"/>
        <v>53</v>
      </c>
      <c r="J107" s="506">
        <v>526499102</v>
      </c>
      <c r="K107" s="507">
        <v>653718380</v>
      </c>
    </row>
    <row r="108" spans="1:11" ht="15.75" x14ac:dyDescent="0.25">
      <c r="B108" s="500" t="s">
        <v>248</v>
      </c>
      <c r="C108" s="501" t="s">
        <v>124</v>
      </c>
      <c r="D108" s="502" t="s">
        <v>232</v>
      </c>
      <c r="E108" s="503">
        <v>13</v>
      </c>
      <c r="F108" s="503" t="s">
        <v>237</v>
      </c>
      <c r="G108" s="502" t="s">
        <v>177</v>
      </c>
      <c r="H108" s="504">
        <v>24661</v>
      </c>
      <c r="I108" s="508">
        <f t="shared" ca="1" si="1"/>
        <v>52</v>
      </c>
      <c r="J108" s="506">
        <v>670513958</v>
      </c>
      <c r="K108" s="507">
        <v>653717156</v>
      </c>
    </row>
    <row r="109" spans="1:11" ht="15.75" x14ac:dyDescent="0.25">
      <c r="B109" s="500" t="s">
        <v>127</v>
      </c>
      <c r="C109" s="501" t="s">
        <v>135</v>
      </c>
      <c r="D109" s="502" t="s">
        <v>186</v>
      </c>
      <c r="E109" s="503">
        <v>30</v>
      </c>
      <c r="F109" s="503" t="s">
        <v>171</v>
      </c>
      <c r="G109" s="502" t="s">
        <v>167</v>
      </c>
      <c r="H109" s="504">
        <v>25031</v>
      </c>
      <c r="I109" s="508">
        <f t="shared" ca="1" si="1"/>
        <v>52</v>
      </c>
      <c r="J109" s="506">
        <v>532499721</v>
      </c>
      <c r="K109" s="507">
        <v>653718329</v>
      </c>
    </row>
    <row r="110" spans="1:11" ht="15.75" x14ac:dyDescent="0.25">
      <c r="B110" s="500" t="s">
        <v>251</v>
      </c>
      <c r="C110" s="501" t="s">
        <v>71</v>
      </c>
      <c r="D110" s="502" t="s">
        <v>239</v>
      </c>
      <c r="E110" s="503">
        <v>32</v>
      </c>
      <c r="F110" s="503" t="s">
        <v>240</v>
      </c>
      <c r="G110" s="502" t="s">
        <v>216</v>
      </c>
      <c r="H110" s="504">
        <v>25031</v>
      </c>
      <c r="I110" s="508">
        <f t="shared" ca="1" si="1"/>
        <v>51</v>
      </c>
      <c r="J110" s="506">
        <v>604507149</v>
      </c>
      <c r="K110" s="507">
        <v>653717717</v>
      </c>
    </row>
    <row r="111" spans="1:11" ht="15.75" x14ac:dyDescent="0.25">
      <c r="B111" s="500" t="s">
        <v>145</v>
      </c>
      <c r="C111" s="501" t="s">
        <v>71</v>
      </c>
      <c r="D111" s="502" t="s">
        <v>232</v>
      </c>
      <c r="E111" s="503">
        <v>19</v>
      </c>
      <c r="F111" s="503" t="s">
        <v>241</v>
      </c>
      <c r="G111" s="502" t="s">
        <v>183</v>
      </c>
      <c r="H111" s="504">
        <v>25216</v>
      </c>
      <c r="I111" s="508">
        <f t="shared" ca="1" si="1"/>
        <v>51</v>
      </c>
      <c r="J111" s="506">
        <v>676514577</v>
      </c>
      <c r="K111" s="507">
        <v>653717105</v>
      </c>
    </row>
    <row r="112" spans="1:11" ht="15.75" x14ac:dyDescent="0.25">
      <c r="B112" s="500" t="s">
        <v>145</v>
      </c>
      <c r="C112" s="501" t="s">
        <v>130</v>
      </c>
      <c r="D112" s="502" t="s">
        <v>194</v>
      </c>
      <c r="E112" s="503">
        <v>3</v>
      </c>
      <c r="F112" s="503" t="s">
        <v>193</v>
      </c>
      <c r="G112" s="502" t="s">
        <v>167</v>
      </c>
      <c r="H112" s="504">
        <v>25442</v>
      </c>
      <c r="I112" s="508">
        <f t="shared" ca="1" si="1"/>
        <v>51</v>
      </c>
      <c r="J112" s="506">
        <v>538500340</v>
      </c>
      <c r="K112" s="507">
        <v>653718278</v>
      </c>
    </row>
    <row r="113" spans="2:11" ht="15.75" x14ac:dyDescent="0.25">
      <c r="B113" s="500" t="s">
        <v>127</v>
      </c>
      <c r="C113" s="501" t="s">
        <v>139</v>
      </c>
      <c r="D113" s="502" t="s">
        <v>208</v>
      </c>
      <c r="E113" s="503">
        <v>34</v>
      </c>
      <c r="F113" s="503" t="s">
        <v>242</v>
      </c>
      <c r="G113" s="502" t="s">
        <v>216</v>
      </c>
      <c r="H113" s="504">
        <v>25442</v>
      </c>
      <c r="I113" s="508">
        <f t="shared" ca="1" si="1"/>
        <v>50</v>
      </c>
      <c r="J113" s="506">
        <v>610507768</v>
      </c>
      <c r="K113" s="507">
        <v>653717666</v>
      </c>
    </row>
    <row r="114" spans="2:11" ht="15.75" x14ac:dyDescent="0.25">
      <c r="B114" s="500" t="s">
        <v>243</v>
      </c>
      <c r="C114" s="501" t="s">
        <v>130</v>
      </c>
      <c r="D114" s="502" t="s">
        <v>232</v>
      </c>
      <c r="E114" s="503">
        <v>25</v>
      </c>
      <c r="F114" s="503" t="s">
        <v>244</v>
      </c>
      <c r="G114" s="502" t="s">
        <v>245</v>
      </c>
      <c r="H114" s="504">
        <v>25771</v>
      </c>
      <c r="I114" s="508">
        <f t="shared" ca="1" si="1"/>
        <v>50</v>
      </c>
      <c r="J114" s="506">
        <v>682515196</v>
      </c>
      <c r="K114" s="507">
        <v>653717054</v>
      </c>
    </row>
    <row r="115" spans="2:11" ht="15.75" x14ac:dyDescent="0.25">
      <c r="B115" s="500" t="s">
        <v>142</v>
      </c>
      <c r="C115" s="501" t="s">
        <v>150</v>
      </c>
      <c r="D115" s="502" t="s">
        <v>208</v>
      </c>
      <c r="E115" s="503">
        <v>35</v>
      </c>
      <c r="F115" s="503" t="s">
        <v>246</v>
      </c>
      <c r="G115" s="502" t="s">
        <v>216</v>
      </c>
      <c r="H115" s="504">
        <v>25853</v>
      </c>
      <c r="I115" s="508">
        <f t="shared" ca="1" si="1"/>
        <v>48</v>
      </c>
      <c r="J115" s="506">
        <v>616508387</v>
      </c>
      <c r="K115" s="507">
        <v>653717615</v>
      </c>
    </row>
    <row r="116" spans="2:11" ht="15.75" x14ac:dyDescent="0.25">
      <c r="B116" s="500" t="s">
        <v>142</v>
      </c>
      <c r="C116" s="501" t="s">
        <v>144</v>
      </c>
      <c r="D116" s="502" t="s">
        <v>232</v>
      </c>
      <c r="E116" s="503">
        <v>31</v>
      </c>
      <c r="F116" s="503" t="s">
        <v>247</v>
      </c>
      <c r="G116" s="502" t="s">
        <v>216</v>
      </c>
      <c r="H116" s="504">
        <v>26326</v>
      </c>
      <c r="I116" s="508">
        <f t="shared" ca="1" si="1"/>
        <v>47</v>
      </c>
      <c r="J116" s="506">
        <v>688515815</v>
      </c>
      <c r="K116" s="507">
        <v>653717003</v>
      </c>
    </row>
    <row r="117" spans="2:11" ht="15.75" x14ac:dyDescent="0.25">
      <c r="B117" s="500" t="s">
        <v>127</v>
      </c>
      <c r="C117" s="501" t="s">
        <v>128</v>
      </c>
      <c r="D117" s="502" t="s">
        <v>194</v>
      </c>
      <c r="E117" s="503">
        <v>9</v>
      </c>
      <c r="F117" s="503" t="s">
        <v>173</v>
      </c>
      <c r="G117" s="502" t="s">
        <v>174</v>
      </c>
      <c r="H117" s="504">
        <v>26881</v>
      </c>
      <c r="I117" s="508">
        <f t="shared" ca="1" si="1"/>
        <v>45</v>
      </c>
      <c r="J117" s="506">
        <v>694516434</v>
      </c>
      <c r="K117" s="507">
        <v>653716952</v>
      </c>
    </row>
    <row r="118" spans="2:11" ht="15.75" x14ac:dyDescent="0.25">
      <c r="B118" s="500" t="s">
        <v>243</v>
      </c>
      <c r="C118" s="501" t="s">
        <v>133</v>
      </c>
      <c r="D118" s="502" t="s">
        <v>194</v>
      </c>
      <c r="E118" s="503">
        <v>15</v>
      </c>
      <c r="F118" s="503" t="s">
        <v>180</v>
      </c>
      <c r="G118" s="502" t="s">
        <v>177</v>
      </c>
      <c r="H118" s="504">
        <v>27436</v>
      </c>
      <c r="I118" s="508">
        <f t="shared" ca="1" si="1"/>
        <v>44</v>
      </c>
      <c r="J118" s="506">
        <v>700517053</v>
      </c>
      <c r="K118" s="507">
        <v>653716901</v>
      </c>
    </row>
    <row r="119" spans="2:11" ht="15.75" x14ac:dyDescent="0.25">
      <c r="B119" s="500" t="s">
        <v>142</v>
      </c>
      <c r="C119" s="501" t="s">
        <v>139</v>
      </c>
      <c r="D119" s="502" t="s">
        <v>194</v>
      </c>
      <c r="E119" s="503">
        <v>21</v>
      </c>
      <c r="F119" s="503" t="s">
        <v>188</v>
      </c>
      <c r="G119" s="502" t="s">
        <v>177</v>
      </c>
      <c r="H119" s="504">
        <v>27991</v>
      </c>
      <c r="I119" s="508">
        <f t="shared" ca="1" si="1"/>
        <v>42</v>
      </c>
      <c r="J119" s="506">
        <v>706517672</v>
      </c>
      <c r="K119" s="507">
        <v>653716850</v>
      </c>
    </row>
    <row r="120" spans="2:11" ht="15.75" x14ac:dyDescent="0.25">
      <c r="B120" s="500" t="s">
        <v>143</v>
      </c>
      <c r="C120" s="501" t="s">
        <v>70</v>
      </c>
      <c r="D120" s="502" t="s">
        <v>194</v>
      </c>
      <c r="E120" s="503">
        <v>27</v>
      </c>
      <c r="F120" s="503" t="s">
        <v>190</v>
      </c>
      <c r="G120" s="502" t="s">
        <v>191</v>
      </c>
      <c r="H120" s="504">
        <v>28546</v>
      </c>
      <c r="I120" s="508">
        <f t="shared" ca="1" si="1"/>
        <v>41</v>
      </c>
      <c r="J120" s="506">
        <v>712518291</v>
      </c>
      <c r="K120" s="507">
        <v>653716799</v>
      </c>
    </row>
    <row r="121" spans="2:11" ht="15.75" x14ac:dyDescent="0.25">
      <c r="B121" s="500" t="s">
        <v>248</v>
      </c>
      <c r="C121" s="501" t="s">
        <v>128</v>
      </c>
      <c r="D121" s="502" t="s">
        <v>194</v>
      </c>
      <c r="E121" s="503">
        <v>33</v>
      </c>
      <c r="F121" s="503" t="s">
        <v>223</v>
      </c>
      <c r="G121" s="502" t="s">
        <v>216</v>
      </c>
      <c r="H121" s="504">
        <v>29101</v>
      </c>
      <c r="I121" s="508">
        <f t="shared" ca="1" si="1"/>
        <v>39</v>
      </c>
      <c r="J121" s="506">
        <v>718518910</v>
      </c>
      <c r="K121" s="507">
        <v>653716748</v>
      </c>
    </row>
    <row r="122" spans="2:11" ht="15.75" x14ac:dyDescent="0.25">
      <c r="B122" s="500" t="s">
        <v>145</v>
      </c>
      <c r="C122" s="501" t="s">
        <v>70</v>
      </c>
      <c r="D122" s="502" t="s">
        <v>208</v>
      </c>
      <c r="E122" s="503">
        <v>2</v>
      </c>
      <c r="F122" s="503" t="s">
        <v>224</v>
      </c>
      <c r="G122" s="502" t="s">
        <v>167</v>
      </c>
      <c r="H122" s="504">
        <v>29656</v>
      </c>
      <c r="I122" s="508">
        <f t="shared" ca="1" si="1"/>
        <v>38</v>
      </c>
      <c r="J122" s="506">
        <v>724519529</v>
      </c>
      <c r="K122" s="507">
        <v>653716697</v>
      </c>
    </row>
    <row r="123" spans="2:11" ht="15.75" x14ac:dyDescent="0.25">
      <c r="B123" s="500" t="s">
        <v>127</v>
      </c>
      <c r="C123" s="501" t="s">
        <v>71</v>
      </c>
      <c r="D123" s="502" t="s">
        <v>208</v>
      </c>
      <c r="E123" s="503">
        <v>8</v>
      </c>
      <c r="F123" s="503" t="s">
        <v>227</v>
      </c>
      <c r="G123" s="502" t="s">
        <v>177</v>
      </c>
      <c r="H123" s="504">
        <v>30211</v>
      </c>
      <c r="I123" s="508">
        <f t="shared" ca="1" si="1"/>
        <v>36</v>
      </c>
      <c r="J123" s="506">
        <v>730520148</v>
      </c>
      <c r="K123" s="507">
        <v>653716646</v>
      </c>
    </row>
    <row r="124" spans="2:11" ht="15.75" x14ac:dyDescent="0.25">
      <c r="B124" s="500" t="s">
        <v>129</v>
      </c>
      <c r="C124" s="501" t="s">
        <v>130</v>
      </c>
      <c r="D124" s="502" t="s">
        <v>208</v>
      </c>
      <c r="E124" s="503">
        <v>14</v>
      </c>
      <c r="F124" s="503" t="s">
        <v>230</v>
      </c>
      <c r="G124" s="502" t="s">
        <v>231</v>
      </c>
      <c r="H124" s="504">
        <v>30766</v>
      </c>
      <c r="I124" s="508">
        <f t="shared" ca="1" si="1"/>
        <v>35</v>
      </c>
      <c r="J124" s="506">
        <v>736520767</v>
      </c>
      <c r="K124" s="507">
        <v>653716595</v>
      </c>
    </row>
    <row r="125" spans="2:11" ht="15.75" x14ac:dyDescent="0.25">
      <c r="B125" s="500" t="s">
        <v>127</v>
      </c>
      <c r="C125" s="501" t="s">
        <v>128</v>
      </c>
      <c r="D125" s="502" t="s">
        <v>208</v>
      </c>
      <c r="E125" s="503">
        <v>20</v>
      </c>
      <c r="F125" s="503" t="s">
        <v>235</v>
      </c>
      <c r="G125" s="502" t="s">
        <v>183</v>
      </c>
      <c r="H125" s="504">
        <v>31321</v>
      </c>
      <c r="I125" s="508">
        <f t="shared" ca="1" si="1"/>
        <v>33</v>
      </c>
      <c r="J125" s="506">
        <v>742521386</v>
      </c>
      <c r="K125" s="507">
        <v>653716544</v>
      </c>
    </row>
    <row r="126" spans="2:11" ht="15.75" x14ac:dyDescent="0.25">
      <c r="B126" s="500" t="s">
        <v>125</v>
      </c>
      <c r="C126" s="501" t="s">
        <v>133</v>
      </c>
      <c r="D126" s="502" t="s">
        <v>208</v>
      </c>
      <c r="E126" s="503">
        <v>26</v>
      </c>
      <c r="F126" s="503" t="s">
        <v>209</v>
      </c>
      <c r="G126" s="502" t="s">
        <v>167</v>
      </c>
      <c r="H126" s="504">
        <v>31876</v>
      </c>
      <c r="I126" s="508">
        <f t="shared" ca="1" si="1"/>
        <v>32</v>
      </c>
      <c r="J126" s="506">
        <v>748522005</v>
      </c>
      <c r="K126" s="507">
        <v>653716493</v>
      </c>
    </row>
    <row r="127" spans="2:11" ht="15.75" x14ac:dyDescent="0.25">
      <c r="B127" s="500" t="s">
        <v>251</v>
      </c>
      <c r="C127" s="501" t="s">
        <v>71</v>
      </c>
      <c r="D127" s="502" t="s">
        <v>208</v>
      </c>
      <c r="E127" s="503">
        <v>32</v>
      </c>
      <c r="F127" s="503" t="s">
        <v>240</v>
      </c>
      <c r="G127" s="502" t="s">
        <v>216</v>
      </c>
      <c r="H127" s="504">
        <v>32431</v>
      </c>
      <c r="I127" s="508">
        <f t="shared" ca="1" si="1"/>
        <v>30</v>
      </c>
      <c r="J127" s="506">
        <v>754522624</v>
      </c>
      <c r="K127" s="507">
        <v>653716442</v>
      </c>
    </row>
    <row r="128" spans="2:11" ht="15.75" x14ac:dyDescent="0.25">
      <c r="B128" s="500" t="s">
        <v>127</v>
      </c>
      <c r="C128" s="501" t="s">
        <v>139</v>
      </c>
      <c r="D128" s="502" t="s">
        <v>208</v>
      </c>
      <c r="E128" s="503">
        <v>34</v>
      </c>
      <c r="F128" s="503" t="s">
        <v>242</v>
      </c>
      <c r="G128" s="502" t="s">
        <v>216</v>
      </c>
      <c r="H128" s="504">
        <v>32986</v>
      </c>
      <c r="I128" s="508">
        <f t="shared" ca="1" si="1"/>
        <v>29</v>
      </c>
      <c r="J128" s="506">
        <v>760523243</v>
      </c>
      <c r="K128" s="507">
        <v>653716391</v>
      </c>
    </row>
    <row r="129" spans="2:11" ht="15.75" x14ac:dyDescent="0.25">
      <c r="B129" s="500" t="s">
        <v>142</v>
      </c>
      <c r="C129" s="501" t="s">
        <v>150</v>
      </c>
      <c r="D129" s="502" t="s">
        <v>208</v>
      </c>
      <c r="E129" s="503">
        <v>35</v>
      </c>
      <c r="F129" s="503" t="s">
        <v>246</v>
      </c>
      <c r="G129" s="502" t="s">
        <v>216</v>
      </c>
      <c r="H129" s="504">
        <v>33541</v>
      </c>
      <c r="I129" s="508">
        <f t="shared" ca="1" si="1"/>
        <v>27</v>
      </c>
      <c r="J129" s="506">
        <v>766523862</v>
      </c>
      <c r="K129" s="507">
        <v>653716340</v>
      </c>
    </row>
    <row r="130" spans="2:11" ht="15.75" x14ac:dyDescent="0.25">
      <c r="B130" s="500" t="s">
        <v>251</v>
      </c>
      <c r="C130" s="501" t="s">
        <v>126</v>
      </c>
      <c r="D130" s="502" t="s">
        <v>208</v>
      </c>
      <c r="E130" s="503">
        <v>36</v>
      </c>
      <c r="F130" s="503" t="s">
        <v>215</v>
      </c>
      <c r="G130" s="502" t="s">
        <v>216</v>
      </c>
      <c r="H130" s="504">
        <v>34096</v>
      </c>
      <c r="I130" s="508">
        <f t="shared" ca="1" si="1"/>
        <v>26</v>
      </c>
      <c r="J130" s="506">
        <v>772524481</v>
      </c>
      <c r="K130" s="507">
        <v>653716289</v>
      </c>
    </row>
    <row r="131" spans="2:11" ht="15.75" x14ac:dyDescent="0.25">
      <c r="B131" s="509" t="s">
        <v>145</v>
      </c>
      <c r="C131" s="510" t="s">
        <v>124</v>
      </c>
      <c r="D131" s="511" t="s">
        <v>208</v>
      </c>
      <c r="E131" s="512">
        <v>37</v>
      </c>
      <c r="F131" s="512" t="s">
        <v>217</v>
      </c>
      <c r="G131" s="511" t="s">
        <v>167</v>
      </c>
      <c r="H131" s="513">
        <v>34651</v>
      </c>
      <c r="I131" s="514">
        <f t="shared" ca="1" si="1"/>
        <v>73</v>
      </c>
      <c r="J131" s="515">
        <v>778525100</v>
      </c>
      <c r="K131" s="516">
        <v>653716238</v>
      </c>
    </row>
    <row r="132" spans="2:11" ht="15.75" x14ac:dyDescent="0.25">
      <c r="B132" s="500" t="s">
        <v>125</v>
      </c>
      <c r="C132" s="501" t="s">
        <v>133</v>
      </c>
      <c r="D132" s="502" t="s">
        <v>208</v>
      </c>
      <c r="E132" s="503">
        <v>26</v>
      </c>
      <c r="F132" s="503" t="s">
        <v>209</v>
      </c>
      <c r="G132" s="502" t="s">
        <v>167</v>
      </c>
      <c r="H132" s="504">
        <v>17315</v>
      </c>
      <c r="I132" s="508">
        <f t="shared" ca="1" si="1"/>
        <v>70</v>
      </c>
      <c r="J132" s="506">
        <v>598506530</v>
      </c>
      <c r="K132" s="507">
        <v>653717768</v>
      </c>
    </row>
    <row r="133" spans="2:11" ht="15.75" x14ac:dyDescent="0.25">
      <c r="B133" s="500" t="s">
        <v>127</v>
      </c>
      <c r="C133" s="501" t="s">
        <v>128</v>
      </c>
      <c r="D133" s="502" t="s">
        <v>210</v>
      </c>
      <c r="E133" s="503">
        <v>9</v>
      </c>
      <c r="F133" s="503" t="s">
        <v>173</v>
      </c>
      <c r="G133" s="502" t="s">
        <v>174</v>
      </c>
      <c r="H133" s="504">
        <v>18548</v>
      </c>
      <c r="I133" s="508">
        <f t="shared" ca="1" si="1"/>
        <v>62</v>
      </c>
      <c r="J133" s="506">
        <v>544500959</v>
      </c>
      <c r="K133" s="507">
        <v>653718227</v>
      </c>
    </row>
    <row r="134" spans="2:11" ht="15.75" x14ac:dyDescent="0.25">
      <c r="B134" s="500" t="s">
        <v>129</v>
      </c>
      <c r="C134" s="501" t="s">
        <v>133</v>
      </c>
      <c r="D134" s="502" t="s">
        <v>211</v>
      </c>
      <c r="E134" s="503">
        <v>4</v>
      </c>
      <c r="F134" s="503" t="s">
        <v>212</v>
      </c>
      <c r="G134" s="502" t="s">
        <v>167</v>
      </c>
      <c r="H134" s="504">
        <v>21331</v>
      </c>
      <c r="I134" s="508">
        <f t="shared" ca="1" si="1"/>
        <v>62</v>
      </c>
      <c r="J134" s="506">
        <v>634510244</v>
      </c>
      <c r="K134" s="507">
        <v>653717462</v>
      </c>
    </row>
    <row r="135" spans="2:11" ht="15.75" x14ac:dyDescent="0.25">
      <c r="B135" s="500" t="s">
        <v>131</v>
      </c>
      <c r="C135" s="501" t="s">
        <v>70</v>
      </c>
      <c r="D135" s="502" t="s">
        <v>170</v>
      </c>
      <c r="E135" s="503">
        <v>5</v>
      </c>
      <c r="F135" s="503" t="s">
        <v>213</v>
      </c>
      <c r="G135" s="502" t="s">
        <v>167</v>
      </c>
      <c r="H135" s="504">
        <v>21332</v>
      </c>
      <c r="I135" s="508">
        <f t="shared" ca="1" si="1"/>
        <v>62</v>
      </c>
      <c r="J135" s="506">
        <v>478494150</v>
      </c>
      <c r="K135" s="507">
        <v>653718788</v>
      </c>
    </row>
    <row r="136" spans="2:11" ht="15.75" x14ac:dyDescent="0.25">
      <c r="B136" s="500" t="s">
        <v>132</v>
      </c>
      <c r="C136" s="501" t="s">
        <v>133</v>
      </c>
      <c r="D136" s="502" t="s">
        <v>194</v>
      </c>
      <c r="E136" s="503">
        <v>15</v>
      </c>
      <c r="F136" s="503" t="s">
        <v>180</v>
      </c>
      <c r="G136" s="502" t="s">
        <v>177</v>
      </c>
      <c r="H136" s="504">
        <v>21332</v>
      </c>
      <c r="I136" s="508">
        <f t="shared" ca="1" si="1"/>
        <v>62</v>
      </c>
      <c r="J136" s="506">
        <v>550501578</v>
      </c>
      <c r="K136" s="507">
        <v>653718176</v>
      </c>
    </row>
    <row r="137" spans="2:11" ht="15.75" x14ac:dyDescent="0.25">
      <c r="B137" s="500" t="s">
        <v>134</v>
      </c>
      <c r="C137" s="501" t="s">
        <v>139</v>
      </c>
      <c r="D137" s="502" t="s">
        <v>214</v>
      </c>
      <c r="E137" s="503">
        <v>21</v>
      </c>
      <c r="F137" s="503" t="s">
        <v>188</v>
      </c>
      <c r="G137" s="502" t="s">
        <v>177</v>
      </c>
      <c r="H137" s="504">
        <v>21344</v>
      </c>
      <c r="I137" s="508">
        <f t="shared" ca="1" si="1"/>
        <v>62</v>
      </c>
      <c r="J137" s="506">
        <v>556502197</v>
      </c>
      <c r="K137" s="507">
        <v>653718125</v>
      </c>
    </row>
    <row r="138" spans="2:11" ht="15.75" x14ac:dyDescent="0.25">
      <c r="B138" s="500" t="s">
        <v>127</v>
      </c>
      <c r="C138" s="501" t="s">
        <v>126</v>
      </c>
      <c r="D138" s="502" t="s">
        <v>208</v>
      </c>
      <c r="E138" s="503">
        <v>36</v>
      </c>
      <c r="F138" s="503" t="s">
        <v>215</v>
      </c>
      <c r="G138" s="502" t="s">
        <v>216</v>
      </c>
      <c r="H138" s="504">
        <v>21363</v>
      </c>
      <c r="I138" s="508">
        <f t="shared" ca="1" si="1"/>
        <v>62</v>
      </c>
      <c r="J138" s="506">
        <v>622509006</v>
      </c>
      <c r="K138" s="507">
        <v>653717564</v>
      </c>
    </row>
    <row r="139" spans="2:11" ht="15.75" x14ac:dyDescent="0.25">
      <c r="B139" s="500" t="s">
        <v>136</v>
      </c>
      <c r="C139" s="501" t="s">
        <v>124</v>
      </c>
      <c r="D139" s="502" t="s">
        <v>208</v>
      </c>
      <c r="E139" s="503">
        <v>37</v>
      </c>
      <c r="F139" s="503" t="s">
        <v>217</v>
      </c>
      <c r="G139" s="502" t="s">
        <v>167</v>
      </c>
      <c r="H139" s="504">
        <v>21364</v>
      </c>
      <c r="I139" s="508">
        <f t="shared" ca="1" si="1"/>
        <v>61</v>
      </c>
      <c r="J139" s="506">
        <v>628509625</v>
      </c>
      <c r="K139" s="507">
        <v>653717513</v>
      </c>
    </row>
    <row r="140" spans="2:11" ht="15.75" x14ac:dyDescent="0.25">
      <c r="B140" s="500" t="s">
        <v>137</v>
      </c>
      <c r="C140" s="501" t="s">
        <v>150</v>
      </c>
      <c r="D140" s="502" t="s">
        <v>170</v>
      </c>
      <c r="E140" s="503">
        <v>11</v>
      </c>
      <c r="F140" s="503" t="s">
        <v>218</v>
      </c>
      <c r="G140" s="502" t="s">
        <v>177</v>
      </c>
      <c r="H140" s="504">
        <v>21743</v>
      </c>
      <c r="I140" s="508">
        <f t="shared" ref="I140:I203" ca="1" si="2">DATEDIF(H141,TODAY(),"y")</f>
        <v>61</v>
      </c>
      <c r="J140" s="506">
        <v>484494769</v>
      </c>
      <c r="K140" s="507">
        <v>653718737</v>
      </c>
    </row>
    <row r="141" spans="2:11" ht="15.75" x14ac:dyDescent="0.25">
      <c r="B141" s="500" t="s">
        <v>138</v>
      </c>
      <c r="C141" s="501" t="s">
        <v>139</v>
      </c>
      <c r="D141" s="502" t="s">
        <v>211</v>
      </c>
      <c r="E141" s="503">
        <v>10</v>
      </c>
      <c r="F141" s="503" t="s">
        <v>219</v>
      </c>
      <c r="G141" s="502" t="s">
        <v>174</v>
      </c>
      <c r="H141" s="504">
        <v>21886</v>
      </c>
      <c r="I141" s="508">
        <f t="shared" ca="1" si="2"/>
        <v>60</v>
      </c>
      <c r="J141" s="506">
        <v>640510863</v>
      </c>
      <c r="K141" s="507">
        <v>653717411</v>
      </c>
    </row>
    <row r="142" spans="2:11" ht="15.75" x14ac:dyDescent="0.25">
      <c r="B142" s="500" t="s">
        <v>140</v>
      </c>
      <c r="C142" s="501" t="s">
        <v>135</v>
      </c>
      <c r="D142" s="502" t="s">
        <v>170</v>
      </c>
      <c r="E142" s="503">
        <v>17</v>
      </c>
      <c r="F142" s="503" t="s">
        <v>220</v>
      </c>
      <c r="G142" s="502" t="s">
        <v>177</v>
      </c>
      <c r="H142" s="504">
        <v>22154</v>
      </c>
      <c r="I142" s="508">
        <f t="shared" ca="1" si="2"/>
        <v>60</v>
      </c>
      <c r="J142" s="506">
        <v>490495388</v>
      </c>
      <c r="K142" s="507">
        <v>653718686</v>
      </c>
    </row>
    <row r="143" spans="2:11" ht="15.75" x14ac:dyDescent="0.25">
      <c r="B143" s="500" t="s">
        <v>141</v>
      </c>
      <c r="C143" s="501" t="s">
        <v>70</v>
      </c>
      <c r="D143" s="502" t="s">
        <v>221</v>
      </c>
      <c r="E143" s="503">
        <v>27</v>
      </c>
      <c r="F143" s="503" t="s">
        <v>190</v>
      </c>
      <c r="G143" s="502" t="s">
        <v>191</v>
      </c>
      <c r="H143" s="504">
        <v>22154</v>
      </c>
      <c r="I143" s="508">
        <f t="shared" ca="1" si="2"/>
        <v>59</v>
      </c>
      <c r="J143" s="506">
        <v>562502816</v>
      </c>
      <c r="K143" s="507">
        <v>653718074</v>
      </c>
    </row>
    <row r="144" spans="2:11" ht="15.75" x14ac:dyDescent="0.25">
      <c r="B144" s="500" t="s">
        <v>142</v>
      </c>
      <c r="C144" s="501" t="s">
        <v>70</v>
      </c>
      <c r="D144" s="502" t="s">
        <v>211</v>
      </c>
      <c r="E144" s="503">
        <v>16</v>
      </c>
      <c r="F144" s="503" t="s">
        <v>222</v>
      </c>
      <c r="G144" s="502" t="s">
        <v>177</v>
      </c>
      <c r="H144" s="504">
        <v>22441</v>
      </c>
      <c r="I144" s="508">
        <f t="shared" ca="1" si="2"/>
        <v>59</v>
      </c>
      <c r="J144" s="506">
        <v>646511482</v>
      </c>
      <c r="K144" s="507">
        <v>653717360</v>
      </c>
    </row>
    <row r="145" spans="2:11" ht="15.75" x14ac:dyDescent="0.25">
      <c r="B145" s="500" t="s">
        <v>143</v>
      </c>
      <c r="C145" s="501" t="s">
        <v>126</v>
      </c>
      <c r="D145" s="502" t="s">
        <v>170</v>
      </c>
      <c r="E145" s="503">
        <v>23</v>
      </c>
      <c r="F145" s="503" t="s">
        <v>169</v>
      </c>
      <c r="G145" s="502" t="s">
        <v>167</v>
      </c>
      <c r="H145" s="504">
        <v>22565</v>
      </c>
      <c r="I145" s="508">
        <f t="shared" ca="1" si="2"/>
        <v>59</v>
      </c>
      <c r="J145" s="506">
        <v>496496007</v>
      </c>
      <c r="K145" s="507">
        <v>653718635</v>
      </c>
    </row>
    <row r="146" spans="2:11" ht="15.75" x14ac:dyDescent="0.25">
      <c r="B146" s="500" t="s">
        <v>145</v>
      </c>
      <c r="C146" s="501" t="s">
        <v>128</v>
      </c>
      <c r="D146" s="502" t="s">
        <v>194</v>
      </c>
      <c r="E146" s="503">
        <v>33</v>
      </c>
      <c r="F146" s="503" t="s">
        <v>223</v>
      </c>
      <c r="G146" s="502" t="s">
        <v>216</v>
      </c>
      <c r="H146" s="504">
        <v>22565</v>
      </c>
      <c r="I146" s="508">
        <f t="shared" ca="1" si="2"/>
        <v>58</v>
      </c>
      <c r="J146" s="506">
        <v>568503435</v>
      </c>
      <c r="K146" s="507">
        <v>653718023</v>
      </c>
    </row>
    <row r="147" spans="2:11" ht="15.75" x14ac:dyDescent="0.25">
      <c r="B147" s="500" t="s">
        <v>146</v>
      </c>
      <c r="C147" s="501" t="s">
        <v>135</v>
      </c>
      <c r="D147" s="502" t="s">
        <v>170</v>
      </c>
      <c r="E147" s="503">
        <v>29</v>
      </c>
      <c r="F147" s="503" t="s">
        <v>195</v>
      </c>
      <c r="G147" s="502" t="s">
        <v>167</v>
      </c>
      <c r="H147" s="504">
        <v>22976</v>
      </c>
      <c r="I147" s="508">
        <f t="shared" ca="1" si="2"/>
        <v>58</v>
      </c>
      <c r="J147" s="506">
        <v>502496626</v>
      </c>
      <c r="K147" s="507">
        <v>653718584</v>
      </c>
    </row>
    <row r="148" spans="2:11" ht="15.75" x14ac:dyDescent="0.25">
      <c r="B148" s="500" t="s">
        <v>147</v>
      </c>
      <c r="C148" s="501" t="s">
        <v>70</v>
      </c>
      <c r="D148" s="502" t="s">
        <v>208</v>
      </c>
      <c r="E148" s="503">
        <v>2</v>
      </c>
      <c r="F148" s="503" t="s">
        <v>224</v>
      </c>
      <c r="G148" s="502" t="s">
        <v>167</v>
      </c>
      <c r="H148" s="504">
        <v>22976</v>
      </c>
      <c r="I148" s="508">
        <f t="shared" ca="1" si="2"/>
        <v>58</v>
      </c>
      <c r="J148" s="506">
        <v>574504054</v>
      </c>
      <c r="K148" s="507">
        <v>653717972</v>
      </c>
    </row>
    <row r="149" spans="2:11" ht="15.75" x14ac:dyDescent="0.25">
      <c r="B149" s="500" t="s">
        <v>148</v>
      </c>
      <c r="C149" s="501" t="s">
        <v>150</v>
      </c>
      <c r="D149" s="502" t="s">
        <v>211</v>
      </c>
      <c r="E149" s="503">
        <v>22</v>
      </c>
      <c r="F149" s="503" t="s">
        <v>225</v>
      </c>
      <c r="G149" s="502" t="s">
        <v>167</v>
      </c>
      <c r="H149" s="504">
        <v>22996</v>
      </c>
      <c r="I149" s="508">
        <f t="shared" ca="1" si="2"/>
        <v>56</v>
      </c>
      <c r="J149" s="506">
        <v>652512101</v>
      </c>
      <c r="K149" s="507">
        <v>653717309</v>
      </c>
    </row>
    <row r="150" spans="2:11" ht="15.75" x14ac:dyDescent="0.25">
      <c r="B150" s="500" t="s">
        <v>127</v>
      </c>
      <c r="C150" s="501" t="s">
        <v>135</v>
      </c>
      <c r="D150" s="502" t="s">
        <v>186</v>
      </c>
      <c r="E150" s="503">
        <v>6</v>
      </c>
      <c r="F150" s="503" t="s">
        <v>176</v>
      </c>
      <c r="G150" s="502" t="s">
        <v>177</v>
      </c>
      <c r="H150" s="504">
        <v>23387</v>
      </c>
      <c r="I150" s="508">
        <f t="shared" ca="1" si="2"/>
        <v>56</v>
      </c>
      <c r="J150" s="506">
        <v>508497245</v>
      </c>
      <c r="K150" s="507">
        <v>653718533</v>
      </c>
    </row>
    <row r="151" spans="2:11" ht="15.75" x14ac:dyDescent="0.25">
      <c r="B151" s="500" t="s">
        <v>127</v>
      </c>
      <c r="C151" s="501" t="s">
        <v>71</v>
      </c>
      <c r="D151" s="502" t="s">
        <v>226</v>
      </c>
      <c r="E151" s="503">
        <v>8</v>
      </c>
      <c r="F151" s="503" t="s">
        <v>227</v>
      </c>
      <c r="G151" s="502" t="s">
        <v>177</v>
      </c>
      <c r="H151" s="504">
        <v>23387</v>
      </c>
      <c r="I151" s="508">
        <f t="shared" ca="1" si="2"/>
        <v>56</v>
      </c>
      <c r="J151" s="506">
        <v>580504673</v>
      </c>
      <c r="K151" s="507">
        <v>653717921</v>
      </c>
    </row>
    <row r="152" spans="2:11" ht="15.75" x14ac:dyDescent="0.25">
      <c r="B152" s="500" t="s">
        <v>138</v>
      </c>
      <c r="C152" s="501" t="s">
        <v>149</v>
      </c>
      <c r="D152" s="502" t="s">
        <v>211</v>
      </c>
      <c r="E152" s="503">
        <v>28</v>
      </c>
      <c r="F152" s="503" t="s">
        <v>228</v>
      </c>
      <c r="G152" s="502" t="s">
        <v>229</v>
      </c>
      <c r="H152" s="504">
        <v>23551</v>
      </c>
      <c r="I152" s="508">
        <f t="shared" ca="1" si="2"/>
        <v>55</v>
      </c>
      <c r="J152" s="506">
        <v>658512720</v>
      </c>
      <c r="K152" s="507">
        <v>653717258</v>
      </c>
    </row>
    <row r="153" spans="2:11" ht="15.75" x14ac:dyDescent="0.25">
      <c r="B153" s="500" t="s">
        <v>151</v>
      </c>
      <c r="C153" s="501" t="s">
        <v>126</v>
      </c>
      <c r="D153" s="502" t="s">
        <v>186</v>
      </c>
      <c r="E153" s="503">
        <v>12</v>
      </c>
      <c r="F153" s="503" t="s">
        <v>185</v>
      </c>
      <c r="G153" s="502" t="s">
        <v>177</v>
      </c>
      <c r="H153" s="504">
        <v>23798</v>
      </c>
      <c r="I153" s="508">
        <f t="shared" ca="1" si="2"/>
        <v>55</v>
      </c>
      <c r="J153" s="506">
        <v>514497864</v>
      </c>
      <c r="K153" s="507">
        <v>653718482</v>
      </c>
    </row>
    <row r="154" spans="2:11" ht="15.75" x14ac:dyDescent="0.25">
      <c r="B154" s="500" t="s">
        <v>129</v>
      </c>
      <c r="C154" s="501" t="s">
        <v>130</v>
      </c>
      <c r="D154" s="502" t="s">
        <v>208</v>
      </c>
      <c r="E154" s="503">
        <v>14</v>
      </c>
      <c r="F154" s="503" t="s">
        <v>230</v>
      </c>
      <c r="G154" s="502" t="s">
        <v>231</v>
      </c>
      <c r="H154" s="504">
        <v>23798</v>
      </c>
      <c r="I154" s="508">
        <f t="shared" ca="1" si="2"/>
        <v>55</v>
      </c>
      <c r="J154" s="506">
        <v>586505292</v>
      </c>
      <c r="K154" s="507">
        <v>653717870</v>
      </c>
    </row>
    <row r="155" spans="2:11" ht="15.75" x14ac:dyDescent="0.25">
      <c r="B155" s="500" t="s">
        <v>127</v>
      </c>
      <c r="C155" s="501" t="s">
        <v>144</v>
      </c>
      <c r="D155" s="502" t="s">
        <v>232</v>
      </c>
      <c r="E155" s="503">
        <v>7</v>
      </c>
      <c r="F155" s="503" t="s">
        <v>233</v>
      </c>
      <c r="G155" s="502" t="s">
        <v>177</v>
      </c>
      <c r="H155" s="504">
        <v>24106</v>
      </c>
      <c r="I155" s="508">
        <f t="shared" ca="1" si="2"/>
        <v>54</v>
      </c>
      <c r="J155" s="506">
        <v>664513339</v>
      </c>
      <c r="K155" s="507">
        <v>653717207</v>
      </c>
    </row>
    <row r="156" spans="2:11" ht="15.75" x14ac:dyDescent="0.25">
      <c r="B156" s="500" t="s">
        <v>138</v>
      </c>
      <c r="C156" s="501" t="s">
        <v>144</v>
      </c>
      <c r="D156" s="502" t="s">
        <v>186</v>
      </c>
      <c r="E156" s="503">
        <v>18</v>
      </c>
      <c r="F156" s="503" t="s">
        <v>182</v>
      </c>
      <c r="G156" s="502" t="s">
        <v>183</v>
      </c>
      <c r="H156" s="504">
        <v>24209</v>
      </c>
      <c r="I156" s="508">
        <f t="shared" ca="1" si="2"/>
        <v>54</v>
      </c>
      <c r="J156" s="506">
        <v>520498483</v>
      </c>
      <c r="K156" s="507">
        <v>653718431</v>
      </c>
    </row>
    <row r="157" spans="2:11" ht="15.75" x14ac:dyDescent="0.25">
      <c r="B157" s="500" t="s">
        <v>127</v>
      </c>
      <c r="C157" s="501" t="s">
        <v>128</v>
      </c>
      <c r="D157" s="502" t="s">
        <v>234</v>
      </c>
      <c r="E157" s="503">
        <v>20</v>
      </c>
      <c r="F157" s="503" t="s">
        <v>235</v>
      </c>
      <c r="G157" s="502" t="s">
        <v>183</v>
      </c>
      <c r="H157" s="504">
        <v>24209</v>
      </c>
      <c r="I157" s="508">
        <f t="shared" ca="1" si="2"/>
        <v>53</v>
      </c>
      <c r="J157" s="506">
        <v>592505911</v>
      </c>
      <c r="K157" s="507">
        <v>653717819</v>
      </c>
    </row>
    <row r="158" spans="2:11" ht="15.75" x14ac:dyDescent="0.25">
      <c r="B158" s="500" t="s">
        <v>129</v>
      </c>
      <c r="C158" s="501" t="s">
        <v>124</v>
      </c>
      <c r="D158" s="502" t="s">
        <v>186</v>
      </c>
      <c r="E158" s="503">
        <v>24</v>
      </c>
      <c r="F158" s="503" t="s">
        <v>166</v>
      </c>
      <c r="G158" s="502" t="s">
        <v>167</v>
      </c>
      <c r="H158" s="504">
        <v>24620</v>
      </c>
      <c r="I158" s="508">
        <f t="shared" ca="1" si="2"/>
        <v>53</v>
      </c>
      <c r="J158" s="506">
        <v>526499102</v>
      </c>
      <c r="K158" s="507">
        <v>653718380</v>
      </c>
    </row>
    <row r="159" spans="2:11" ht="15.75" x14ac:dyDescent="0.25">
      <c r="B159" s="500" t="s">
        <v>236</v>
      </c>
      <c r="C159" s="501" t="s">
        <v>124</v>
      </c>
      <c r="D159" s="502" t="s">
        <v>232</v>
      </c>
      <c r="E159" s="503">
        <v>13</v>
      </c>
      <c r="F159" s="503" t="s">
        <v>237</v>
      </c>
      <c r="G159" s="502" t="s">
        <v>177</v>
      </c>
      <c r="H159" s="504">
        <v>24661</v>
      </c>
      <c r="I159" s="508">
        <f t="shared" ca="1" si="2"/>
        <v>52</v>
      </c>
      <c r="J159" s="506">
        <v>670513958</v>
      </c>
      <c r="K159" s="507">
        <v>653717156</v>
      </c>
    </row>
    <row r="160" spans="2:11" ht="15.75" x14ac:dyDescent="0.25">
      <c r="B160" s="500" t="s">
        <v>127</v>
      </c>
      <c r="C160" s="501" t="s">
        <v>135</v>
      </c>
      <c r="D160" s="502" t="s">
        <v>186</v>
      </c>
      <c r="E160" s="503">
        <v>30</v>
      </c>
      <c r="F160" s="503" t="s">
        <v>171</v>
      </c>
      <c r="G160" s="502" t="s">
        <v>167</v>
      </c>
      <c r="H160" s="504">
        <v>25031</v>
      </c>
      <c r="I160" s="508">
        <f t="shared" ca="1" si="2"/>
        <v>52</v>
      </c>
      <c r="J160" s="506">
        <v>532499721</v>
      </c>
      <c r="K160" s="507">
        <v>653718329</v>
      </c>
    </row>
    <row r="161" spans="2:11" ht="15.75" x14ac:dyDescent="0.25">
      <c r="B161" s="500" t="s">
        <v>238</v>
      </c>
      <c r="C161" s="501" t="s">
        <v>71</v>
      </c>
      <c r="D161" s="502" t="s">
        <v>239</v>
      </c>
      <c r="E161" s="503">
        <v>32</v>
      </c>
      <c r="F161" s="503" t="s">
        <v>240</v>
      </c>
      <c r="G161" s="502" t="s">
        <v>216</v>
      </c>
      <c r="H161" s="504">
        <v>25031</v>
      </c>
      <c r="I161" s="508">
        <f t="shared" ca="1" si="2"/>
        <v>51</v>
      </c>
      <c r="J161" s="506">
        <v>604507149</v>
      </c>
      <c r="K161" s="507">
        <v>653717717</v>
      </c>
    </row>
    <row r="162" spans="2:11" ht="15.75" x14ac:dyDescent="0.25">
      <c r="B162" s="500" t="s">
        <v>145</v>
      </c>
      <c r="C162" s="501" t="s">
        <v>71</v>
      </c>
      <c r="D162" s="502" t="s">
        <v>232</v>
      </c>
      <c r="E162" s="503">
        <v>19</v>
      </c>
      <c r="F162" s="503" t="s">
        <v>241</v>
      </c>
      <c r="G162" s="502" t="s">
        <v>183</v>
      </c>
      <c r="H162" s="504">
        <v>25216</v>
      </c>
      <c r="I162" s="508">
        <f t="shared" ca="1" si="2"/>
        <v>51</v>
      </c>
      <c r="J162" s="506">
        <v>676514577</v>
      </c>
      <c r="K162" s="507">
        <v>653717105</v>
      </c>
    </row>
    <row r="163" spans="2:11" ht="15.75" x14ac:dyDescent="0.25">
      <c r="B163" s="500" t="s">
        <v>145</v>
      </c>
      <c r="C163" s="501" t="s">
        <v>130</v>
      </c>
      <c r="D163" s="502" t="s">
        <v>194</v>
      </c>
      <c r="E163" s="503">
        <v>3</v>
      </c>
      <c r="F163" s="503" t="s">
        <v>193</v>
      </c>
      <c r="G163" s="502" t="s">
        <v>167</v>
      </c>
      <c r="H163" s="504">
        <v>25442</v>
      </c>
      <c r="I163" s="508">
        <f t="shared" ca="1" si="2"/>
        <v>51</v>
      </c>
      <c r="J163" s="506">
        <v>538500340</v>
      </c>
      <c r="K163" s="507">
        <v>653718278</v>
      </c>
    </row>
    <row r="164" spans="2:11" ht="15.75" x14ac:dyDescent="0.25">
      <c r="B164" s="500" t="s">
        <v>127</v>
      </c>
      <c r="C164" s="501" t="s">
        <v>139</v>
      </c>
      <c r="D164" s="502" t="s">
        <v>208</v>
      </c>
      <c r="E164" s="503">
        <v>34</v>
      </c>
      <c r="F164" s="503" t="s">
        <v>242</v>
      </c>
      <c r="G164" s="502" t="s">
        <v>216</v>
      </c>
      <c r="H164" s="504">
        <v>25442</v>
      </c>
      <c r="I164" s="508">
        <f t="shared" ca="1" si="2"/>
        <v>50</v>
      </c>
      <c r="J164" s="506">
        <v>610507768</v>
      </c>
      <c r="K164" s="507">
        <v>653717666</v>
      </c>
    </row>
    <row r="165" spans="2:11" ht="15.75" x14ac:dyDescent="0.25">
      <c r="B165" s="500" t="s">
        <v>243</v>
      </c>
      <c r="C165" s="501" t="s">
        <v>130</v>
      </c>
      <c r="D165" s="502" t="s">
        <v>232</v>
      </c>
      <c r="E165" s="503">
        <v>25</v>
      </c>
      <c r="F165" s="503" t="s">
        <v>244</v>
      </c>
      <c r="G165" s="502" t="s">
        <v>245</v>
      </c>
      <c r="H165" s="504">
        <v>25771</v>
      </c>
      <c r="I165" s="508">
        <f t="shared" ca="1" si="2"/>
        <v>50</v>
      </c>
      <c r="J165" s="506">
        <v>682515196</v>
      </c>
      <c r="K165" s="507">
        <v>653717054</v>
      </c>
    </row>
    <row r="166" spans="2:11" ht="15.75" x14ac:dyDescent="0.25">
      <c r="B166" s="500" t="s">
        <v>142</v>
      </c>
      <c r="C166" s="501" t="s">
        <v>150</v>
      </c>
      <c r="D166" s="502" t="s">
        <v>208</v>
      </c>
      <c r="E166" s="503">
        <v>35</v>
      </c>
      <c r="F166" s="503" t="s">
        <v>246</v>
      </c>
      <c r="G166" s="502" t="s">
        <v>216</v>
      </c>
      <c r="H166" s="504">
        <v>25853</v>
      </c>
      <c r="I166" s="508">
        <f t="shared" ca="1" si="2"/>
        <v>48</v>
      </c>
      <c r="J166" s="506">
        <v>616508387</v>
      </c>
      <c r="K166" s="507">
        <v>653717615</v>
      </c>
    </row>
    <row r="167" spans="2:11" ht="15.75" x14ac:dyDescent="0.25">
      <c r="B167" s="500" t="s">
        <v>142</v>
      </c>
      <c r="C167" s="501" t="s">
        <v>144</v>
      </c>
      <c r="D167" s="502" t="s">
        <v>232</v>
      </c>
      <c r="E167" s="503">
        <v>31</v>
      </c>
      <c r="F167" s="503" t="s">
        <v>247</v>
      </c>
      <c r="G167" s="502" t="s">
        <v>216</v>
      </c>
      <c r="H167" s="504">
        <v>26326</v>
      </c>
      <c r="I167" s="508">
        <f t="shared" ca="1" si="2"/>
        <v>47</v>
      </c>
      <c r="J167" s="506">
        <v>688515815</v>
      </c>
      <c r="K167" s="507">
        <v>653717003</v>
      </c>
    </row>
    <row r="168" spans="2:11" ht="15.75" x14ac:dyDescent="0.25">
      <c r="B168" s="500" t="s">
        <v>127</v>
      </c>
      <c r="C168" s="501" t="s">
        <v>128</v>
      </c>
      <c r="D168" s="502" t="s">
        <v>194</v>
      </c>
      <c r="E168" s="503">
        <v>9</v>
      </c>
      <c r="F168" s="503" t="s">
        <v>173</v>
      </c>
      <c r="G168" s="502" t="s">
        <v>174</v>
      </c>
      <c r="H168" s="504">
        <v>26881</v>
      </c>
      <c r="I168" s="508">
        <f t="shared" ca="1" si="2"/>
        <v>45</v>
      </c>
      <c r="J168" s="506">
        <v>694516434</v>
      </c>
      <c r="K168" s="507">
        <v>653716952</v>
      </c>
    </row>
    <row r="169" spans="2:11" ht="15.75" x14ac:dyDescent="0.25">
      <c r="B169" s="500" t="s">
        <v>243</v>
      </c>
      <c r="C169" s="501" t="s">
        <v>133</v>
      </c>
      <c r="D169" s="502" t="s">
        <v>194</v>
      </c>
      <c r="E169" s="503">
        <v>15</v>
      </c>
      <c r="F169" s="503" t="s">
        <v>180</v>
      </c>
      <c r="G169" s="502" t="s">
        <v>177</v>
      </c>
      <c r="H169" s="504">
        <v>27436</v>
      </c>
      <c r="I169" s="508">
        <f t="shared" ca="1" si="2"/>
        <v>44</v>
      </c>
      <c r="J169" s="506">
        <v>700517053</v>
      </c>
      <c r="K169" s="507">
        <v>653716901</v>
      </c>
    </row>
    <row r="170" spans="2:11" ht="15.75" x14ac:dyDescent="0.25">
      <c r="B170" s="500" t="s">
        <v>142</v>
      </c>
      <c r="C170" s="501" t="s">
        <v>139</v>
      </c>
      <c r="D170" s="502" t="s">
        <v>194</v>
      </c>
      <c r="E170" s="503">
        <v>21</v>
      </c>
      <c r="F170" s="503" t="s">
        <v>188</v>
      </c>
      <c r="G170" s="502" t="s">
        <v>177</v>
      </c>
      <c r="H170" s="504">
        <v>27991</v>
      </c>
      <c r="I170" s="508">
        <f t="shared" ca="1" si="2"/>
        <v>42</v>
      </c>
      <c r="J170" s="506">
        <v>706517672</v>
      </c>
      <c r="K170" s="507">
        <v>653716850</v>
      </c>
    </row>
    <row r="171" spans="2:11" ht="15.75" x14ac:dyDescent="0.25">
      <c r="B171" s="500" t="s">
        <v>143</v>
      </c>
      <c r="C171" s="501" t="s">
        <v>70</v>
      </c>
      <c r="D171" s="502" t="s">
        <v>194</v>
      </c>
      <c r="E171" s="503">
        <v>27</v>
      </c>
      <c r="F171" s="503" t="s">
        <v>190</v>
      </c>
      <c r="G171" s="502" t="s">
        <v>191</v>
      </c>
      <c r="H171" s="504">
        <v>28546</v>
      </c>
      <c r="I171" s="508">
        <f t="shared" ca="1" si="2"/>
        <v>41</v>
      </c>
      <c r="J171" s="506">
        <v>712518291</v>
      </c>
      <c r="K171" s="507">
        <v>653716799</v>
      </c>
    </row>
    <row r="172" spans="2:11" ht="15.75" x14ac:dyDescent="0.25">
      <c r="B172" s="500" t="s">
        <v>248</v>
      </c>
      <c r="C172" s="501" t="s">
        <v>128</v>
      </c>
      <c r="D172" s="502" t="s">
        <v>194</v>
      </c>
      <c r="E172" s="503">
        <v>33</v>
      </c>
      <c r="F172" s="503" t="s">
        <v>223</v>
      </c>
      <c r="G172" s="502" t="s">
        <v>216</v>
      </c>
      <c r="H172" s="504">
        <v>29101</v>
      </c>
      <c r="I172" s="508">
        <f t="shared" ca="1" si="2"/>
        <v>39</v>
      </c>
      <c r="J172" s="506">
        <v>718518910</v>
      </c>
      <c r="K172" s="507">
        <v>653716748</v>
      </c>
    </row>
    <row r="173" spans="2:11" ht="15.75" x14ac:dyDescent="0.25">
      <c r="B173" s="500" t="s">
        <v>145</v>
      </c>
      <c r="C173" s="501" t="s">
        <v>70</v>
      </c>
      <c r="D173" s="502" t="s">
        <v>208</v>
      </c>
      <c r="E173" s="503">
        <v>2</v>
      </c>
      <c r="F173" s="503" t="s">
        <v>224</v>
      </c>
      <c r="G173" s="502" t="s">
        <v>167</v>
      </c>
      <c r="H173" s="504">
        <v>29656</v>
      </c>
      <c r="I173" s="508">
        <f t="shared" ca="1" si="2"/>
        <v>38</v>
      </c>
      <c r="J173" s="506">
        <v>724519529</v>
      </c>
      <c r="K173" s="507">
        <v>653716697</v>
      </c>
    </row>
    <row r="174" spans="2:11" ht="15.75" x14ac:dyDescent="0.25">
      <c r="B174" s="500" t="s">
        <v>127</v>
      </c>
      <c r="C174" s="501" t="s">
        <v>71</v>
      </c>
      <c r="D174" s="502" t="s">
        <v>208</v>
      </c>
      <c r="E174" s="503">
        <v>8</v>
      </c>
      <c r="F174" s="503" t="s">
        <v>227</v>
      </c>
      <c r="G174" s="502" t="s">
        <v>177</v>
      </c>
      <c r="H174" s="504">
        <v>30211</v>
      </c>
      <c r="I174" s="508">
        <f t="shared" ca="1" si="2"/>
        <v>36</v>
      </c>
      <c r="J174" s="506">
        <v>730520148</v>
      </c>
      <c r="K174" s="507">
        <v>653716646</v>
      </c>
    </row>
    <row r="175" spans="2:11" ht="15.75" x14ac:dyDescent="0.25">
      <c r="B175" s="500" t="s">
        <v>129</v>
      </c>
      <c r="C175" s="501" t="s">
        <v>130</v>
      </c>
      <c r="D175" s="502" t="s">
        <v>208</v>
      </c>
      <c r="E175" s="503">
        <v>14</v>
      </c>
      <c r="F175" s="503" t="s">
        <v>230</v>
      </c>
      <c r="G175" s="502" t="s">
        <v>231</v>
      </c>
      <c r="H175" s="504">
        <v>30766</v>
      </c>
      <c r="I175" s="508">
        <f t="shared" ca="1" si="2"/>
        <v>35</v>
      </c>
      <c r="J175" s="506">
        <v>736520767</v>
      </c>
      <c r="K175" s="507">
        <v>653716595</v>
      </c>
    </row>
    <row r="176" spans="2:11" ht="15.75" x14ac:dyDescent="0.25">
      <c r="B176" s="500" t="s">
        <v>127</v>
      </c>
      <c r="C176" s="501" t="s">
        <v>128</v>
      </c>
      <c r="D176" s="502" t="s">
        <v>208</v>
      </c>
      <c r="E176" s="503">
        <v>20</v>
      </c>
      <c r="F176" s="503" t="s">
        <v>235</v>
      </c>
      <c r="G176" s="502" t="s">
        <v>183</v>
      </c>
      <c r="H176" s="504">
        <v>31321</v>
      </c>
      <c r="I176" s="508">
        <f t="shared" ca="1" si="2"/>
        <v>33</v>
      </c>
      <c r="J176" s="506">
        <v>742521386</v>
      </c>
      <c r="K176" s="507">
        <v>653716544</v>
      </c>
    </row>
    <row r="177" spans="2:11" ht="15.75" x14ac:dyDescent="0.25">
      <c r="B177" s="500" t="s">
        <v>125</v>
      </c>
      <c r="C177" s="501" t="s">
        <v>133</v>
      </c>
      <c r="D177" s="502" t="s">
        <v>208</v>
      </c>
      <c r="E177" s="503">
        <v>26</v>
      </c>
      <c r="F177" s="503" t="s">
        <v>209</v>
      </c>
      <c r="G177" s="502" t="s">
        <v>167</v>
      </c>
      <c r="H177" s="504">
        <v>31876</v>
      </c>
      <c r="I177" s="508">
        <f t="shared" ca="1" si="2"/>
        <v>32</v>
      </c>
      <c r="J177" s="506">
        <v>748522005</v>
      </c>
      <c r="K177" s="507">
        <v>653716493</v>
      </c>
    </row>
    <row r="178" spans="2:11" ht="15.75" x14ac:dyDescent="0.25">
      <c r="B178" s="500" t="s">
        <v>249</v>
      </c>
      <c r="C178" s="501" t="s">
        <v>71</v>
      </c>
      <c r="D178" s="502" t="s">
        <v>208</v>
      </c>
      <c r="E178" s="503">
        <v>32</v>
      </c>
      <c r="F178" s="503" t="s">
        <v>240</v>
      </c>
      <c r="G178" s="502" t="s">
        <v>216</v>
      </c>
      <c r="H178" s="504">
        <v>32431</v>
      </c>
      <c r="I178" s="508">
        <f t="shared" ca="1" si="2"/>
        <v>30</v>
      </c>
      <c r="J178" s="506">
        <v>754522624</v>
      </c>
      <c r="K178" s="507">
        <v>653716442</v>
      </c>
    </row>
    <row r="179" spans="2:11" ht="15.75" x14ac:dyDescent="0.25">
      <c r="B179" s="500" t="s">
        <v>127</v>
      </c>
      <c r="C179" s="501" t="s">
        <v>139</v>
      </c>
      <c r="D179" s="502" t="s">
        <v>208</v>
      </c>
      <c r="E179" s="503">
        <v>34</v>
      </c>
      <c r="F179" s="503" t="s">
        <v>242</v>
      </c>
      <c r="G179" s="502" t="s">
        <v>216</v>
      </c>
      <c r="H179" s="504">
        <v>32986</v>
      </c>
      <c r="I179" s="508">
        <f t="shared" ca="1" si="2"/>
        <v>29</v>
      </c>
      <c r="J179" s="506">
        <v>760523243</v>
      </c>
      <c r="K179" s="507">
        <v>653716391</v>
      </c>
    </row>
    <row r="180" spans="2:11" ht="15.75" x14ac:dyDescent="0.25">
      <c r="B180" s="500" t="s">
        <v>142</v>
      </c>
      <c r="C180" s="501" t="s">
        <v>150</v>
      </c>
      <c r="D180" s="502" t="s">
        <v>208</v>
      </c>
      <c r="E180" s="503">
        <v>35</v>
      </c>
      <c r="F180" s="503" t="s">
        <v>246</v>
      </c>
      <c r="G180" s="502" t="s">
        <v>216</v>
      </c>
      <c r="H180" s="504">
        <v>33541</v>
      </c>
      <c r="I180" s="508">
        <f t="shared" ca="1" si="2"/>
        <v>27</v>
      </c>
      <c r="J180" s="506">
        <v>766523862</v>
      </c>
      <c r="K180" s="507">
        <v>653716340</v>
      </c>
    </row>
    <row r="181" spans="2:11" ht="15.75" x14ac:dyDescent="0.25">
      <c r="B181" s="500" t="s">
        <v>250</v>
      </c>
      <c r="C181" s="501" t="s">
        <v>126</v>
      </c>
      <c r="D181" s="502" t="s">
        <v>208</v>
      </c>
      <c r="E181" s="503">
        <v>36</v>
      </c>
      <c r="F181" s="503" t="s">
        <v>215</v>
      </c>
      <c r="G181" s="502" t="s">
        <v>216</v>
      </c>
      <c r="H181" s="504">
        <v>34096</v>
      </c>
      <c r="I181" s="508">
        <f t="shared" ca="1" si="2"/>
        <v>26</v>
      </c>
      <c r="J181" s="506">
        <v>772524481</v>
      </c>
      <c r="K181" s="507">
        <v>653716289</v>
      </c>
    </row>
    <row r="182" spans="2:11" ht="15.75" x14ac:dyDescent="0.25">
      <c r="B182" s="500" t="s">
        <v>145</v>
      </c>
      <c r="C182" s="501" t="s">
        <v>124</v>
      </c>
      <c r="D182" s="502" t="s">
        <v>208</v>
      </c>
      <c r="E182" s="503">
        <v>37</v>
      </c>
      <c r="F182" s="503" t="s">
        <v>217</v>
      </c>
      <c r="G182" s="502" t="s">
        <v>167</v>
      </c>
      <c r="H182" s="504">
        <v>34651</v>
      </c>
      <c r="I182" s="508">
        <f t="shared" ca="1" si="2"/>
        <v>25</v>
      </c>
      <c r="J182" s="506">
        <v>778525100</v>
      </c>
      <c r="K182" s="507">
        <v>653716238</v>
      </c>
    </row>
    <row r="183" spans="2:11" ht="15.75" x14ac:dyDescent="0.25">
      <c r="B183" s="500" t="s">
        <v>127</v>
      </c>
      <c r="C183" s="501" t="s">
        <v>71</v>
      </c>
      <c r="D183" s="502" t="s">
        <v>208</v>
      </c>
      <c r="E183" s="503">
        <v>8</v>
      </c>
      <c r="F183" s="503" t="s">
        <v>227</v>
      </c>
      <c r="G183" s="502" t="s">
        <v>177</v>
      </c>
      <c r="H183" s="504">
        <v>34873</v>
      </c>
      <c r="I183" s="508">
        <f t="shared" ca="1" si="2"/>
        <v>25</v>
      </c>
      <c r="J183" s="506">
        <v>910538718</v>
      </c>
      <c r="K183" s="507">
        <v>653715116</v>
      </c>
    </row>
    <row r="184" spans="2:11" ht="15.75" x14ac:dyDescent="0.25">
      <c r="B184" s="500" t="s">
        <v>145</v>
      </c>
      <c r="C184" s="501" t="s">
        <v>70</v>
      </c>
      <c r="D184" s="502" t="s">
        <v>208</v>
      </c>
      <c r="E184" s="503">
        <v>2</v>
      </c>
      <c r="F184" s="503" t="s">
        <v>224</v>
      </c>
      <c r="G184" s="502" t="s">
        <v>167</v>
      </c>
      <c r="H184" s="504">
        <v>34984</v>
      </c>
      <c r="I184" s="508">
        <f t="shared" ca="1" si="2"/>
        <v>24</v>
      </c>
      <c r="J184" s="506">
        <v>904538099</v>
      </c>
      <c r="K184" s="507">
        <v>653715167</v>
      </c>
    </row>
    <row r="185" spans="2:11" ht="15.75" x14ac:dyDescent="0.25">
      <c r="B185" s="500" t="s">
        <v>248</v>
      </c>
      <c r="C185" s="501" t="s">
        <v>128</v>
      </c>
      <c r="D185" s="502" t="s">
        <v>194</v>
      </c>
      <c r="E185" s="503">
        <v>33</v>
      </c>
      <c r="F185" s="503" t="s">
        <v>223</v>
      </c>
      <c r="G185" s="502" t="s">
        <v>216</v>
      </c>
      <c r="H185" s="504">
        <v>35095</v>
      </c>
      <c r="I185" s="508">
        <f t="shared" ca="1" si="2"/>
        <v>24</v>
      </c>
      <c r="J185" s="506">
        <v>898537480</v>
      </c>
      <c r="K185" s="507">
        <v>653715218</v>
      </c>
    </row>
    <row r="186" spans="2:11" ht="15.75" x14ac:dyDescent="0.25">
      <c r="B186" s="500" t="s">
        <v>127</v>
      </c>
      <c r="C186" s="501" t="s">
        <v>133</v>
      </c>
      <c r="D186" s="502" t="s">
        <v>211</v>
      </c>
      <c r="E186" s="503">
        <v>4</v>
      </c>
      <c r="F186" s="503" t="s">
        <v>212</v>
      </c>
      <c r="G186" s="502" t="s">
        <v>167</v>
      </c>
      <c r="H186" s="504">
        <v>35206</v>
      </c>
      <c r="I186" s="508">
        <f t="shared" ca="1" si="2"/>
        <v>24</v>
      </c>
      <c r="J186" s="506">
        <v>784525719</v>
      </c>
      <c r="K186" s="507">
        <v>653716187</v>
      </c>
    </row>
    <row r="187" spans="2:11" ht="15.75" x14ac:dyDescent="0.25">
      <c r="B187" s="500" t="s">
        <v>143</v>
      </c>
      <c r="C187" s="501" t="s">
        <v>70</v>
      </c>
      <c r="D187" s="502" t="s">
        <v>194</v>
      </c>
      <c r="E187" s="503">
        <v>27</v>
      </c>
      <c r="F187" s="503" t="s">
        <v>190</v>
      </c>
      <c r="G187" s="502" t="s">
        <v>191</v>
      </c>
      <c r="H187" s="504">
        <v>35206</v>
      </c>
      <c r="I187" s="508">
        <f t="shared" ca="1" si="2"/>
        <v>24</v>
      </c>
      <c r="J187" s="506">
        <v>892536861</v>
      </c>
      <c r="K187" s="507">
        <v>653715269</v>
      </c>
    </row>
    <row r="188" spans="2:11" ht="15.75" x14ac:dyDescent="0.25">
      <c r="B188" s="500" t="s">
        <v>142</v>
      </c>
      <c r="C188" s="501" t="s">
        <v>139</v>
      </c>
      <c r="D188" s="502" t="s">
        <v>194</v>
      </c>
      <c r="E188" s="503">
        <v>21</v>
      </c>
      <c r="F188" s="503" t="s">
        <v>188</v>
      </c>
      <c r="G188" s="502" t="s">
        <v>177</v>
      </c>
      <c r="H188" s="504">
        <v>35317</v>
      </c>
      <c r="I188" s="508">
        <f t="shared" ca="1" si="2"/>
        <v>24</v>
      </c>
      <c r="J188" s="506">
        <v>886536242</v>
      </c>
      <c r="K188" s="507">
        <v>653715320</v>
      </c>
    </row>
    <row r="189" spans="2:11" ht="15.75" x14ac:dyDescent="0.25">
      <c r="B189" s="500" t="s">
        <v>243</v>
      </c>
      <c r="C189" s="501" t="s">
        <v>133</v>
      </c>
      <c r="D189" s="502" t="s">
        <v>194</v>
      </c>
      <c r="E189" s="503">
        <v>15</v>
      </c>
      <c r="F189" s="503" t="s">
        <v>180</v>
      </c>
      <c r="G189" s="502" t="s">
        <v>177</v>
      </c>
      <c r="H189" s="504">
        <v>35428</v>
      </c>
      <c r="I189" s="508">
        <f t="shared" ca="1" si="2"/>
        <v>23</v>
      </c>
      <c r="J189" s="506">
        <v>880535623</v>
      </c>
      <c r="K189" s="507">
        <v>653715371</v>
      </c>
    </row>
    <row r="190" spans="2:11" ht="15.75" x14ac:dyDescent="0.25">
      <c r="B190" s="500" t="s">
        <v>127</v>
      </c>
      <c r="C190" s="501" t="s">
        <v>128</v>
      </c>
      <c r="D190" s="502" t="s">
        <v>194</v>
      </c>
      <c r="E190" s="503">
        <v>9</v>
      </c>
      <c r="F190" s="503" t="s">
        <v>173</v>
      </c>
      <c r="G190" s="502" t="s">
        <v>174</v>
      </c>
      <c r="H190" s="504">
        <v>35539</v>
      </c>
      <c r="I190" s="508">
        <f t="shared" ca="1" si="2"/>
        <v>23</v>
      </c>
      <c r="J190" s="506">
        <v>874535004</v>
      </c>
      <c r="K190" s="507">
        <v>653715422</v>
      </c>
    </row>
    <row r="191" spans="2:11" ht="15.75" x14ac:dyDescent="0.25">
      <c r="B191" s="500" t="s">
        <v>145</v>
      </c>
      <c r="C191" s="501" t="s">
        <v>130</v>
      </c>
      <c r="D191" s="502" t="s">
        <v>194</v>
      </c>
      <c r="E191" s="503">
        <v>3</v>
      </c>
      <c r="F191" s="503" t="s">
        <v>193</v>
      </c>
      <c r="G191" s="502" t="s">
        <v>167</v>
      </c>
      <c r="H191" s="504">
        <v>35650</v>
      </c>
      <c r="I191" s="508">
        <f t="shared" ca="1" si="2"/>
        <v>23</v>
      </c>
      <c r="J191" s="506">
        <v>868534385</v>
      </c>
      <c r="K191" s="507">
        <v>653715473</v>
      </c>
    </row>
    <row r="192" spans="2:11" ht="15.75" x14ac:dyDescent="0.25">
      <c r="B192" s="500" t="s">
        <v>127</v>
      </c>
      <c r="C192" s="501" t="s">
        <v>139</v>
      </c>
      <c r="D192" s="502" t="s">
        <v>211</v>
      </c>
      <c r="E192" s="503">
        <v>10</v>
      </c>
      <c r="F192" s="503" t="s">
        <v>219</v>
      </c>
      <c r="G192" s="502" t="s">
        <v>174</v>
      </c>
      <c r="H192" s="504">
        <v>35761</v>
      </c>
      <c r="I192" s="508">
        <f t="shared" ca="1" si="2"/>
        <v>23</v>
      </c>
      <c r="J192" s="506">
        <v>790526338</v>
      </c>
      <c r="K192" s="507">
        <v>653716136</v>
      </c>
    </row>
    <row r="193" spans="2:11" ht="15.75" x14ac:dyDescent="0.25">
      <c r="B193" s="500" t="s">
        <v>127</v>
      </c>
      <c r="C193" s="501" t="s">
        <v>135</v>
      </c>
      <c r="D193" s="502" t="s">
        <v>186</v>
      </c>
      <c r="E193" s="503">
        <v>30</v>
      </c>
      <c r="F193" s="503" t="s">
        <v>171</v>
      </c>
      <c r="G193" s="502" t="s">
        <v>167</v>
      </c>
      <c r="H193" s="504">
        <v>35761</v>
      </c>
      <c r="I193" s="508">
        <f t="shared" ca="1" si="2"/>
        <v>22</v>
      </c>
      <c r="J193" s="506">
        <v>862533766</v>
      </c>
      <c r="K193" s="507">
        <v>653715524</v>
      </c>
    </row>
    <row r="194" spans="2:11" ht="15.75" x14ac:dyDescent="0.25">
      <c r="B194" s="500" t="s">
        <v>129</v>
      </c>
      <c r="C194" s="501" t="s">
        <v>124</v>
      </c>
      <c r="D194" s="502" t="s">
        <v>186</v>
      </c>
      <c r="E194" s="503">
        <v>24</v>
      </c>
      <c r="F194" s="503" t="s">
        <v>166</v>
      </c>
      <c r="G194" s="502" t="s">
        <v>167</v>
      </c>
      <c r="H194" s="504">
        <v>35872</v>
      </c>
      <c r="I194" s="508">
        <f t="shared" ca="1" si="2"/>
        <v>22</v>
      </c>
      <c r="J194" s="506">
        <v>856533147</v>
      </c>
      <c r="K194" s="507">
        <v>653715575</v>
      </c>
    </row>
    <row r="195" spans="2:11" ht="15.75" x14ac:dyDescent="0.25">
      <c r="B195" s="500" t="s">
        <v>138</v>
      </c>
      <c r="C195" s="501" t="s">
        <v>144</v>
      </c>
      <c r="D195" s="502" t="s">
        <v>186</v>
      </c>
      <c r="E195" s="503">
        <v>18</v>
      </c>
      <c r="F195" s="503" t="s">
        <v>182</v>
      </c>
      <c r="G195" s="502" t="s">
        <v>183</v>
      </c>
      <c r="H195" s="504">
        <v>35983</v>
      </c>
      <c r="I195" s="508">
        <f t="shared" ca="1" si="2"/>
        <v>22</v>
      </c>
      <c r="J195" s="506">
        <v>850532528</v>
      </c>
      <c r="K195" s="507">
        <v>653715626</v>
      </c>
    </row>
    <row r="196" spans="2:11" ht="15.75" x14ac:dyDescent="0.25">
      <c r="B196" s="500" t="s">
        <v>251</v>
      </c>
      <c r="C196" s="501" t="s">
        <v>126</v>
      </c>
      <c r="D196" s="502" t="s">
        <v>186</v>
      </c>
      <c r="E196" s="503">
        <v>12</v>
      </c>
      <c r="F196" s="503" t="s">
        <v>185</v>
      </c>
      <c r="G196" s="502" t="s">
        <v>177</v>
      </c>
      <c r="H196" s="504">
        <v>36094</v>
      </c>
      <c r="I196" s="508">
        <f t="shared" ca="1" si="2"/>
        <v>21</v>
      </c>
      <c r="J196" s="506">
        <v>844531909</v>
      </c>
      <c r="K196" s="507">
        <v>653715677</v>
      </c>
    </row>
    <row r="197" spans="2:11" ht="15.75" x14ac:dyDescent="0.25">
      <c r="B197" s="500" t="s">
        <v>127</v>
      </c>
      <c r="C197" s="501" t="s">
        <v>135</v>
      </c>
      <c r="D197" s="502" t="s">
        <v>186</v>
      </c>
      <c r="E197" s="503">
        <v>6</v>
      </c>
      <c r="F197" s="503" t="s">
        <v>176</v>
      </c>
      <c r="G197" s="502" t="s">
        <v>177</v>
      </c>
      <c r="H197" s="504">
        <v>36205</v>
      </c>
      <c r="I197" s="508">
        <f t="shared" ca="1" si="2"/>
        <v>21</v>
      </c>
      <c r="J197" s="506">
        <v>838531290</v>
      </c>
      <c r="K197" s="507">
        <v>653715728</v>
      </c>
    </row>
    <row r="198" spans="2:11" ht="15.75" x14ac:dyDescent="0.25">
      <c r="B198" s="500" t="s">
        <v>125</v>
      </c>
      <c r="C198" s="501" t="s">
        <v>70</v>
      </c>
      <c r="D198" s="502" t="s">
        <v>211</v>
      </c>
      <c r="E198" s="503">
        <v>16</v>
      </c>
      <c r="F198" s="503" t="s">
        <v>222</v>
      </c>
      <c r="G198" s="502" t="s">
        <v>177</v>
      </c>
      <c r="H198" s="504">
        <v>36316</v>
      </c>
      <c r="I198" s="508">
        <f t="shared" ca="1" si="2"/>
        <v>21</v>
      </c>
      <c r="J198" s="506">
        <v>796526957</v>
      </c>
      <c r="K198" s="507">
        <v>653716085</v>
      </c>
    </row>
    <row r="199" spans="2:11" ht="15.75" x14ac:dyDescent="0.25">
      <c r="B199" s="500" t="s">
        <v>145</v>
      </c>
      <c r="C199" s="501" t="s">
        <v>135</v>
      </c>
      <c r="D199" s="502" t="s">
        <v>170</v>
      </c>
      <c r="E199" s="503">
        <v>29</v>
      </c>
      <c r="F199" s="503" t="s">
        <v>195</v>
      </c>
      <c r="G199" s="502" t="s">
        <v>167</v>
      </c>
      <c r="H199" s="504">
        <v>36316</v>
      </c>
      <c r="I199" s="508">
        <f t="shared" ca="1" si="2"/>
        <v>21</v>
      </c>
      <c r="J199" s="506">
        <v>832530671</v>
      </c>
      <c r="K199" s="507">
        <v>653715779</v>
      </c>
    </row>
    <row r="200" spans="2:11" ht="15.75" x14ac:dyDescent="0.25">
      <c r="B200" s="500" t="s">
        <v>248</v>
      </c>
      <c r="C200" s="501" t="s">
        <v>126</v>
      </c>
      <c r="D200" s="502" t="s">
        <v>170</v>
      </c>
      <c r="E200" s="503">
        <v>23</v>
      </c>
      <c r="F200" s="503" t="s">
        <v>169</v>
      </c>
      <c r="G200" s="502" t="s">
        <v>167</v>
      </c>
      <c r="H200" s="504">
        <v>36427</v>
      </c>
      <c r="I200" s="508">
        <f t="shared" ca="1" si="2"/>
        <v>20</v>
      </c>
      <c r="J200" s="506">
        <v>826530052</v>
      </c>
      <c r="K200" s="507">
        <v>653715830</v>
      </c>
    </row>
    <row r="201" spans="2:11" ht="15.75" x14ac:dyDescent="0.25">
      <c r="B201" s="500" t="s">
        <v>248</v>
      </c>
      <c r="C201" s="501" t="s">
        <v>124</v>
      </c>
      <c r="D201" s="502" t="s">
        <v>232</v>
      </c>
      <c r="E201" s="503">
        <v>13</v>
      </c>
      <c r="F201" s="503" t="s">
        <v>237</v>
      </c>
      <c r="G201" s="502" t="s">
        <v>177</v>
      </c>
      <c r="H201" s="504">
        <v>36538</v>
      </c>
      <c r="I201" s="508">
        <f t="shared" ca="1" si="2"/>
        <v>20</v>
      </c>
      <c r="J201" s="506">
        <v>820529433</v>
      </c>
      <c r="K201" s="507">
        <v>653715881</v>
      </c>
    </row>
    <row r="202" spans="2:11" ht="15.75" x14ac:dyDescent="0.25">
      <c r="B202" s="500" t="s">
        <v>127</v>
      </c>
      <c r="C202" s="501" t="s">
        <v>144</v>
      </c>
      <c r="D202" s="502" t="s">
        <v>232</v>
      </c>
      <c r="E202" s="503">
        <v>7</v>
      </c>
      <c r="F202" s="503" t="s">
        <v>233</v>
      </c>
      <c r="G202" s="502" t="s">
        <v>177</v>
      </c>
      <c r="H202" s="504">
        <v>36649</v>
      </c>
      <c r="I202" s="508">
        <f t="shared" ca="1" si="2"/>
        <v>20</v>
      </c>
      <c r="J202" s="506">
        <v>814528814</v>
      </c>
      <c r="K202" s="507">
        <v>653715932</v>
      </c>
    </row>
    <row r="203" spans="2:11" ht="15.75" x14ac:dyDescent="0.25">
      <c r="B203" s="500" t="s">
        <v>138</v>
      </c>
      <c r="C203" s="501" t="s">
        <v>149</v>
      </c>
      <c r="D203" s="502" t="s">
        <v>211</v>
      </c>
      <c r="E203" s="503">
        <v>28</v>
      </c>
      <c r="F203" s="503" t="s">
        <v>228</v>
      </c>
      <c r="G203" s="502" t="s">
        <v>229</v>
      </c>
      <c r="H203" s="504">
        <v>36760</v>
      </c>
      <c r="I203" s="508">
        <f t="shared" ca="1" si="2"/>
        <v>20</v>
      </c>
      <c r="J203" s="506">
        <v>808528195</v>
      </c>
      <c r="K203" s="507">
        <v>653715983</v>
      </c>
    </row>
    <row r="204" spans="2:11" ht="15.75" x14ac:dyDescent="0.25">
      <c r="B204" s="500" t="s">
        <v>251</v>
      </c>
      <c r="C204" s="501" t="s">
        <v>150</v>
      </c>
      <c r="D204" s="502" t="s">
        <v>211</v>
      </c>
      <c r="E204" s="503">
        <v>22</v>
      </c>
      <c r="F204" s="503" t="s">
        <v>225</v>
      </c>
      <c r="G204" s="502" t="s">
        <v>167</v>
      </c>
      <c r="H204" s="504">
        <v>36871</v>
      </c>
      <c r="I204" s="508">
        <f t="shared" ref="I204:I251" ca="1" si="3">DATEDIF(H205,TODAY(),"y")</f>
        <v>62</v>
      </c>
      <c r="J204" s="506">
        <v>802527576</v>
      </c>
      <c r="K204" s="507">
        <v>653716034</v>
      </c>
    </row>
    <row r="205" spans="2:11" ht="15.75" x14ac:dyDescent="0.25">
      <c r="B205" s="500" t="s">
        <v>243</v>
      </c>
      <c r="C205" s="501" t="s">
        <v>133</v>
      </c>
      <c r="D205" s="502" t="s">
        <v>194</v>
      </c>
      <c r="E205" s="503">
        <v>15</v>
      </c>
      <c r="F205" s="503" t="s">
        <v>180</v>
      </c>
      <c r="G205" s="502" t="s">
        <v>177</v>
      </c>
      <c r="H205" s="504">
        <v>21332</v>
      </c>
      <c r="I205" s="508">
        <f t="shared" ca="1" si="3"/>
        <v>62</v>
      </c>
      <c r="J205" s="506">
        <v>550501578</v>
      </c>
      <c r="K205" s="507">
        <v>653718176</v>
      </c>
    </row>
    <row r="206" spans="2:11" ht="15.75" x14ac:dyDescent="0.25">
      <c r="B206" s="500" t="s">
        <v>142</v>
      </c>
      <c r="C206" s="501" t="s">
        <v>139</v>
      </c>
      <c r="D206" s="502" t="s">
        <v>214</v>
      </c>
      <c r="E206" s="503">
        <v>21</v>
      </c>
      <c r="F206" s="503" t="s">
        <v>188</v>
      </c>
      <c r="G206" s="502" t="s">
        <v>177</v>
      </c>
      <c r="H206" s="504">
        <v>21344</v>
      </c>
      <c r="I206" s="508">
        <f t="shared" ca="1" si="3"/>
        <v>62</v>
      </c>
      <c r="J206" s="506">
        <v>556502197</v>
      </c>
      <c r="K206" s="507">
        <v>653718125</v>
      </c>
    </row>
    <row r="207" spans="2:11" ht="15.75" x14ac:dyDescent="0.25">
      <c r="B207" s="500" t="s">
        <v>251</v>
      </c>
      <c r="C207" s="501" t="s">
        <v>126</v>
      </c>
      <c r="D207" s="502" t="s">
        <v>208</v>
      </c>
      <c r="E207" s="503">
        <v>36</v>
      </c>
      <c r="F207" s="503" t="s">
        <v>215</v>
      </c>
      <c r="G207" s="502" t="s">
        <v>216</v>
      </c>
      <c r="H207" s="504">
        <v>21363</v>
      </c>
      <c r="I207" s="508">
        <f t="shared" ca="1" si="3"/>
        <v>62</v>
      </c>
      <c r="J207" s="506">
        <v>622509006</v>
      </c>
      <c r="K207" s="507">
        <v>653717564</v>
      </c>
    </row>
    <row r="208" spans="2:11" ht="15.75" x14ac:dyDescent="0.25">
      <c r="B208" s="500" t="s">
        <v>145</v>
      </c>
      <c r="C208" s="501" t="s">
        <v>124</v>
      </c>
      <c r="D208" s="502" t="s">
        <v>208</v>
      </c>
      <c r="E208" s="503">
        <v>37</v>
      </c>
      <c r="F208" s="503" t="s">
        <v>217</v>
      </c>
      <c r="G208" s="502" t="s">
        <v>167</v>
      </c>
      <c r="H208" s="504">
        <v>21364</v>
      </c>
      <c r="I208" s="508">
        <f t="shared" ca="1" si="3"/>
        <v>61</v>
      </c>
      <c r="J208" s="506">
        <v>628509625</v>
      </c>
      <c r="K208" s="507">
        <v>653717513</v>
      </c>
    </row>
    <row r="209" spans="2:11" ht="15.75" x14ac:dyDescent="0.25">
      <c r="B209" s="500" t="s">
        <v>142</v>
      </c>
      <c r="C209" s="501" t="s">
        <v>150</v>
      </c>
      <c r="D209" s="502" t="s">
        <v>170</v>
      </c>
      <c r="E209" s="503">
        <v>11</v>
      </c>
      <c r="F209" s="503" t="s">
        <v>218</v>
      </c>
      <c r="G209" s="502" t="s">
        <v>177</v>
      </c>
      <c r="H209" s="504">
        <v>21743</v>
      </c>
      <c r="I209" s="508">
        <f t="shared" ca="1" si="3"/>
        <v>61</v>
      </c>
      <c r="J209" s="506">
        <v>484494769</v>
      </c>
      <c r="K209" s="507">
        <v>653718737</v>
      </c>
    </row>
    <row r="210" spans="2:11" ht="15.75" x14ac:dyDescent="0.25">
      <c r="B210" s="500" t="s">
        <v>127</v>
      </c>
      <c r="C210" s="501" t="s">
        <v>139</v>
      </c>
      <c r="D210" s="502" t="s">
        <v>211</v>
      </c>
      <c r="E210" s="503">
        <v>10</v>
      </c>
      <c r="F210" s="503" t="s">
        <v>219</v>
      </c>
      <c r="G210" s="502" t="s">
        <v>174</v>
      </c>
      <c r="H210" s="504">
        <v>21886</v>
      </c>
      <c r="I210" s="508">
        <f t="shared" ca="1" si="3"/>
        <v>60</v>
      </c>
      <c r="J210" s="506">
        <v>640510863</v>
      </c>
      <c r="K210" s="507">
        <v>653717411</v>
      </c>
    </row>
    <row r="211" spans="2:11" ht="15.75" x14ac:dyDescent="0.25">
      <c r="B211" s="500" t="s">
        <v>143</v>
      </c>
      <c r="C211" s="501" t="s">
        <v>135</v>
      </c>
      <c r="D211" s="502" t="s">
        <v>170</v>
      </c>
      <c r="E211" s="503">
        <v>17</v>
      </c>
      <c r="F211" s="503" t="s">
        <v>220</v>
      </c>
      <c r="G211" s="502" t="s">
        <v>177</v>
      </c>
      <c r="H211" s="504">
        <v>22154</v>
      </c>
      <c r="I211" s="508">
        <f t="shared" ca="1" si="3"/>
        <v>60</v>
      </c>
      <c r="J211" s="506">
        <v>490495388</v>
      </c>
      <c r="K211" s="507">
        <v>653718686</v>
      </c>
    </row>
    <row r="212" spans="2:11" ht="15.75" x14ac:dyDescent="0.25">
      <c r="B212" s="500" t="s">
        <v>143</v>
      </c>
      <c r="C212" s="501" t="s">
        <v>70</v>
      </c>
      <c r="D212" s="502" t="s">
        <v>221</v>
      </c>
      <c r="E212" s="503">
        <v>27</v>
      </c>
      <c r="F212" s="503" t="s">
        <v>190</v>
      </c>
      <c r="G212" s="502" t="s">
        <v>191</v>
      </c>
      <c r="H212" s="504">
        <v>22154</v>
      </c>
      <c r="I212" s="508">
        <f t="shared" ca="1" si="3"/>
        <v>59</v>
      </c>
      <c r="J212" s="506">
        <v>562502816</v>
      </c>
      <c r="K212" s="507">
        <v>653718074</v>
      </c>
    </row>
    <row r="213" spans="2:11" ht="15.75" x14ac:dyDescent="0.25">
      <c r="B213" s="500" t="s">
        <v>125</v>
      </c>
      <c r="C213" s="501" t="s">
        <v>70</v>
      </c>
      <c r="D213" s="502" t="s">
        <v>211</v>
      </c>
      <c r="E213" s="503">
        <v>16</v>
      </c>
      <c r="F213" s="503" t="s">
        <v>222</v>
      </c>
      <c r="G213" s="502" t="s">
        <v>177</v>
      </c>
      <c r="H213" s="504">
        <v>22441</v>
      </c>
      <c r="I213" s="508">
        <f t="shared" ca="1" si="3"/>
        <v>59</v>
      </c>
      <c r="J213" s="506">
        <v>646511482</v>
      </c>
      <c r="K213" s="507">
        <v>653717360</v>
      </c>
    </row>
    <row r="214" spans="2:11" ht="15.75" x14ac:dyDescent="0.25">
      <c r="B214" s="500" t="s">
        <v>248</v>
      </c>
      <c r="C214" s="501" t="s">
        <v>126</v>
      </c>
      <c r="D214" s="502" t="s">
        <v>170</v>
      </c>
      <c r="E214" s="503">
        <v>23</v>
      </c>
      <c r="F214" s="503" t="s">
        <v>169</v>
      </c>
      <c r="G214" s="502" t="s">
        <v>167</v>
      </c>
      <c r="H214" s="504">
        <v>22565</v>
      </c>
      <c r="I214" s="508">
        <f t="shared" ca="1" si="3"/>
        <v>59</v>
      </c>
      <c r="J214" s="506">
        <v>496496007</v>
      </c>
      <c r="K214" s="507">
        <v>653718635</v>
      </c>
    </row>
    <row r="215" spans="2:11" ht="15.75" x14ac:dyDescent="0.25">
      <c r="B215" s="500" t="s">
        <v>248</v>
      </c>
      <c r="C215" s="501" t="s">
        <v>128</v>
      </c>
      <c r="D215" s="502" t="s">
        <v>194</v>
      </c>
      <c r="E215" s="503">
        <v>33</v>
      </c>
      <c r="F215" s="503" t="s">
        <v>223</v>
      </c>
      <c r="G215" s="502" t="s">
        <v>216</v>
      </c>
      <c r="H215" s="504">
        <v>22565</v>
      </c>
      <c r="I215" s="508">
        <f t="shared" ca="1" si="3"/>
        <v>58</v>
      </c>
      <c r="J215" s="506">
        <v>568503435</v>
      </c>
      <c r="K215" s="507">
        <v>653718023</v>
      </c>
    </row>
    <row r="216" spans="2:11" ht="15.75" x14ac:dyDescent="0.25">
      <c r="B216" s="500" t="s">
        <v>145</v>
      </c>
      <c r="C216" s="501" t="s">
        <v>135</v>
      </c>
      <c r="D216" s="502" t="s">
        <v>170</v>
      </c>
      <c r="E216" s="503">
        <v>29</v>
      </c>
      <c r="F216" s="503" t="s">
        <v>195</v>
      </c>
      <c r="G216" s="502" t="s">
        <v>167</v>
      </c>
      <c r="H216" s="504">
        <v>22976</v>
      </c>
      <c r="I216" s="508">
        <f t="shared" ca="1" si="3"/>
        <v>58</v>
      </c>
      <c r="J216" s="506">
        <v>502496626</v>
      </c>
      <c r="K216" s="507">
        <v>653718584</v>
      </c>
    </row>
    <row r="217" spans="2:11" ht="15.75" x14ac:dyDescent="0.25">
      <c r="B217" s="500" t="s">
        <v>145</v>
      </c>
      <c r="C217" s="501" t="s">
        <v>70</v>
      </c>
      <c r="D217" s="502" t="s">
        <v>208</v>
      </c>
      <c r="E217" s="503">
        <v>2</v>
      </c>
      <c r="F217" s="503" t="s">
        <v>224</v>
      </c>
      <c r="G217" s="502" t="s">
        <v>167</v>
      </c>
      <c r="H217" s="504">
        <v>22976</v>
      </c>
      <c r="I217" s="508">
        <f t="shared" ca="1" si="3"/>
        <v>58</v>
      </c>
      <c r="J217" s="506">
        <v>574504054</v>
      </c>
      <c r="K217" s="507">
        <v>653717972</v>
      </c>
    </row>
    <row r="218" spans="2:11" ht="15.75" x14ac:dyDescent="0.25">
      <c r="B218" s="500" t="s">
        <v>251</v>
      </c>
      <c r="C218" s="501" t="s">
        <v>150</v>
      </c>
      <c r="D218" s="502" t="s">
        <v>211</v>
      </c>
      <c r="E218" s="503">
        <v>22</v>
      </c>
      <c r="F218" s="503" t="s">
        <v>225</v>
      </c>
      <c r="G218" s="502" t="s">
        <v>167</v>
      </c>
      <c r="H218" s="504">
        <v>22996</v>
      </c>
      <c r="I218" s="508">
        <f t="shared" ca="1" si="3"/>
        <v>56</v>
      </c>
      <c r="J218" s="506">
        <v>652512101</v>
      </c>
      <c r="K218" s="507">
        <v>653717309</v>
      </c>
    </row>
    <row r="219" spans="2:11" ht="15.75" x14ac:dyDescent="0.25">
      <c r="B219" s="500" t="s">
        <v>127</v>
      </c>
      <c r="C219" s="501" t="s">
        <v>135</v>
      </c>
      <c r="D219" s="502" t="s">
        <v>186</v>
      </c>
      <c r="E219" s="503">
        <v>6</v>
      </c>
      <c r="F219" s="503" t="s">
        <v>176</v>
      </c>
      <c r="G219" s="502" t="s">
        <v>177</v>
      </c>
      <c r="H219" s="504">
        <v>23387</v>
      </c>
      <c r="I219" s="508">
        <f t="shared" ca="1" si="3"/>
        <v>56</v>
      </c>
      <c r="J219" s="506">
        <v>508497245</v>
      </c>
      <c r="K219" s="507">
        <v>653718533</v>
      </c>
    </row>
    <row r="220" spans="2:11" ht="15.75" x14ac:dyDescent="0.25">
      <c r="B220" s="500" t="s">
        <v>127</v>
      </c>
      <c r="C220" s="501" t="s">
        <v>71</v>
      </c>
      <c r="D220" s="502" t="s">
        <v>226</v>
      </c>
      <c r="E220" s="503">
        <v>8</v>
      </c>
      <c r="F220" s="503" t="s">
        <v>227</v>
      </c>
      <c r="G220" s="502" t="s">
        <v>177</v>
      </c>
      <c r="H220" s="504">
        <v>23387</v>
      </c>
      <c r="I220" s="508">
        <f t="shared" ca="1" si="3"/>
        <v>56</v>
      </c>
      <c r="J220" s="506">
        <v>580504673</v>
      </c>
      <c r="K220" s="507">
        <v>653717921</v>
      </c>
    </row>
    <row r="221" spans="2:11" ht="15.75" x14ac:dyDescent="0.25">
      <c r="B221" s="500" t="s">
        <v>138</v>
      </c>
      <c r="C221" s="501" t="s">
        <v>149</v>
      </c>
      <c r="D221" s="502" t="s">
        <v>211</v>
      </c>
      <c r="E221" s="503">
        <v>28</v>
      </c>
      <c r="F221" s="503" t="s">
        <v>228</v>
      </c>
      <c r="G221" s="502" t="s">
        <v>229</v>
      </c>
      <c r="H221" s="504">
        <v>23551</v>
      </c>
      <c r="I221" s="508">
        <f t="shared" ca="1" si="3"/>
        <v>55</v>
      </c>
      <c r="J221" s="506">
        <v>658512720</v>
      </c>
      <c r="K221" s="507">
        <v>653717258</v>
      </c>
    </row>
    <row r="222" spans="2:11" ht="15.75" x14ac:dyDescent="0.25">
      <c r="B222" s="500" t="s">
        <v>251</v>
      </c>
      <c r="C222" s="501" t="s">
        <v>126</v>
      </c>
      <c r="D222" s="502" t="s">
        <v>186</v>
      </c>
      <c r="E222" s="503">
        <v>12</v>
      </c>
      <c r="F222" s="503" t="s">
        <v>185</v>
      </c>
      <c r="G222" s="502" t="s">
        <v>177</v>
      </c>
      <c r="H222" s="504">
        <v>23798</v>
      </c>
      <c r="I222" s="508">
        <f t="shared" ca="1" si="3"/>
        <v>55</v>
      </c>
      <c r="J222" s="506">
        <v>514497864</v>
      </c>
      <c r="K222" s="507">
        <v>653718482</v>
      </c>
    </row>
    <row r="223" spans="2:11" ht="15.75" x14ac:dyDescent="0.25">
      <c r="B223" s="500" t="s">
        <v>129</v>
      </c>
      <c r="C223" s="501" t="s">
        <v>130</v>
      </c>
      <c r="D223" s="502" t="s">
        <v>208</v>
      </c>
      <c r="E223" s="503">
        <v>14</v>
      </c>
      <c r="F223" s="503" t="s">
        <v>230</v>
      </c>
      <c r="G223" s="502" t="s">
        <v>231</v>
      </c>
      <c r="H223" s="504">
        <v>23798</v>
      </c>
      <c r="I223" s="508">
        <f t="shared" ca="1" si="3"/>
        <v>55</v>
      </c>
      <c r="J223" s="506">
        <v>586505292</v>
      </c>
      <c r="K223" s="507">
        <v>653717870</v>
      </c>
    </row>
    <row r="224" spans="2:11" ht="15.75" x14ac:dyDescent="0.25">
      <c r="B224" s="500" t="s">
        <v>127</v>
      </c>
      <c r="C224" s="501" t="s">
        <v>144</v>
      </c>
      <c r="D224" s="502" t="s">
        <v>232</v>
      </c>
      <c r="E224" s="503">
        <v>7</v>
      </c>
      <c r="F224" s="503" t="s">
        <v>233</v>
      </c>
      <c r="G224" s="502" t="s">
        <v>177</v>
      </c>
      <c r="H224" s="504">
        <v>24106</v>
      </c>
      <c r="I224" s="508">
        <f t="shared" ca="1" si="3"/>
        <v>54</v>
      </c>
      <c r="J224" s="506">
        <v>664513339</v>
      </c>
      <c r="K224" s="507">
        <v>653717207</v>
      </c>
    </row>
    <row r="225" spans="2:11" ht="15.75" x14ac:dyDescent="0.25">
      <c r="B225" s="500" t="s">
        <v>138</v>
      </c>
      <c r="C225" s="501" t="s">
        <v>144</v>
      </c>
      <c r="D225" s="502" t="s">
        <v>186</v>
      </c>
      <c r="E225" s="503">
        <v>18</v>
      </c>
      <c r="F225" s="503" t="s">
        <v>182</v>
      </c>
      <c r="G225" s="502" t="s">
        <v>183</v>
      </c>
      <c r="H225" s="504">
        <v>24209</v>
      </c>
      <c r="I225" s="508">
        <f t="shared" ca="1" si="3"/>
        <v>54</v>
      </c>
      <c r="J225" s="506">
        <v>520498483</v>
      </c>
      <c r="K225" s="507">
        <v>653718431</v>
      </c>
    </row>
    <row r="226" spans="2:11" ht="15.75" x14ac:dyDescent="0.25">
      <c r="B226" s="500" t="s">
        <v>127</v>
      </c>
      <c r="C226" s="501" t="s">
        <v>128</v>
      </c>
      <c r="D226" s="502" t="s">
        <v>234</v>
      </c>
      <c r="E226" s="503">
        <v>20</v>
      </c>
      <c r="F226" s="503" t="s">
        <v>235</v>
      </c>
      <c r="G226" s="502" t="s">
        <v>183</v>
      </c>
      <c r="H226" s="504">
        <v>24209</v>
      </c>
      <c r="I226" s="508">
        <f t="shared" ca="1" si="3"/>
        <v>53</v>
      </c>
      <c r="J226" s="506">
        <v>592505911</v>
      </c>
      <c r="K226" s="507">
        <v>653717819</v>
      </c>
    </row>
    <row r="227" spans="2:11" ht="15.75" x14ac:dyDescent="0.25">
      <c r="B227" s="500" t="s">
        <v>129</v>
      </c>
      <c r="C227" s="501" t="s">
        <v>124</v>
      </c>
      <c r="D227" s="502" t="s">
        <v>186</v>
      </c>
      <c r="E227" s="503">
        <v>24</v>
      </c>
      <c r="F227" s="503" t="s">
        <v>166</v>
      </c>
      <c r="G227" s="502" t="s">
        <v>167</v>
      </c>
      <c r="H227" s="504">
        <v>24620</v>
      </c>
      <c r="I227" s="508">
        <f t="shared" ca="1" si="3"/>
        <v>53</v>
      </c>
      <c r="J227" s="506">
        <v>526499102</v>
      </c>
      <c r="K227" s="507">
        <v>653718380</v>
      </c>
    </row>
    <row r="228" spans="2:11" ht="15.75" x14ac:dyDescent="0.25">
      <c r="B228" s="500" t="s">
        <v>248</v>
      </c>
      <c r="C228" s="501" t="s">
        <v>124</v>
      </c>
      <c r="D228" s="502" t="s">
        <v>232</v>
      </c>
      <c r="E228" s="503">
        <v>13</v>
      </c>
      <c r="F228" s="503" t="s">
        <v>237</v>
      </c>
      <c r="G228" s="502" t="s">
        <v>177</v>
      </c>
      <c r="H228" s="504">
        <v>24661</v>
      </c>
      <c r="I228" s="508">
        <f t="shared" ca="1" si="3"/>
        <v>52</v>
      </c>
      <c r="J228" s="506">
        <v>670513958</v>
      </c>
      <c r="K228" s="507">
        <v>653717156</v>
      </c>
    </row>
    <row r="229" spans="2:11" ht="15.75" x14ac:dyDescent="0.25">
      <c r="B229" s="500" t="s">
        <v>127</v>
      </c>
      <c r="C229" s="501" t="s">
        <v>135</v>
      </c>
      <c r="D229" s="502" t="s">
        <v>186</v>
      </c>
      <c r="E229" s="503">
        <v>30</v>
      </c>
      <c r="F229" s="503" t="s">
        <v>171</v>
      </c>
      <c r="G229" s="502" t="s">
        <v>167</v>
      </c>
      <c r="H229" s="504">
        <v>25031</v>
      </c>
      <c r="I229" s="508">
        <f t="shared" ca="1" si="3"/>
        <v>52</v>
      </c>
      <c r="J229" s="506">
        <v>532499721</v>
      </c>
      <c r="K229" s="507">
        <v>653718329</v>
      </c>
    </row>
    <row r="230" spans="2:11" ht="15.75" x14ac:dyDescent="0.25">
      <c r="B230" s="500" t="s">
        <v>251</v>
      </c>
      <c r="C230" s="501" t="s">
        <v>71</v>
      </c>
      <c r="D230" s="502" t="s">
        <v>239</v>
      </c>
      <c r="E230" s="503">
        <v>32</v>
      </c>
      <c r="F230" s="503" t="s">
        <v>240</v>
      </c>
      <c r="G230" s="502" t="s">
        <v>216</v>
      </c>
      <c r="H230" s="504">
        <v>25031</v>
      </c>
      <c r="I230" s="508">
        <f t="shared" ca="1" si="3"/>
        <v>51</v>
      </c>
      <c r="J230" s="506">
        <v>604507149</v>
      </c>
      <c r="K230" s="507">
        <v>653717717</v>
      </c>
    </row>
    <row r="231" spans="2:11" ht="15.75" x14ac:dyDescent="0.25">
      <c r="B231" s="500" t="s">
        <v>145</v>
      </c>
      <c r="C231" s="501" t="s">
        <v>71</v>
      </c>
      <c r="D231" s="502" t="s">
        <v>232</v>
      </c>
      <c r="E231" s="503">
        <v>19</v>
      </c>
      <c r="F231" s="503" t="s">
        <v>241</v>
      </c>
      <c r="G231" s="502" t="s">
        <v>183</v>
      </c>
      <c r="H231" s="504">
        <v>25216</v>
      </c>
      <c r="I231" s="508">
        <f t="shared" ca="1" si="3"/>
        <v>51</v>
      </c>
      <c r="J231" s="506">
        <v>676514577</v>
      </c>
      <c r="K231" s="507">
        <v>653717105</v>
      </c>
    </row>
    <row r="232" spans="2:11" ht="15.75" x14ac:dyDescent="0.25">
      <c r="B232" s="500" t="s">
        <v>145</v>
      </c>
      <c r="C232" s="501" t="s">
        <v>130</v>
      </c>
      <c r="D232" s="502" t="s">
        <v>194</v>
      </c>
      <c r="E232" s="503">
        <v>3</v>
      </c>
      <c r="F232" s="503" t="s">
        <v>193</v>
      </c>
      <c r="G232" s="502" t="s">
        <v>167</v>
      </c>
      <c r="H232" s="504">
        <v>25442</v>
      </c>
      <c r="I232" s="508">
        <f t="shared" ca="1" si="3"/>
        <v>51</v>
      </c>
      <c r="J232" s="506">
        <v>538500340</v>
      </c>
      <c r="K232" s="507">
        <v>653718278</v>
      </c>
    </row>
    <row r="233" spans="2:11" ht="15.75" x14ac:dyDescent="0.25">
      <c r="B233" s="500" t="s">
        <v>127</v>
      </c>
      <c r="C233" s="501" t="s">
        <v>139</v>
      </c>
      <c r="D233" s="502" t="s">
        <v>208</v>
      </c>
      <c r="E233" s="503">
        <v>34</v>
      </c>
      <c r="F233" s="503" t="s">
        <v>242</v>
      </c>
      <c r="G233" s="502" t="s">
        <v>216</v>
      </c>
      <c r="H233" s="504">
        <v>25442</v>
      </c>
      <c r="I233" s="508">
        <f t="shared" ca="1" si="3"/>
        <v>50</v>
      </c>
      <c r="J233" s="506">
        <v>610507768</v>
      </c>
      <c r="K233" s="507">
        <v>653717666</v>
      </c>
    </row>
    <row r="234" spans="2:11" ht="15.75" x14ac:dyDescent="0.25">
      <c r="B234" s="500" t="s">
        <v>243</v>
      </c>
      <c r="C234" s="501" t="s">
        <v>130</v>
      </c>
      <c r="D234" s="502" t="s">
        <v>232</v>
      </c>
      <c r="E234" s="503">
        <v>25</v>
      </c>
      <c r="F234" s="503" t="s">
        <v>244</v>
      </c>
      <c r="G234" s="502" t="s">
        <v>245</v>
      </c>
      <c r="H234" s="504">
        <v>25771</v>
      </c>
      <c r="I234" s="508">
        <f t="shared" ca="1" si="3"/>
        <v>50</v>
      </c>
      <c r="J234" s="506">
        <v>682515196</v>
      </c>
      <c r="K234" s="507">
        <v>653717054</v>
      </c>
    </row>
    <row r="235" spans="2:11" ht="15.75" x14ac:dyDescent="0.25">
      <c r="B235" s="500" t="s">
        <v>142</v>
      </c>
      <c r="C235" s="501" t="s">
        <v>150</v>
      </c>
      <c r="D235" s="502" t="s">
        <v>208</v>
      </c>
      <c r="E235" s="503">
        <v>35</v>
      </c>
      <c r="F235" s="503" t="s">
        <v>246</v>
      </c>
      <c r="G235" s="502" t="s">
        <v>216</v>
      </c>
      <c r="H235" s="504">
        <v>25853</v>
      </c>
      <c r="I235" s="508">
        <f t="shared" ca="1" si="3"/>
        <v>48</v>
      </c>
      <c r="J235" s="506">
        <v>616508387</v>
      </c>
      <c r="K235" s="507">
        <v>653717615</v>
      </c>
    </row>
    <row r="236" spans="2:11" ht="15.75" x14ac:dyDescent="0.25">
      <c r="B236" s="500" t="s">
        <v>142</v>
      </c>
      <c r="C236" s="501" t="s">
        <v>144</v>
      </c>
      <c r="D236" s="502" t="s">
        <v>232</v>
      </c>
      <c r="E236" s="503">
        <v>31</v>
      </c>
      <c r="F236" s="503" t="s">
        <v>247</v>
      </c>
      <c r="G236" s="502" t="s">
        <v>216</v>
      </c>
      <c r="H236" s="504">
        <v>26326</v>
      </c>
      <c r="I236" s="508">
        <f t="shared" ca="1" si="3"/>
        <v>47</v>
      </c>
      <c r="J236" s="506">
        <v>688515815</v>
      </c>
      <c r="K236" s="507">
        <v>653717003</v>
      </c>
    </row>
    <row r="237" spans="2:11" ht="15.75" x14ac:dyDescent="0.25">
      <c r="B237" s="500" t="s">
        <v>127</v>
      </c>
      <c r="C237" s="501" t="s">
        <v>128</v>
      </c>
      <c r="D237" s="502" t="s">
        <v>194</v>
      </c>
      <c r="E237" s="503">
        <v>9</v>
      </c>
      <c r="F237" s="503" t="s">
        <v>173</v>
      </c>
      <c r="G237" s="502" t="s">
        <v>174</v>
      </c>
      <c r="H237" s="504">
        <v>26881</v>
      </c>
      <c r="I237" s="508">
        <f t="shared" ca="1" si="3"/>
        <v>45</v>
      </c>
      <c r="J237" s="506">
        <v>694516434</v>
      </c>
      <c r="K237" s="507">
        <v>653716952</v>
      </c>
    </row>
    <row r="238" spans="2:11" ht="15.75" x14ac:dyDescent="0.25">
      <c r="B238" s="500" t="s">
        <v>243</v>
      </c>
      <c r="C238" s="501" t="s">
        <v>133</v>
      </c>
      <c r="D238" s="502" t="s">
        <v>194</v>
      </c>
      <c r="E238" s="503">
        <v>15</v>
      </c>
      <c r="F238" s="503" t="s">
        <v>180</v>
      </c>
      <c r="G238" s="502" t="s">
        <v>177</v>
      </c>
      <c r="H238" s="504">
        <v>27436</v>
      </c>
      <c r="I238" s="508">
        <f t="shared" ca="1" si="3"/>
        <v>44</v>
      </c>
      <c r="J238" s="506">
        <v>700517053</v>
      </c>
      <c r="K238" s="507">
        <v>653716901</v>
      </c>
    </row>
    <row r="239" spans="2:11" ht="15.75" x14ac:dyDescent="0.25">
      <c r="B239" s="500" t="s">
        <v>142</v>
      </c>
      <c r="C239" s="501" t="s">
        <v>139</v>
      </c>
      <c r="D239" s="502" t="s">
        <v>194</v>
      </c>
      <c r="E239" s="503">
        <v>21</v>
      </c>
      <c r="F239" s="503" t="s">
        <v>188</v>
      </c>
      <c r="G239" s="502" t="s">
        <v>177</v>
      </c>
      <c r="H239" s="504">
        <v>27991</v>
      </c>
      <c r="I239" s="508">
        <f t="shared" ca="1" si="3"/>
        <v>42</v>
      </c>
      <c r="J239" s="506">
        <v>706517672</v>
      </c>
      <c r="K239" s="507">
        <v>653716850</v>
      </c>
    </row>
    <row r="240" spans="2:11" ht="15.75" x14ac:dyDescent="0.25">
      <c r="B240" s="500" t="s">
        <v>143</v>
      </c>
      <c r="C240" s="501" t="s">
        <v>70</v>
      </c>
      <c r="D240" s="502" t="s">
        <v>194</v>
      </c>
      <c r="E240" s="503">
        <v>27</v>
      </c>
      <c r="F240" s="503" t="s">
        <v>190</v>
      </c>
      <c r="G240" s="502" t="s">
        <v>191</v>
      </c>
      <c r="H240" s="504">
        <v>28546</v>
      </c>
      <c r="I240" s="508">
        <f t="shared" ca="1" si="3"/>
        <v>41</v>
      </c>
      <c r="J240" s="506">
        <v>712518291</v>
      </c>
      <c r="K240" s="507">
        <v>653716799</v>
      </c>
    </row>
    <row r="241" spans="2:11" ht="15.75" x14ac:dyDescent="0.25">
      <c r="B241" s="500" t="s">
        <v>248</v>
      </c>
      <c r="C241" s="501" t="s">
        <v>128</v>
      </c>
      <c r="D241" s="502" t="s">
        <v>194</v>
      </c>
      <c r="E241" s="503">
        <v>33</v>
      </c>
      <c r="F241" s="503" t="s">
        <v>223</v>
      </c>
      <c r="G241" s="502" t="s">
        <v>216</v>
      </c>
      <c r="H241" s="504">
        <v>29101</v>
      </c>
      <c r="I241" s="508">
        <f t="shared" ca="1" si="3"/>
        <v>39</v>
      </c>
      <c r="J241" s="506">
        <v>718518910</v>
      </c>
      <c r="K241" s="507">
        <v>653716748</v>
      </c>
    </row>
    <row r="242" spans="2:11" ht="15.75" x14ac:dyDescent="0.25">
      <c r="B242" s="500" t="s">
        <v>145</v>
      </c>
      <c r="C242" s="501" t="s">
        <v>70</v>
      </c>
      <c r="D242" s="502" t="s">
        <v>208</v>
      </c>
      <c r="E242" s="503">
        <v>2</v>
      </c>
      <c r="F242" s="503" t="s">
        <v>224</v>
      </c>
      <c r="G242" s="502" t="s">
        <v>167</v>
      </c>
      <c r="H242" s="504">
        <v>29656</v>
      </c>
      <c r="I242" s="508">
        <f t="shared" ca="1" si="3"/>
        <v>38</v>
      </c>
      <c r="J242" s="506">
        <v>724519529</v>
      </c>
      <c r="K242" s="507">
        <v>653716697</v>
      </c>
    </row>
    <row r="243" spans="2:11" ht="15.75" x14ac:dyDescent="0.25">
      <c r="B243" s="500" t="s">
        <v>127</v>
      </c>
      <c r="C243" s="501" t="s">
        <v>71</v>
      </c>
      <c r="D243" s="502" t="s">
        <v>208</v>
      </c>
      <c r="E243" s="503">
        <v>8</v>
      </c>
      <c r="F243" s="503" t="s">
        <v>227</v>
      </c>
      <c r="G243" s="502" t="s">
        <v>177</v>
      </c>
      <c r="H243" s="504">
        <v>30211</v>
      </c>
      <c r="I243" s="508">
        <f t="shared" ca="1" si="3"/>
        <v>36</v>
      </c>
      <c r="J243" s="506">
        <v>730520148</v>
      </c>
      <c r="K243" s="507">
        <v>653716646</v>
      </c>
    </row>
    <row r="244" spans="2:11" ht="15.75" x14ac:dyDescent="0.25">
      <c r="B244" s="500" t="s">
        <v>129</v>
      </c>
      <c r="C244" s="501" t="s">
        <v>130</v>
      </c>
      <c r="D244" s="502" t="s">
        <v>208</v>
      </c>
      <c r="E244" s="503">
        <v>14</v>
      </c>
      <c r="F244" s="503" t="s">
        <v>230</v>
      </c>
      <c r="G244" s="502" t="s">
        <v>231</v>
      </c>
      <c r="H244" s="504">
        <v>30766</v>
      </c>
      <c r="I244" s="508">
        <f t="shared" ca="1" si="3"/>
        <v>35</v>
      </c>
      <c r="J244" s="506">
        <v>736520767</v>
      </c>
      <c r="K244" s="507">
        <v>653716595</v>
      </c>
    </row>
    <row r="245" spans="2:11" ht="15.75" x14ac:dyDescent="0.25">
      <c r="B245" s="500" t="s">
        <v>127</v>
      </c>
      <c r="C245" s="501" t="s">
        <v>128</v>
      </c>
      <c r="D245" s="502" t="s">
        <v>208</v>
      </c>
      <c r="E245" s="503">
        <v>20</v>
      </c>
      <c r="F245" s="503" t="s">
        <v>235</v>
      </c>
      <c r="G245" s="502" t="s">
        <v>183</v>
      </c>
      <c r="H245" s="504">
        <v>31321</v>
      </c>
      <c r="I245" s="508">
        <f t="shared" ca="1" si="3"/>
        <v>33</v>
      </c>
      <c r="J245" s="506">
        <v>742521386</v>
      </c>
      <c r="K245" s="507">
        <v>653716544</v>
      </c>
    </row>
    <row r="246" spans="2:11" ht="15.75" x14ac:dyDescent="0.25">
      <c r="B246" s="500" t="s">
        <v>125</v>
      </c>
      <c r="C246" s="501" t="s">
        <v>133</v>
      </c>
      <c r="D246" s="502" t="s">
        <v>208</v>
      </c>
      <c r="E246" s="503">
        <v>26</v>
      </c>
      <c r="F246" s="503" t="s">
        <v>209</v>
      </c>
      <c r="G246" s="502" t="s">
        <v>167</v>
      </c>
      <c r="H246" s="504">
        <v>31876</v>
      </c>
      <c r="I246" s="508">
        <f t="shared" ca="1" si="3"/>
        <v>32</v>
      </c>
      <c r="J246" s="506">
        <v>748522005</v>
      </c>
      <c r="K246" s="507">
        <v>653716493</v>
      </c>
    </row>
    <row r="247" spans="2:11" ht="15.75" x14ac:dyDescent="0.25">
      <c r="B247" s="500" t="s">
        <v>251</v>
      </c>
      <c r="C247" s="501" t="s">
        <v>71</v>
      </c>
      <c r="D247" s="502" t="s">
        <v>208</v>
      </c>
      <c r="E247" s="503">
        <v>32</v>
      </c>
      <c r="F247" s="503" t="s">
        <v>240</v>
      </c>
      <c r="G247" s="502" t="s">
        <v>216</v>
      </c>
      <c r="H247" s="504">
        <v>32431</v>
      </c>
      <c r="I247" s="508">
        <f t="shared" ca="1" si="3"/>
        <v>30</v>
      </c>
      <c r="J247" s="506">
        <v>754522624</v>
      </c>
      <c r="K247" s="507">
        <v>653716442</v>
      </c>
    </row>
    <row r="248" spans="2:11" ht="15.75" x14ac:dyDescent="0.25">
      <c r="B248" s="500" t="s">
        <v>127</v>
      </c>
      <c r="C248" s="501" t="s">
        <v>139</v>
      </c>
      <c r="D248" s="502" t="s">
        <v>208</v>
      </c>
      <c r="E248" s="503">
        <v>34</v>
      </c>
      <c r="F248" s="503" t="s">
        <v>242</v>
      </c>
      <c r="G248" s="502" t="s">
        <v>216</v>
      </c>
      <c r="H248" s="504">
        <v>32986</v>
      </c>
      <c r="I248" s="508">
        <f t="shared" ca="1" si="3"/>
        <v>29</v>
      </c>
      <c r="J248" s="506">
        <v>760523243</v>
      </c>
      <c r="K248" s="507">
        <v>653716391</v>
      </c>
    </row>
    <row r="249" spans="2:11" ht="15.75" x14ac:dyDescent="0.25">
      <c r="B249" s="500" t="s">
        <v>142</v>
      </c>
      <c r="C249" s="501" t="s">
        <v>150</v>
      </c>
      <c r="D249" s="502" t="s">
        <v>208</v>
      </c>
      <c r="E249" s="503">
        <v>35</v>
      </c>
      <c r="F249" s="503" t="s">
        <v>246</v>
      </c>
      <c r="G249" s="502" t="s">
        <v>216</v>
      </c>
      <c r="H249" s="504">
        <v>33541</v>
      </c>
      <c r="I249" s="508">
        <f t="shared" ca="1" si="3"/>
        <v>27</v>
      </c>
      <c r="J249" s="506">
        <v>766523862</v>
      </c>
      <c r="K249" s="507">
        <v>653716340</v>
      </c>
    </row>
    <row r="250" spans="2:11" ht="15.75" x14ac:dyDescent="0.25">
      <c r="B250" s="500" t="s">
        <v>251</v>
      </c>
      <c r="C250" s="501" t="s">
        <v>126</v>
      </c>
      <c r="D250" s="502" t="s">
        <v>208</v>
      </c>
      <c r="E250" s="503">
        <v>36</v>
      </c>
      <c r="F250" s="503" t="s">
        <v>215</v>
      </c>
      <c r="G250" s="502" t="s">
        <v>216</v>
      </c>
      <c r="H250" s="504">
        <v>34096</v>
      </c>
      <c r="I250" s="508">
        <f t="shared" ca="1" si="3"/>
        <v>26</v>
      </c>
      <c r="J250" s="506">
        <v>772524481</v>
      </c>
      <c r="K250" s="507">
        <v>653716289</v>
      </c>
    </row>
    <row r="251" spans="2:11" ht="15.75" x14ac:dyDescent="0.25">
      <c r="B251" s="509" t="s">
        <v>145</v>
      </c>
      <c r="C251" s="510" t="s">
        <v>124</v>
      </c>
      <c r="D251" s="511" t="s">
        <v>208</v>
      </c>
      <c r="E251" s="512">
        <v>37</v>
      </c>
      <c r="F251" s="512" t="s">
        <v>217</v>
      </c>
      <c r="G251" s="511" t="s">
        <v>167</v>
      </c>
      <c r="H251" s="513">
        <v>34651</v>
      </c>
      <c r="I251" s="514">
        <f t="shared" ca="1" si="3"/>
        <v>120</v>
      </c>
      <c r="J251" s="515">
        <v>778525100</v>
      </c>
      <c r="K251" s="516">
        <v>653716238</v>
      </c>
    </row>
  </sheetData>
  <mergeCells count="2">
    <mergeCell ref="A1:K1"/>
    <mergeCell ref="A2:K2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9" orientation="portrait" blackAndWhite="1" horizontalDpi="4294967293" verticalDpi="4294967293" r:id="rId1"/>
  <headerFooter scaleWithDoc="0">
    <oddHeader>&amp;C&amp;20Basiscursus Excel 2013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oleObjects>
    <mc:AlternateContent xmlns:mc="http://schemas.openxmlformats.org/markup-compatibility/2006">
      <mc:Choice Requires="x14">
        <oleObject progId="PBrush" shapeId="9217" r:id="rId4">
          <objectPr defaultSize="0" autoPict="0" r:id="rId5">
            <anchor moveWithCells="1" sizeWithCells="1">
              <from>
                <xdr:col>2</xdr:col>
                <xdr:colOff>371475</xdr:colOff>
                <xdr:row>0</xdr:row>
                <xdr:rowOff>295275</xdr:rowOff>
              </from>
              <to>
                <xdr:col>2</xdr:col>
                <xdr:colOff>371475</xdr:colOff>
                <xdr:row>0</xdr:row>
                <xdr:rowOff>295275</xdr:rowOff>
              </to>
            </anchor>
          </objectPr>
        </oleObject>
      </mc:Choice>
      <mc:Fallback>
        <oleObject progId="PBrush" shapeId="9217" r:id="rId4"/>
      </mc:Fallback>
    </mc:AlternateContent>
    <mc:AlternateContent xmlns:mc="http://schemas.openxmlformats.org/markup-compatibility/2006">
      <mc:Choice Requires="x14">
        <oleObject progId="PBrush" shapeId="9218" r:id="rId6">
          <objectPr defaultSize="0" autoPict="0" r:id="rId5">
            <anchor moveWithCells="1" sizeWithCells="1">
              <from>
                <xdr:col>2</xdr:col>
                <xdr:colOff>371475</xdr:colOff>
                <xdr:row>0</xdr:row>
                <xdr:rowOff>295275</xdr:rowOff>
              </from>
              <to>
                <xdr:col>2</xdr:col>
                <xdr:colOff>371475</xdr:colOff>
                <xdr:row>0</xdr:row>
                <xdr:rowOff>295275</xdr:rowOff>
              </to>
            </anchor>
          </objectPr>
        </oleObject>
      </mc:Choice>
      <mc:Fallback>
        <oleObject progId="PBrush" shapeId="9218" r:id="rId6"/>
      </mc:Fallback>
    </mc:AlternateContent>
    <mc:AlternateContent xmlns:mc="http://schemas.openxmlformats.org/markup-compatibility/2006">
      <mc:Choice Requires="x14">
        <oleObject progId="PBrush" shapeId="9219" r:id="rId7">
          <objectPr defaultSize="0" autoPict="0" r:id="rId5">
            <anchor moveWithCells="1" sizeWithCells="1">
              <from>
                <xdr:col>2</xdr:col>
                <xdr:colOff>371475</xdr:colOff>
                <xdr:row>1</xdr:row>
                <xdr:rowOff>295275</xdr:rowOff>
              </from>
              <to>
                <xdr:col>2</xdr:col>
                <xdr:colOff>371475</xdr:colOff>
                <xdr:row>1</xdr:row>
                <xdr:rowOff>295275</xdr:rowOff>
              </to>
            </anchor>
          </objectPr>
        </oleObject>
      </mc:Choice>
      <mc:Fallback>
        <oleObject progId="PBrush" shapeId="9219" r:id="rId7"/>
      </mc:Fallback>
    </mc:AlternateContent>
    <mc:AlternateContent xmlns:mc="http://schemas.openxmlformats.org/markup-compatibility/2006">
      <mc:Choice Requires="x14">
        <oleObject progId="PBrush" shapeId="9220" r:id="rId8">
          <objectPr defaultSize="0" autoPict="0" r:id="rId5">
            <anchor moveWithCells="1" sizeWithCells="1">
              <from>
                <xdr:col>2</xdr:col>
                <xdr:colOff>371475</xdr:colOff>
                <xdr:row>1</xdr:row>
                <xdr:rowOff>295275</xdr:rowOff>
              </from>
              <to>
                <xdr:col>2</xdr:col>
                <xdr:colOff>371475</xdr:colOff>
                <xdr:row>1</xdr:row>
                <xdr:rowOff>295275</xdr:rowOff>
              </to>
            </anchor>
          </objectPr>
        </oleObject>
      </mc:Choice>
      <mc:Fallback>
        <oleObject progId="PBrush" shapeId="9220" r:id="rId8"/>
      </mc:Fallback>
    </mc:AlternateContent>
  </oleObjects>
  <tableParts count="1"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6"/>
  <sheetViews>
    <sheetView showGridLines="0" zoomScaleNormal="100" workbookViewId="0">
      <selection activeCell="K1" sqref="K1"/>
    </sheetView>
  </sheetViews>
  <sheetFormatPr defaultColWidth="9" defaultRowHeight="12.75" x14ac:dyDescent="0.2"/>
  <cols>
    <col min="1" max="1" width="16.85546875" style="154" bestFit="1" customWidth="1"/>
    <col min="2" max="4" width="5.85546875" style="154" customWidth="1"/>
    <col min="5" max="5" width="11.85546875" style="154" customWidth="1"/>
    <col min="6" max="6" width="11.85546875" style="155" customWidth="1"/>
    <col min="7" max="7" width="11.85546875" style="154" customWidth="1"/>
    <col min="8" max="8" width="11.85546875" style="156" customWidth="1"/>
    <col min="9" max="9" width="11.85546875" style="154" customWidth="1"/>
    <col min="10" max="10" width="14" style="154" customWidth="1"/>
    <col min="11" max="16384" width="9" style="154"/>
  </cols>
  <sheetData>
    <row r="1" spans="1:16" s="134" customFormat="1" ht="50.25" customHeight="1" thickBot="1" x14ac:dyDescent="0.6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35"/>
      <c r="L1" s="135"/>
      <c r="M1" s="135"/>
      <c r="N1" s="135"/>
      <c r="O1" s="135"/>
      <c r="P1" s="135"/>
    </row>
    <row r="2" spans="1:16" s="134" customFormat="1" ht="30" customHeight="1" thickTop="1" x14ac:dyDescent="0.25">
      <c r="A2" s="1031" t="s">
        <v>883</v>
      </c>
      <c r="B2" s="1031"/>
      <c r="C2" s="1031"/>
      <c r="D2" s="1031"/>
      <c r="E2" s="1031"/>
      <c r="F2" s="1031"/>
      <c r="G2" s="1031"/>
      <c r="H2" s="1031"/>
      <c r="I2" s="1031"/>
      <c r="J2" s="1031"/>
    </row>
    <row r="3" spans="1:16" s="138" customFormat="1" ht="19.5" customHeight="1" x14ac:dyDescent="0.3">
      <c r="A3" s="136" t="s">
        <v>1105</v>
      </c>
      <c r="B3" s="137"/>
      <c r="C3" s="137"/>
      <c r="D3" s="137"/>
      <c r="E3" s="137"/>
      <c r="F3" s="137"/>
      <c r="G3" s="137"/>
      <c r="H3" s="137"/>
      <c r="I3" s="137"/>
      <c r="J3" s="137"/>
    </row>
    <row r="4" spans="1:16" s="87" customFormat="1" ht="15" customHeight="1" x14ac:dyDescent="0.25">
      <c r="A4" s="868"/>
      <c r="B4" s="518" t="s">
        <v>254</v>
      </c>
      <c r="C4" s="869" t="s">
        <v>884</v>
      </c>
      <c r="D4" s="303"/>
      <c r="E4" s="303"/>
      <c r="F4" s="868"/>
      <c r="G4" s="868"/>
      <c r="H4" s="868"/>
      <c r="I4" s="868"/>
      <c r="J4" s="868"/>
    </row>
    <row r="5" spans="1:16" s="87" customFormat="1" ht="15" customHeight="1" x14ac:dyDescent="0.25">
      <c r="A5" s="868"/>
      <c r="B5" s="518" t="s">
        <v>255</v>
      </c>
      <c r="C5" s="869" t="s">
        <v>885</v>
      </c>
      <c r="D5" s="303"/>
      <c r="E5" s="303"/>
      <c r="F5" s="868"/>
      <c r="G5" s="868"/>
      <c r="H5" s="868"/>
      <c r="I5" s="868"/>
      <c r="J5" s="868"/>
    </row>
    <row r="6" spans="1:16" s="87" customFormat="1" ht="15" customHeight="1" x14ac:dyDescent="0.25">
      <c r="A6" s="868"/>
      <c r="B6" s="518" t="s">
        <v>256</v>
      </c>
      <c r="C6" s="869" t="s">
        <v>257</v>
      </c>
      <c r="D6" s="303"/>
      <c r="E6" s="303"/>
      <c r="F6" s="868"/>
      <c r="G6" s="868"/>
      <c r="H6" s="868"/>
      <c r="I6" s="868"/>
      <c r="J6" s="868"/>
      <c r="M6" s="139"/>
    </row>
    <row r="7" spans="1:16" s="87" customFormat="1" ht="15" customHeight="1" x14ac:dyDescent="0.25">
      <c r="A7" s="868"/>
      <c r="B7" s="518" t="s">
        <v>258</v>
      </c>
      <c r="C7" s="869" t="s">
        <v>886</v>
      </c>
      <c r="D7" s="303"/>
      <c r="E7" s="303"/>
      <c r="F7" s="868"/>
      <c r="G7" s="868"/>
      <c r="H7" s="868"/>
      <c r="I7" s="868"/>
      <c r="J7" s="868"/>
    </row>
    <row r="8" spans="1:16" s="87" customFormat="1" ht="15" customHeight="1" x14ac:dyDescent="0.25">
      <c r="A8" s="868"/>
      <c r="B8" s="518" t="s">
        <v>259</v>
      </c>
      <c r="C8" s="869" t="s">
        <v>887</v>
      </c>
      <c r="D8" s="303"/>
      <c r="E8" s="303"/>
      <c r="F8" s="868"/>
      <c r="G8" s="868"/>
      <c r="H8" s="868"/>
      <c r="I8" s="868"/>
      <c r="J8" s="868"/>
    </row>
    <row r="9" spans="1:16" s="87" customFormat="1" ht="15" customHeight="1" x14ac:dyDescent="0.25">
      <c r="A9" s="868"/>
      <c r="B9" s="518" t="s">
        <v>260</v>
      </c>
      <c r="C9" s="869" t="s">
        <v>888</v>
      </c>
      <c r="D9" s="303"/>
      <c r="E9" s="303"/>
      <c r="F9" s="868"/>
      <c r="G9" s="868"/>
      <c r="H9" s="868"/>
      <c r="I9" s="868"/>
      <c r="J9" s="868"/>
    </row>
    <row r="10" spans="1:16" s="87" customFormat="1" ht="15" customHeight="1" x14ac:dyDescent="0.25">
      <c r="A10" s="868"/>
      <c r="B10" s="518" t="s">
        <v>261</v>
      </c>
      <c r="C10" s="869" t="s">
        <v>889</v>
      </c>
      <c r="D10" s="303"/>
      <c r="E10" s="303"/>
      <c r="F10" s="303"/>
      <c r="G10" s="868"/>
      <c r="H10" s="868"/>
      <c r="I10" s="868"/>
      <c r="J10" s="868"/>
    </row>
    <row r="11" spans="1:16" s="87" customFormat="1" ht="15" customHeight="1" x14ac:dyDescent="0.25">
      <c r="A11" s="868"/>
      <c r="B11" s="518" t="s">
        <v>262</v>
      </c>
      <c r="C11" s="869" t="s">
        <v>890</v>
      </c>
      <c r="D11" s="303"/>
      <c r="E11" s="303"/>
      <c r="F11" s="868"/>
      <c r="G11" s="868"/>
      <c r="H11" s="868"/>
      <c r="I11" s="868"/>
      <c r="J11" s="868"/>
    </row>
    <row r="12" spans="1:16" s="87" customFormat="1" ht="15" customHeight="1" x14ac:dyDescent="0.25">
      <c r="A12" s="868"/>
      <c r="B12" s="518" t="s">
        <v>263</v>
      </c>
      <c r="C12" s="869" t="s">
        <v>891</v>
      </c>
      <c r="D12" s="303"/>
      <c r="E12" s="303"/>
      <c r="F12" s="868"/>
      <c r="G12" s="868"/>
      <c r="H12" s="868"/>
      <c r="I12" s="868"/>
      <c r="J12" s="868"/>
    </row>
    <row r="13" spans="1:16" s="87" customFormat="1" ht="15" customHeight="1" x14ac:dyDescent="0.25">
      <c r="A13" s="868"/>
      <c r="B13" s="518" t="s">
        <v>264</v>
      </c>
      <c r="C13" s="869" t="s">
        <v>892</v>
      </c>
      <c r="D13" s="303"/>
      <c r="E13" s="303"/>
      <c r="F13" s="722"/>
      <c r="G13" s="722"/>
      <c r="H13" s="722"/>
      <c r="I13" s="722"/>
      <c r="J13" s="722"/>
    </row>
    <row r="14" spans="1:16" s="87" customFormat="1" ht="15" customHeight="1" thickBot="1" x14ac:dyDescent="0.3">
      <c r="A14" s="868"/>
      <c r="B14" s="518" t="s">
        <v>265</v>
      </c>
      <c r="C14" s="869" t="s">
        <v>893</v>
      </c>
      <c r="D14" s="303"/>
      <c r="E14" s="303"/>
      <c r="F14" s="722"/>
      <c r="G14" s="722"/>
      <c r="H14" s="722"/>
      <c r="I14" s="722"/>
      <c r="J14" s="722"/>
    </row>
    <row r="15" spans="1:16" s="87" customFormat="1" ht="21.75" customHeight="1" thickTop="1" thickBot="1" x14ac:dyDescent="0.3">
      <c r="A15" s="1032" t="s">
        <v>1106</v>
      </c>
      <c r="B15" s="1033"/>
      <c r="C15" s="1033"/>
      <c r="D15" s="1033"/>
      <c r="E15" s="1033"/>
      <c r="F15" s="1033"/>
      <c r="G15" s="1033"/>
      <c r="H15" s="1033"/>
      <c r="I15" s="1033"/>
      <c r="J15" s="1034"/>
    </row>
    <row r="16" spans="1:16" s="87" customFormat="1" ht="16.350000000000001" customHeight="1" thickBot="1" x14ac:dyDescent="0.3">
      <c r="A16" s="140"/>
      <c r="B16" s="151" t="s">
        <v>266</v>
      </c>
      <c r="C16" s="151"/>
      <c r="D16" s="151"/>
      <c r="E16" s="151"/>
      <c r="F16" s="151"/>
      <c r="G16" s="151"/>
      <c r="H16" s="151"/>
      <c r="I16" s="151"/>
      <c r="J16" s="141"/>
    </row>
    <row r="17" spans="1:11" s="87" customFormat="1" ht="24" customHeight="1" x14ac:dyDescent="0.25">
      <c r="A17" s="870"/>
      <c r="B17" s="143"/>
      <c r="C17" s="143"/>
      <c r="D17" s="143"/>
      <c r="E17" s="143"/>
      <c r="F17" s="871"/>
      <c r="G17" s="871"/>
      <c r="H17" s="872"/>
      <c r="I17" s="143"/>
      <c r="J17" s="873"/>
    </row>
    <row r="18" spans="1:11" s="87" customFormat="1" ht="70.5" customHeight="1" x14ac:dyDescent="0.25">
      <c r="A18" s="871"/>
      <c r="B18" s="874"/>
      <c r="C18" s="874"/>
      <c r="D18" s="874"/>
      <c r="E18" s="875" t="s">
        <v>276</v>
      </c>
      <c r="F18" s="871"/>
      <c r="G18" s="871"/>
      <c r="H18" s="876" t="s">
        <v>277</v>
      </c>
      <c r="I18" s="874"/>
      <c r="J18" s="871"/>
    </row>
    <row r="19" spans="1:11" s="87" customFormat="1" ht="21" customHeight="1" thickBot="1" x14ac:dyDescent="0.3">
      <c r="A19" s="877"/>
      <c r="B19" s="878"/>
      <c r="C19" s="879"/>
      <c r="D19" s="879"/>
      <c r="E19" s="880"/>
      <c r="F19" s="152"/>
      <c r="G19" s="153"/>
      <c r="H19" s="881"/>
      <c r="I19" s="878" t="s">
        <v>278</v>
      </c>
      <c r="J19" s="882"/>
    </row>
    <row r="20" spans="1:11" ht="7.5" customHeight="1" thickTop="1" x14ac:dyDescent="0.2">
      <c r="H20" s="155"/>
    </row>
    <row r="21" spans="1:11" s="87" customFormat="1" ht="15" customHeight="1" thickBot="1" x14ac:dyDescent="0.3">
      <c r="A21" s="869" t="s">
        <v>894</v>
      </c>
      <c r="B21" s="303"/>
      <c r="C21" s="303"/>
      <c r="D21" s="303"/>
      <c r="E21" s="303"/>
      <c r="F21" s="722"/>
      <c r="G21" s="722"/>
      <c r="H21" s="722"/>
      <c r="I21" s="722"/>
      <c r="J21" s="722"/>
    </row>
    <row r="22" spans="1:11" s="87" customFormat="1" ht="25.5" customHeight="1" thickBot="1" x14ac:dyDescent="0.3">
      <c r="A22" s="140"/>
      <c r="B22" s="1028" t="s">
        <v>266</v>
      </c>
      <c r="C22" s="1028"/>
      <c r="D22" s="1028"/>
      <c r="E22" s="1028"/>
      <c r="F22" s="1028"/>
      <c r="G22" s="1028"/>
      <c r="H22" s="1028"/>
      <c r="I22" s="1028"/>
      <c r="J22" s="141"/>
      <c r="K22" s="883"/>
    </row>
    <row r="23" spans="1:11" s="87" customFormat="1" ht="23.25" customHeight="1" x14ac:dyDescent="0.25">
      <c r="A23" s="142">
        <f ca="1">NOW()</f>
        <v>44195.47300474537</v>
      </c>
      <c r="B23" s="143"/>
      <c r="C23" s="143"/>
      <c r="D23" s="143"/>
      <c r="E23" s="143"/>
      <c r="F23" s="1029" t="s">
        <v>267</v>
      </c>
      <c r="G23" s="1030"/>
      <c r="H23" s="144"/>
      <c r="I23" s="143"/>
      <c r="J23" s="145">
        <f ca="1">NOW()</f>
        <v>44195.47300474537</v>
      </c>
    </row>
    <row r="24" spans="1:11" s="87" customFormat="1" ht="70.5" customHeight="1" x14ac:dyDescent="0.25">
      <c r="A24" s="884" t="s">
        <v>268</v>
      </c>
      <c r="B24" s="146"/>
      <c r="C24" s="885"/>
      <c r="D24" s="885"/>
      <c r="E24" s="886" t="s">
        <v>269</v>
      </c>
      <c r="F24" s="887" t="s">
        <v>270</v>
      </c>
      <c r="G24" s="147" t="s">
        <v>271</v>
      </c>
      <c r="H24" s="148" t="s">
        <v>272</v>
      </c>
      <c r="I24" s="149"/>
      <c r="J24" s="888" t="s">
        <v>273</v>
      </c>
      <c r="K24" s="150"/>
    </row>
    <row r="25" spans="1:11" s="87" customFormat="1" ht="21.75" customHeight="1" thickBot="1" x14ac:dyDescent="0.3">
      <c r="A25" s="877"/>
      <c r="B25" s="878" t="s">
        <v>274</v>
      </c>
      <c r="C25" s="879"/>
      <c r="D25" s="879"/>
      <c r="E25" s="880"/>
      <c r="F25" s="889"/>
      <c r="G25" s="890"/>
      <c r="H25" s="881"/>
      <c r="I25" s="878" t="s">
        <v>275</v>
      </c>
      <c r="J25" s="882"/>
    </row>
    <row r="26" spans="1:11" ht="13.5" thickTop="1" x14ac:dyDescent="0.2"/>
  </sheetData>
  <mergeCells count="5">
    <mergeCell ref="B22:I22"/>
    <mergeCell ref="F23:G23"/>
    <mergeCell ref="A1:J1"/>
    <mergeCell ref="A2:J2"/>
    <mergeCell ref="A15:J15"/>
  </mergeCells>
  <printOptions horizontalCentered="1" headings="1"/>
  <pageMargins left="0.19685039370078741" right="0.19685039370078741" top="0.98425196850393704" bottom="0.98425196850393704" header="0.51181102362204722" footer="0.51181102362204722"/>
  <pageSetup paperSize="9" scale="8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CC078-91AF-41EE-B1E1-3430A3065717}">
  <dimension ref="A1:J32"/>
  <sheetViews>
    <sheetView showGridLines="0" zoomScaleNormal="100" zoomScaleSheetLayoutView="100" workbookViewId="0">
      <selection activeCell="M19" sqref="M19"/>
    </sheetView>
  </sheetViews>
  <sheetFormatPr defaultColWidth="9.140625" defaultRowHeight="15.75" x14ac:dyDescent="0.25"/>
  <cols>
    <col min="1" max="1" width="3" style="168" customWidth="1"/>
    <col min="2" max="2" width="16.28515625" customWidth="1"/>
    <col min="3" max="3" width="11.7109375" bestFit="1" customWidth="1"/>
    <col min="4" max="4" width="9.7109375" customWidth="1"/>
    <col min="5" max="5" width="10.42578125" customWidth="1"/>
    <col min="6" max="6" width="11.28515625" customWidth="1"/>
    <col min="7" max="7" width="11.85546875" customWidth="1"/>
    <col min="8" max="8" width="14.85546875" customWidth="1"/>
    <col min="9" max="9" width="13.28515625" bestFit="1" customWidth="1"/>
    <col min="10" max="10" width="16.140625" customWidth="1"/>
  </cols>
  <sheetData>
    <row r="1" spans="1:10" ht="32.25" thickBot="1" x14ac:dyDescent="0.3">
      <c r="A1" s="1027" t="s">
        <v>58</v>
      </c>
      <c r="B1" s="1027"/>
      <c r="C1" s="1027"/>
      <c r="D1" s="1027"/>
      <c r="E1" s="1027"/>
      <c r="F1" s="1027"/>
      <c r="G1" s="1027"/>
      <c r="H1" s="1027"/>
      <c r="I1" s="1027"/>
      <c r="J1" s="1027"/>
    </row>
    <row r="2" spans="1:10" s="21" customFormat="1" ht="30.75" customHeight="1" thickTop="1" x14ac:dyDescent="0.25">
      <c r="A2" s="810" t="s">
        <v>1074</v>
      </c>
      <c r="B2" s="811"/>
      <c r="C2" s="811"/>
      <c r="D2" s="811"/>
      <c r="E2" s="811"/>
      <c r="F2" s="811"/>
      <c r="G2" s="811"/>
      <c r="H2" s="811"/>
      <c r="I2" s="811"/>
      <c r="J2" s="811"/>
    </row>
    <row r="3" spans="1:10" s="93" customFormat="1" ht="21" x14ac:dyDescent="0.35">
      <c r="A3" s="166" t="s">
        <v>368</v>
      </c>
      <c r="B3" s="166"/>
      <c r="C3" s="166"/>
      <c r="D3" s="166"/>
      <c r="E3" s="166"/>
      <c r="F3" s="166"/>
      <c r="G3" s="166"/>
      <c r="H3" s="166"/>
      <c r="I3" s="166"/>
      <c r="J3" s="166"/>
    </row>
    <row r="4" spans="1:10" s="763" customFormat="1" x14ac:dyDescent="0.25">
      <c r="A4" s="167" t="s">
        <v>999</v>
      </c>
      <c r="B4" s="764" t="s">
        <v>1075</v>
      </c>
      <c r="C4" s="125"/>
      <c r="D4" s="125"/>
      <c r="E4" s="125"/>
      <c r="F4" s="125"/>
      <c r="G4" s="125"/>
      <c r="H4" s="125"/>
    </row>
    <row r="5" spans="1:10" s="763" customFormat="1" x14ac:dyDescent="0.25">
      <c r="A5" s="167" t="s">
        <v>1000</v>
      </c>
      <c r="B5" s="125" t="s">
        <v>1076</v>
      </c>
      <c r="C5" s="125"/>
      <c r="D5" s="125"/>
      <c r="E5" s="125"/>
      <c r="F5" s="125"/>
      <c r="G5" s="125"/>
      <c r="H5" s="125"/>
      <c r="I5" s="122"/>
      <c r="J5" s="122"/>
    </row>
    <row r="6" spans="1:10" s="122" customFormat="1" x14ac:dyDescent="0.25">
      <c r="A6" s="167"/>
      <c r="B6" s="123" t="s">
        <v>1077</v>
      </c>
      <c r="C6" s="125"/>
      <c r="D6" s="125"/>
      <c r="E6" s="125"/>
      <c r="F6" s="125"/>
      <c r="G6" s="125"/>
      <c r="H6" s="125"/>
    </row>
    <row r="7" spans="1:10" s="122" customFormat="1" x14ac:dyDescent="0.25">
      <c r="A7" s="167" t="s">
        <v>1001</v>
      </c>
      <c r="B7" s="122" t="s">
        <v>1078</v>
      </c>
      <c r="C7" s="125"/>
      <c r="D7" s="125"/>
      <c r="E7" s="125"/>
      <c r="F7" s="125"/>
      <c r="G7" s="125"/>
      <c r="H7" s="125"/>
    </row>
    <row r="8" spans="1:10" s="122" customFormat="1" x14ac:dyDescent="0.25">
      <c r="A8" s="167"/>
      <c r="B8" s="125" t="s">
        <v>1079</v>
      </c>
      <c r="C8" s="125"/>
      <c r="D8" s="125"/>
      <c r="E8" s="125"/>
      <c r="F8" s="125"/>
      <c r="G8" s="125"/>
      <c r="H8" s="125"/>
    </row>
    <row r="9" spans="1:10" x14ac:dyDescent="0.25">
      <c r="A9" s="122" t="s">
        <v>1080</v>
      </c>
      <c r="B9" s="32" t="s">
        <v>1081</v>
      </c>
      <c r="C9" s="122"/>
      <c r="D9" s="122"/>
      <c r="E9" s="122"/>
      <c r="F9" s="122"/>
      <c r="G9" s="122"/>
      <c r="H9" s="122"/>
      <c r="I9" s="122"/>
      <c r="J9" s="122"/>
    </row>
    <row r="10" spans="1:10" ht="18.75" x14ac:dyDescent="0.25">
      <c r="A10" s="1036" t="s">
        <v>369</v>
      </c>
      <c r="B10" s="1036"/>
      <c r="C10" s="1036"/>
      <c r="D10" s="1036"/>
      <c r="E10" s="1036"/>
      <c r="F10" s="1036"/>
      <c r="G10" s="1036"/>
      <c r="H10" s="1036"/>
      <c r="I10" s="1036"/>
      <c r="J10" s="1036"/>
    </row>
    <row r="11" spans="1:10" ht="21" x14ac:dyDescent="0.35">
      <c r="A11" s="1037" t="s">
        <v>370</v>
      </c>
      <c r="B11" s="1037"/>
      <c r="C11" s="1037"/>
      <c r="D11" s="1037"/>
      <c r="E11" s="1037"/>
      <c r="F11" s="1037"/>
      <c r="G11" s="1037"/>
      <c r="H11" s="1037"/>
      <c r="I11" s="1037"/>
      <c r="J11" s="1037"/>
    </row>
    <row r="12" spans="1:10" ht="24" customHeight="1" thickBot="1" x14ac:dyDescent="0.35">
      <c r="A12" s="812"/>
      <c r="B12" s="813" t="s">
        <v>371</v>
      </c>
      <c r="C12" s="814" t="s">
        <v>159</v>
      </c>
      <c r="D12" s="814" t="s">
        <v>372</v>
      </c>
      <c r="E12" s="814" t="s">
        <v>1082</v>
      </c>
      <c r="F12" s="814" t="s">
        <v>1083</v>
      </c>
      <c r="G12" s="814" t="s">
        <v>373</v>
      </c>
      <c r="H12" s="814" t="s">
        <v>374</v>
      </c>
      <c r="I12" s="815" t="s">
        <v>164</v>
      </c>
      <c r="J12" s="815" t="s">
        <v>1084</v>
      </c>
    </row>
    <row r="13" spans="1:10" ht="15.95" customHeight="1" thickTop="1" thickBot="1" x14ac:dyDescent="0.45">
      <c r="B13" s="816"/>
      <c r="C13" s="817"/>
      <c r="D13" s="818"/>
      <c r="E13" s="818"/>
      <c r="F13" s="818"/>
      <c r="G13" s="818"/>
      <c r="H13" s="818"/>
      <c r="I13" s="819"/>
      <c r="J13" s="819"/>
    </row>
    <row r="14" spans="1:10" ht="15.95" customHeight="1" thickTop="1" x14ac:dyDescent="0.25">
      <c r="B14" s="820" t="s">
        <v>375</v>
      </c>
      <c r="C14" s="821" t="s">
        <v>127</v>
      </c>
      <c r="D14" s="822">
        <v>25</v>
      </c>
      <c r="E14" s="823">
        <v>6.5</v>
      </c>
      <c r="F14" s="823">
        <v>9.375E-2</v>
      </c>
      <c r="G14" s="824">
        <v>0.6</v>
      </c>
      <c r="H14" s="825">
        <v>43983</v>
      </c>
      <c r="I14" s="826">
        <v>475456785</v>
      </c>
      <c r="J14" s="826">
        <v>475456785</v>
      </c>
    </row>
    <row r="15" spans="1:10" ht="15.95" customHeight="1" x14ac:dyDescent="0.25">
      <c r="B15" s="820" t="s">
        <v>376</v>
      </c>
      <c r="C15" s="827" t="s">
        <v>1085</v>
      </c>
      <c r="D15" s="828">
        <v>30</v>
      </c>
      <c r="E15" s="829">
        <v>7.8</v>
      </c>
      <c r="F15" s="829">
        <v>6.25E-2</v>
      </c>
      <c r="G15" s="830">
        <v>0.9</v>
      </c>
      <c r="H15" s="831">
        <v>43983</v>
      </c>
      <c r="I15" s="832">
        <v>774567851</v>
      </c>
      <c r="J15" s="832">
        <v>774567851</v>
      </c>
    </row>
    <row r="16" spans="1:10" ht="15.95" customHeight="1" x14ac:dyDescent="0.25">
      <c r="B16" s="820" t="s">
        <v>121</v>
      </c>
      <c r="C16" s="827" t="s">
        <v>131</v>
      </c>
      <c r="D16" s="828">
        <v>35</v>
      </c>
      <c r="E16" s="829">
        <v>6.5</v>
      </c>
      <c r="F16" s="829">
        <v>6.25E-2</v>
      </c>
      <c r="G16" s="830">
        <v>0.7</v>
      </c>
      <c r="H16" s="831">
        <v>43983</v>
      </c>
      <c r="I16" s="832">
        <v>736789217</v>
      </c>
      <c r="J16" s="832">
        <v>736789217</v>
      </c>
    </row>
    <row r="17" spans="1:10" ht="15.95" customHeight="1" x14ac:dyDescent="0.25">
      <c r="B17" s="820" t="s">
        <v>377</v>
      </c>
      <c r="C17" s="827" t="s">
        <v>132</v>
      </c>
      <c r="D17" s="828">
        <v>40</v>
      </c>
      <c r="E17" s="829">
        <v>8.6999999999999993</v>
      </c>
      <c r="F17" s="829">
        <v>3.125E-2</v>
      </c>
      <c r="G17" s="830">
        <v>0.75</v>
      </c>
      <c r="H17" s="831">
        <v>43983</v>
      </c>
      <c r="I17" s="832">
        <v>372789983</v>
      </c>
      <c r="J17" s="832">
        <v>372789983</v>
      </c>
    </row>
    <row r="18" spans="1:10" ht="15.95" customHeight="1" x14ac:dyDescent="0.25">
      <c r="B18" s="820" t="s">
        <v>378</v>
      </c>
      <c r="C18" s="827" t="s">
        <v>134</v>
      </c>
      <c r="D18" s="828">
        <v>45</v>
      </c>
      <c r="E18" s="829">
        <v>4.7</v>
      </c>
      <c r="F18" s="829">
        <v>6.25E-2</v>
      </c>
      <c r="G18" s="830">
        <v>0.55000000000000004</v>
      </c>
      <c r="H18" s="831">
        <v>43983</v>
      </c>
      <c r="I18" s="832">
        <v>671901049</v>
      </c>
      <c r="J18" s="832">
        <v>671901049</v>
      </c>
    </row>
    <row r="19" spans="1:10" ht="16.5" thickBot="1" x14ac:dyDescent="0.3">
      <c r="B19" s="820" t="s">
        <v>379</v>
      </c>
      <c r="C19" s="833" t="s">
        <v>127</v>
      </c>
      <c r="D19" s="834">
        <v>50</v>
      </c>
      <c r="E19" s="835">
        <v>9.8000000000000007</v>
      </c>
      <c r="F19" s="835">
        <v>1.3888888888888888E-2</v>
      </c>
      <c r="G19" s="836">
        <v>0.89</v>
      </c>
      <c r="H19" s="837">
        <v>43983</v>
      </c>
      <c r="I19" s="838">
        <v>971012115</v>
      </c>
      <c r="J19" s="838">
        <v>971012115</v>
      </c>
    </row>
    <row r="20" spans="1:10" ht="15.75" customHeight="1" thickTop="1" thickBot="1" x14ac:dyDescent="0.3">
      <c r="A20" s="169"/>
      <c r="B20" s="839" t="s">
        <v>380</v>
      </c>
      <c r="C20" s="840" t="s">
        <v>1086</v>
      </c>
      <c r="D20" s="841" t="s">
        <v>381</v>
      </c>
      <c r="E20" s="842" t="s">
        <v>1087</v>
      </c>
      <c r="F20" s="842" t="s">
        <v>1088</v>
      </c>
      <c r="G20" s="842" t="s">
        <v>1089</v>
      </c>
      <c r="H20" s="842" t="s">
        <v>1090</v>
      </c>
      <c r="I20" s="843" t="s">
        <v>1091</v>
      </c>
      <c r="J20" s="843" t="s">
        <v>1092</v>
      </c>
    </row>
    <row r="21" spans="1:10" ht="17.100000000000001" customHeight="1" x14ac:dyDescent="0.25">
      <c r="A21" s="169"/>
    </row>
    <row r="22" spans="1:10" ht="17.100000000000001" customHeight="1" x14ac:dyDescent="0.25">
      <c r="A22" s="1038" t="s">
        <v>383</v>
      </c>
      <c r="B22" s="1038"/>
      <c r="C22" s="1038"/>
      <c r="D22" s="1038"/>
      <c r="E22" s="1038"/>
      <c r="F22" s="1038"/>
      <c r="G22" s="1038"/>
      <c r="H22" s="1038"/>
      <c r="I22" s="1038"/>
      <c r="J22" s="1038"/>
    </row>
    <row r="23" spans="1:10" ht="19.149999999999999" customHeight="1" x14ac:dyDescent="0.35">
      <c r="A23" s="1035" t="s">
        <v>370</v>
      </c>
      <c r="B23" s="1035"/>
      <c r="C23" s="1035"/>
      <c r="D23" s="1035"/>
      <c r="E23" s="1035"/>
      <c r="F23" s="1035"/>
      <c r="G23" s="1035"/>
      <c r="H23" s="1035"/>
      <c r="I23" s="1035"/>
      <c r="J23" s="1035"/>
    </row>
    <row r="24" spans="1:10" ht="19.5" thickBot="1" x14ac:dyDescent="0.35">
      <c r="A24" s="844"/>
      <c r="B24" s="813" t="s">
        <v>371</v>
      </c>
      <c r="C24" s="814" t="s">
        <v>159</v>
      </c>
      <c r="D24" s="814" t="s">
        <v>372</v>
      </c>
      <c r="E24" s="814" t="s">
        <v>1082</v>
      </c>
      <c r="F24" s="814" t="s">
        <v>1083</v>
      </c>
      <c r="G24" s="814" t="s">
        <v>373</v>
      </c>
      <c r="H24" s="814" t="s">
        <v>374</v>
      </c>
      <c r="I24" s="815" t="s">
        <v>164</v>
      </c>
      <c r="J24" s="815" t="s">
        <v>1084</v>
      </c>
    </row>
    <row r="25" spans="1:10" ht="6" customHeight="1" thickTop="1" x14ac:dyDescent="0.4">
      <c r="B25" s="845"/>
      <c r="C25" s="846"/>
      <c r="D25" s="846"/>
      <c r="E25" s="846"/>
      <c r="F25" s="846"/>
      <c r="G25" s="846"/>
      <c r="H25" s="846"/>
      <c r="I25" s="847"/>
      <c r="J25" s="847"/>
    </row>
    <row r="26" spans="1:10" ht="15.95" customHeight="1" x14ac:dyDescent="0.25">
      <c r="B26" s="820" t="s">
        <v>375</v>
      </c>
      <c r="C26" s="848" t="s">
        <v>127</v>
      </c>
      <c r="D26" s="849">
        <v>25</v>
      </c>
      <c r="E26" s="850">
        <v>6.5</v>
      </c>
      <c r="F26" s="851">
        <v>9.375E-2</v>
      </c>
      <c r="G26" s="852">
        <v>0.6</v>
      </c>
      <c r="H26" s="853">
        <v>43983</v>
      </c>
      <c r="I26" s="854">
        <v>475456785</v>
      </c>
      <c r="J26" s="855">
        <v>475456785</v>
      </c>
    </row>
    <row r="27" spans="1:10" ht="15.95" customHeight="1" x14ac:dyDescent="0.25">
      <c r="B27" s="820" t="s">
        <v>376</v>
      </c>
      <c r="C27" s="848" t="s">
        <v>1085</v>
      </c>
      <c r="D27" s="849">
        <v>30</v>
      </c>
      <c r="E27" s="850">
        <v>7.8</v>
      </c>
      <c r="F27" s="851">
        <v>6.25E-2</v>
      </c>
      <c r="G27" s="852">
        <v>0.9</v>
      </c>
      <c r="H27" s="853">
        <v>43983</v>
      </c>
      <c r="I27" s="854">
        <v>774567851</v>
      </c>
      <c r="J27" s="855">
        <v>774567851</v>
      </c>
    </row>
    <row r="28" spans="1:10" ht="15.95" customHeight="1" x14ac:dyDescent="0.25">
      <c r="B28" s="820" t="s">
        <v>121</v>
      </c>
      <c r="C28" s="848" t="s">
        <v>131</v>
      </c>
      <c r="D28" s="849">
        <v>35</v>
      </c>
      <c r="E28" s="850">
        <v>6.5</v>
      </c>
      <c r="F28" s="851">
        <v>6.25E-2</v>
      </c>
      <c r="G28" s="852">
        <v>0.7</v>
      </c>
      <c r="H28" s="853">
        <v>43983</v>
      </c>
      <c r="I28" s="854">
        <v>736789217</v>
      </c>
      <c r="J28" s="855">
        <v>736789217</v>
      </c>
    </row>
    <row r="29" spans="1:10" ht="15.95" customHeight="1" x14ac:dyDescent="0.25">
      <c r="B29" s="820" t="s">
        <v>377</v>
      </c>
      <c r="C29" s="848" t="s">
        <v>132</v>
      </c>
      <c r="D29" s="849">
        <v>40</v>
      </c>
      <c r="E29" s="850">
        <v>8.6999999999999993</v>
      </c>
      <c r="F29" s="851">
        <v>3.125E-2</v>
      </c>
      <c r="G29" s="852">
        <v>0.75</v>
      </c>
      <c r="H29" s="853">
        <v>43983</v>
      </c>
      <c r="I29" s="854">
        <v>372789983</v>
      </c>
      <c r="J29" s="855">
        <v>372789983</v>
      </c>
    </row>
    <row r="30" spans="1:10" ht="15.95" customHeight="1" x14ac:dyDescent="0.25">
      <c r="B30" s="820" t="s">
        <v>378</v>
      </c>
      <c r="C30" s="848" t="s">
        <v>134</v>
      </c>
      <c r="D30" s="849">
        <v>45</v>
      </c>
      <c r="E30" s="850">
        <v>4.7</v>
      </c>
      <c r="F30" s="851">
        <v>6.25E-2</v>
      </c>
      <c r="G30" s="852">
        <v>0.55000000000000004</v>
      </c>
      <c r="H30" s="853">
        <v>43983</v>
      </c>
      <c r="I30" s="854">
        <v>671901049</v>
      </c>
      <c r="J30" s="855">
        <v>671901049</v>
      </c>
    </row>
    <row r="31" spans="1:10" ht="15.95" customHeight="1" thickBot="1" x14ac:dyDescent="0.3">
      <c r="B31" s="820" t="s">
        <v>379</v>
      </c>
      <c r="C31" s="856" t="s">
        <v>127</v>
      </c>
      <c r="D31" s="857">
        <v>50</v>
      </c>
      <c r="E31" s="858">
        <v>9.8000000000000007</v>
      </c>
      <c r="F31" s="859">
        <v>1.3888888888888888E-2</v>
      </c>
      <c r="G31" s="860">
        <v>0.89</v>
      </c>
      <c r="H31" s="853">
        <v>43983</v>
      </c>
      <c r="I31" s="861">
        <v>971012115</v>
      </c>
      <c r="J31" s="862">
        <v>971012115</v>
      </c>
    </row>
    <row r="32" spans="1:10" ht="17.25" thickTop="1" thickBot="1" x14ac:dyDescent="0.3">
      <c r="B32" s="839" t="s">
        <v>380</v>
      </c>
      <c r="C32" s="840" t="s">
        <v>1086</v>
      </c>
      <c r="D32" s="841" t="s">
        <v>381</v>
      </c>
      <c r="E32" s="842" t="s">
        <v>1087</v>
      </c>
      <c r="F32" s="842" t="s">
        <v>1088</v>
      </c>
      <c r="G32" s="842" t="s">
        <v>1089</v>
      </c>
      <c r="H32" s="842" t="s">
        <v>1090</v>
      </c>
      <c r="I32" s="843" t="s">
        <v>1091</v>
      </c>
      <c r="J32" s="843" t="s">
        <v>1092</v>
      </c>
    </row>
  </sheetData>
  <mergeCells count="5">
    <mergeCell ref="A23:J23"/>
    <mergeCell ref="A1:J1"/>
    <mergeCell ref="A10:J10"/>
    <mergeCell ref="A11:J11"/>
    <mergeCell ref="A22:J22"/>
  </mergeCells>
  <printOptions horizontalCentered="1"/>
  <pageMargins left="0.19685039370078741" right="0.19685039370078741" top="1.1811023622047245" bottom="0.59055118110236227" header="0.51181102362204722" footer="0.51181102362204722"/>
  <pageSetup paperSize="9" scale="85" orientation="portrait" blackAndWhite="1" horizontalDpi="4294967293" verticalDpi="4294967293" r:id="rId1"/>
  <headerFooter scaleWithDoc="0">
    <oddHeader>&amp;C&amp;20Basiscursus gecombineerd met gevorderd  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20"/>
  <sheetViews>
    <sheetView showGridLines="0" zoomScaleNormal="100" zoomScaleSheetLayoutView="100" workbookViewId="0">
      <selection activeCell="F1" sqref="F1"/>
    </sheetView>
  </sheetViews>
  <sheetFormatPr defaultColWidth="9" defaultRowHeight="15" x14ac:dyDescent="0.25"/>
  <cols>
    <col min="1" max="1" width="39.28515625" style="165" customWidth="1"/>
    <col min="2" max="2" width="17.85546875" style="21" customWidth="1"/>
    <col min="3" max="4" width="9" style="21"/>
    <col min="5" max="5" width="34.42578125" style="21" customWidth="1"/>
    <col min="6" max="16384" width="9" style="21"/>
  </cols>
  <sheetData>
    <row r="1" spans="1:7" s="11" customFormat="1" ht="50.45" customHeight="1" thickBot="1" x14ac:dyDescent="0.3">
      <c r="A1" s="1010" t="s">
        <v>58</v>
      </c>
      <c r="B1" s="1010"/>
      <c r="C1" s="1010"/>
      <c r="D1" s="1010"/>
      <c r="E1" s="1010"/>
      <c r="F1" s="157"/>
      <c r="G1" s="157"/>
    </row>
    <row r="2" spans="1:7" s="11" customFormat="1" ht="30.75" customHeight="1" thickTop="1" x14ac:dyDescent="0.25">
      <c r="A2" s="1039" t="s">
        <v>933</v>
      </c>
      <c r="B2" s="1039"/>
      <c r="C2" s="1039"/>
      <c r="D2" s="1039"/>
      <c r="E2" s="1039"/>
    </row>
    <row r="3" spans="1:7" s="26" customFormat="1" ht="21" x14ac:dyDescent="0.25">
      <c r="A3" s="891" t="s">
        <v>934</v>
      </c>
      <c r="B3" s="158"/>
      <c r="C3" s="158"/>
      <c r="D3" s="158"/>
      <c r="E3" s="158"/>
    </row>
    <row r="4" spans="1:7" s="11" customFormat="1" ht="15.75" customHeight="1" x14ac:dyDescent="0.25">
      <c r="A4" s="32" t="s">
        <v>1107</v>
      </c>
      <c r="B4" s="159"/>
      <c r="C4" s="159"/>
      <c r="D4" s="159"/>
      <c r="E4" s="159"/>
    </row>
    <row r="5" spans="1:7" s="11" customFormat="1" ht="15.75" customHeight="1" x14ac:dyDescent="0.25">
      <c r="A5" s="32" t="s">
        <v>1108</v>
      </c>
      <c r="B5" s="159"/>
      <c r="C5" s="159"/>
      <c r="D5" s="159"/>
      <c r="E5" s="159"/>
    </row>
    <row r="6" spans="1:7" s="11" customFormat="1" ht="15" customHeight="1" x14ac:dyDescent="0.25">
      <c r="A6" s="296" t="s">
        <v>279</v>
      </c>
      <c r="B6" s="160"/>
      <c r="C6" s="160"/>
      <c r="D6" s="160"/>
      <c r="E6" s="160"/>
    </row>
    <row r="7" spans="1:7" s="161" customFormat="1" ht="15" customHeight="1" x14ac:dyDescent="0.25">
      <c r="A7" s="296" t="s">
        <v>1109</v>
      </c>
    </row>
    <row r="8" spans="1:7" s="161" customFormat="1" ht="15" customHeight="1" x14ac:dyDescent="0.25">
      <c r="A8" s="296" t="s">
        <v>1110</v>
      </c>
    </row>
    <row r="9" spans="1:7" s="161" customFormat="1" ht="15" customHeight="1" x14ac:dyDescent="0.25">
      <c r="A9" s="530" t="s">
        <v>935</v>
      </c>
    </row>
    <row r="10" spans="1:7" x14ac:dyDescent="0.25">
      <c r="A10" s="21"/>
      <c r="D10" s="164"/>
    </row>
    <row r="11" spans="1:7" ht="15" customHeight="1" x14ac:dyDescent="0.25">
      <c r="A11" s="891" t="s">
        <v>280</v>
      </c>
      <c r="B11" s="162"/>
      <c r="C11" s="162"/>
      <c r="D11" s="162"/>
      <c r="E11" s="162"/>
    </row>
    <row r="12" spans="1:7" ht="15.75" x14ac:dyDescent="0.25">
      <c r="A12" s="18" t="s">
        <v>895</v>
      </c>
    </row>
    <row r="13" spans="1:7" ht="15.75" x14ac:dyDescent="0.25">
      <c r="A13" s="20" t="s">
        <v>1111</v>
      </c>
      <c r="D13" s="164"/>
    </row>
    <row r="14" spans="1:7" ht="15.75" x14ac:dyDescent="0.25">
      <c r="A14" s="519" t="s">
        <v>896</v>
      </c>
      <c r="D14" s="164"/>
    </row>
    <row r="15" spans="1:7" x14ac:dyDescent="0.25">
      <c r="A15" s="21"/>
      <c r="D15" s="164"/>
    </row>
    <row r="16" spans="1:7" ht="21" x14ac:dyDescent="0.25">
      <c r="A16" s="891" t="s">
        <v>705</v>
      </c>
      <c r="B16" s="162"/>
      <c r="C16" s="162"/>
      <c r="D16" s="162"/>
      <c r="E16" s="162"/>
    </row>
    <row r="17" spans="1:9" ht="15.75" x14ac:dyDescent="0.25">
      <c r="A17" s="20" t="s">
        <v>1112</v>
      </c>
      <c r="D17" s="164"/>
    </row>
    <row r="18" spans="1:9" ht="16.5" thickBot="1" x14ac:dyDescent="0.3">
      <c r="A18" s="20" t="s">
        <v>897</v>
      </c>
      <c r="D18" s="164"/>
    </row>
    <row r="19" spans="1:9" ht="16.5" thickBot="1" x14ac:dyDescent="0.3">
      <c r="A19" s="520" t="s">
        <v>281</v>
      </c>
      <c r="B19" s="521" t="s">
        <v>898</v>
      </c>
      <c r="C19" s="519"/>
      <c r="D19" s="164"/>
    </row>
    <row r="20" spans="1:9" ht="15" customHeight="1" thickTop="1" x14ac:dyDescent="0.25">
      <c r="A20" s="522" t="s">
        <v>282</v>
      </c>
      <c r="B20" s="523"/>
      <c r="C20" s="519" t="s">
        <v>122</v>
      </c>
      <c r="D20" s="164"/>
    </row>
    <row r="21" spans="1:9" ht="15" customHeight="1" x14ac:dyDescent="0.25">
      <c r="A21" s="524" t="s">
        <v>283</v>
      </c>
      <c r="B21" s="525">
        <f t="shared" ref="B21:B52" si="0">COUNTIF(A:A,A21)</f>
        <v>1</v>
      </c>
      <c r="C21" s="519" t="s">
        <v>57</v>
      </c>
      <c r="D21" s="164"/>
    </row>
    <row r="22" spans="1:9" ht="15" customHeight="1" x14ac:dyDescent="0.25">
      <c r="A22" s="524" t="s">
        <v>284</v>
      </c>
      <c r="B22" s="526">
        <f t="shared" si="0"/>
        <v>1</v>
      </c>
      <c r="C22" s="519"/>
      <c r="D22" s="164"/>
    </row>
    <row r="23" spans="1:9" ht="15.75" x14ac:dyDescent="0.25">
      <c r="A23" s="522" t="s">
        <v>282</v>
      </c>
      <c r="B23" s="526">
        <f t="shared" si="0"/>
        <v>3</v>
      </c>
      <c r="C23" s="519"/>
      <c r="D23" s="164"/>
    </row>
    <row r="24" spans="1:9" ht="15.75" x14ac:dyDescent="0.25">
      <c r="A24" s="524" t="s">
        <v>285</v>
      </c>
      <c r="B24" s="526">
        <f t="shared" si="0"/>
        <v>1</v>
      </c>
      <c r="C24" s="519"/>
      <c r="D24" s="164"/>
    </row>
    <row r="25" spans="1:9" ht="15.75" x14ac:dyDescent="0.25">
      <c r="A25" s="524" t="s">
        <v>286</v>
      </c>
      <c r="B25" s="526">
        <f t="shared" si="0"/>
        <v>2</v>
      </c>
      <c r="C25" s="519"/>
      <c r="D25" s="164"/>
    </row>
    <row r="26" spans="1:9" ht="15.75" x14ac:dyDescent="0.25">
      <c r="A26" s="522" t="s">
        <v>282</v>
      </c>
      <c r="B26" s="526">
        <f t="shared" si="0"/>
        <v>3</v>
      </c>
      <c r="C26" s="519"/>
      <c r="D26" s="164"/>
      <c r="I26" s="519"/>
    </row>
    <row r="27" spans="1:9" ht="15.75" x14ac:dyDescent="0.25">
      <c r="A27" s="524" t="s">
        <v>287</v>
      </c>
      <c r="B27" s="526">
        <f t="shared" si="0"/>
        <v>1</v>
      </c>
      <c r="C27" s="519"/>
    </row>
    <row r="28" spans="1:9" ht="15.75" x14ac:dyDescent="0.25">
      <c r="A28" s="524" t="s">
        <v>288</v>
      </c>
      <c r="B28" s="526">
        <f t="shared" si="0"/>
        <v>1</v>
      </c>
      <c r="C28" s="519"/>
    </row>
    <row r="29" spans="1:9" ht="15.75" x14ac:dyDescent="0.25">
      <c r="A29" s="524" t="s">
        <v>286</v>
      </c>
      <c r="B29" s="526">
        <f t="shared" si="0"/>
        <v>2</v>
      </c>
      <c r="C29" s="519"/>
    </row>
    <row r="30" spans="1:9" ht="15.75" x14ac:dyDescent="0.25">
      <c r="A30" s="524" t="s">
        <v>289</v>
      </c>
      <c r="B30" s="526">
        <f t="shared" si="0"/>
        <v>1</v>
      </c>
      <c r="C30" s="519"/>
    </row>
    <row r="31" spans="1:9" ht="15.75" x14ac:dyDescent="0.25">
      <c r="A31" s="524" t="s">
        <v>290</v>
      </c>
      <c r="B31" s="526">
        <f t="shared" si="0"/>
        <v>3</v>
      </c>
      <c r="C31" s="519"/>
    </row>
    <row r="32" spans="1:9" ht="15.75" x14ac:dyDescent="0.25">
      <c r="A32" s="524" t="s">
        <v>290</v>
      </c>
      <c r="B32" s="526">
        <f t="shared" si="0"/>
        <v>3</v>
      </c>
      <c r="C32" s="519"/>
    </row>
    <row r="33" spans="1:3" ht="15.75" x14ac:dyDescent="0.25">
      <c r="A33" s="524" t="s">
        <v>291</v>
      </c>
      <c r="B33" s="526">
        <f t="shared" si="0"/>
        <v>1</v>
      </c>
      <c r="C33" s="519"/>
    </row>
    <row r="34" spans="1:3" ht="15.75" x14ac:dyDescent="0.25">
      <c r="A34" s="524" t="s">
        <v>292</v>
      </c>
      <c r="B34" s="526">
        <f t="shared" si="0"/>
        <v>1</v>
      </c>
      <c r="C34" s="519"/>
    </row>
    <row r="35" spans="1:3" ht="15.75" x14ac:dyDescent="0.25">
      <c r="A35" s="524" t="s">
        <v>293</v>
      </c>
      <c r="B35" s="526">
        <f t="shared" si="0"/>
        <v>1</v>
      </c>
      <c r="C35" s="519"/>
    </row>
    <row r="36" spans="1:3" ht="15.75" x14ac:dyDescent="0.25">
      <c r="A36" s="524" t="s">
        <v>294</v>
      </c>
      <c r="B36" s="526">
        <f t="shared" si="0"/>
        <v>1</v>
      </c>
      <c r="C36" s="519"/>
    </row>
    <row r="37" spans="1:3" ht="15.75" x14ac:dyDescent="0.25">
      <c r="A37" s="524" t="s">
        <v>295</v>
      </c>
      <c r="B37" s="526">
        <f t="shared" si="0"/>
        <v>1</v>
      </c>
      <c r="C37" s="519"/>
    </row>
    <row r="38" spans="1:3" ht="15.75" x14ac:dyDescent="0.25">
      <c r="A38" s="524" t="s">
        <v>296</v>
      </c>
      <c r="B38" s="526">
        <f t="shared" si="0"/>
        <v>1</v>
      </c>
      <c r="C38" s="519"/>
    </row>
    <row r="39" spans="1:3" ht="15.75" x14ac:dyDescent="0.25">
      <c r="A39" s="524" t="s">
        <v>290</v>
      </c>
      <c r="B39" s="526">
        <f t="shared" si="0"/>
        <v>3</v>
      </c>
      <c r="C39" s="519"/>
    </row>
    <row r="40" spans="1:3" ht="15.75" x14ac:dyDescent="0.25">
      <c r="A40" s="524" t="s">
        <v>297</v>
      </c>
      <c r="B40" s="526">
        <f t="shared" si="0"/>
        <v>1</v>
      </c>
      <c r="C40" s="519"/>
    </row>
    <row r="41" spans="1:3" ht="15.75" x14ac:dyDescent="0.25">
      <c r="A41" s="524" t="s">
        <v>298</v>
      </c>
      <c r="B41" s="526">
        <f t="shared" si="0"/>
        <v>1</v>
      </c>
      <c r="C41" s="519"/>
    </row>
    <row r="42" spans="1:3" ht="15.75" x14ac:dyDescent="0.25">
      <c r="A42" s="524" t="s">
        <v>299</v>
      </c>
      <c r="B42" s="526">
        <f t="shared" si="0"/>
        <v>3</v>
      </c>
      <c r="C42" s="519"/>
    </row>
    <row r="43" spans="1:3" ht="15.75" x14ac:dyDescent="0.25">
      <c r="A43" s="524" t="s">
        <v>300</v>
      </c>
      <c r="B43" s="526">
        <f t="shared" si="0"/>
        <v>1</v>
      </c>
      <c r="C43" s="519"/>
    </row>
    <row r="44" spans="1:3" ht="15.75" x14ac:dyDescent="0.25">
      <c r="A44" s="524" t="s">
        <v>301</v>
      </c>
      <c r="B44" s="526">
        <f t="shared" si="0"/>
        <v>1</v>
      </c>
      <c r="C44" s="519"/>
    </row>
    <row r="45" spans="1:3" ht="15.75" x14ac:dyDescent="0.25">
      <c r="A45" s="524" t="s">
        <v>299</v>
      </c>
      <c r="B45" s="526">
        <f t="shared" si="0"/>
        <v>3</v>
      </c>
      <c r="C45" s="519"/>
    </row>
    <row r="46" spans="1:3" ht="15.75" x14ac:dyDescent="0.25">
      <c r="A46" s="524" t="s">
        <v>302</v>
      </c>
      <c r="B46" s="526">
        <f t="shared" si="0"/>
        <v>1</v>
      </c>
      <c r="C46" s="519"/>
    </row>
    <row r="47" spans="1:3" ht="15.75" x14ac:dyDescent="0.25">
      <c r="A47" s="524" t="s">
        <v>299</v>
      </c>
      <c r="B47" s="526">
        <f t="shared" si="0"/>
        <v>3</v>
      </c>
      <c r="C47" s="519"/>
    </row>
    <row r="48" spans="1:3" ht="15.75" x14ac:dyDescent="0.25">
      <c r="A48" s="524" t="s">
        <v>303</v>
      </c>
      <c r="B48" s="526">
        <f t="shared" si="0"/>
        <v>1</v>
      </c>
      <c r="C48" s="519"/>
    </row>
    <row r="49" spans="1:3" ht="15.75" x14ac:dyDescent="0.25">
      <c r="A49" s="524" t="s">
        <v>304</v>
      </c>
      <c r="B49" s="526">
        <f t="shared" si="0"/>
        <v>1</v>
      </c>
      <c r="C49" s="519"/>
    </row>
    <row r="50" spans="1:3" ht="15.75" x14ac:dyDescent="0.25">
      <c r="A50" s="524" t="s">
        <v>305</v>
      </c>
      <c r="B50" s="526">
        <f t="shared" si="0"/>
        <v>1</v>
      </c>
      <c r="C50" s="519"/>
    </row>
    <row r="51" spans="1:3" ht="15.75" x14ac:dyDescent="0.25">
      <c r="A51" s="524" t="s">
        <v>306</v>
      </c>
      <c r="B51" s="526">
        <f t="shared" si="0"/>
        <v>1</v>
      </c>
      <c r="C51" s="519"/>
    </row>
    <row r="52" spans="1:3" ht="15.75" x14ac:dyDescent="0.25">
      <c r="A52" s="524" t="s">
        <v>307</v>
      </c>
      <c r="B52" s="526">
        <f t="shared" si="0"/>
        <v>1</v>
      </c>
      <c r="C52" s="519"/>
    </row>
    <row r="53" spans="1:3" ht="15.75" x14ac:dyDescent="0.25">
      <c r="A53" s="524" t="s">
        <v>308</v>
      </c>
      <c r="B53" s="526">
        <f t="shared" ref="B53:B84" si="1">COUNTIF(A:A,A53)</f>
        <v>1</v>
      </c>
      <c r="C53" s="519"/>
    </row>
    <row r="54" spans="1:3" ht="15.75" x14ac:dyDescent="0.25">
      <c r="A54" s="524" t="s">
        <v>309</v>
      </c>
      <c r="B54" s="526">
        <f t="shared" si="1"/>
        <v>1</v>
      </c>
      <c r="C54" s="519"/>
    </row>
    <row r="55" spans="1:3" ht="15" customHeight="1" x14ac:dyDescent="0.25">
      <c r="A55" s="524" t="s">
        <v>310</v>
      </c>
      <c r="B55" s="526">
        <f t="shared" si="1"/>
        <v>1</v>
      </c>
      <c r="C55" s="519"/>
    </row>
    <row r="56" spans="1:3" ht="15.75" x14ac:dyDescent="0.25">
      <c r="A56" s="524" t="s">
        <v>311</v>
      </c>
      <c r="B56" s="526">
        <f t="shared" si="1"/>
        <v>1</v>
      </c>
      <c r="C56" s="519"/>
    </row>
    <row r="57" spans="1:3" ht="15" customHeight="1" x14ac:dyDescent="0.25">
      <c r="A57" s="524" t="s">
        <v>312</v>
      </c>
      <c r="B57" s="526">
        <f t="shared" si="1"/>
        <v>1</v>
      </c>
      <c r="C57" s="519"/>
    </row>
    <row r="58" spans="1:3" ht="15" customHeight="1" x14ac:dyDescent="0.25">
      <c r="A58" s="524" t="s">
        <v>313</v>
      </c>
      <c r="B58" s="526">
        <f t="shared" si="1"/>
        <v>1</v>
      </c>
      <c r="C58" s="519"/>
    </row>
    <row r="59" spans="1:3" ht="15.75" x14ac:dyDescent="0.25">
      <c r="A59" s="524" t="s">
        <v>314</v>
      </c>
      <c r="B59" s="526">
        <f t="shared" si="1"/>
        <v>1</v>
      </c>
      <c r="C59" s="519"/>
    </row>
    <row r="60" spans="1:3" ht="15" customHeight="1" x14ac:dyDescent="0.25">
      <c r="A60" s="524" t="s">
        <v>315</v>
      </c>
      <c r="B60" s="526">
        <f t="shared" si="1"/>
        <v>1</v>
      </c>
      <c r="C60" s="519"/>
    </row>
    <row r="61" spans="1:3" ht="15" customHeight="1" x14ac:dyDescent="0.25">
      <c r="A61" s="524" t="s">
        <v>316</v>
      </c>
      <c r="B61" s="526">
        <f t="shared" si="1"/>
        <v>1</v>
      </c>
      <c r="C61" s="519"/>
    </row>
    <row r="62" spans="1:3" ht="15.75" x14ac:dyDescent="0.25">
      <c r="A62" s="524" t="s">
        <v>317</v>
      </c>
      <c r="B62" s="526">
        <f t="shared" si="1"/>
        <v>1</v>
      </c>
      <c r="C62" s="519"/>
    </row>
    <row r="63" spans="1:3" ht="15.75" x14ac:dyDescent="0.25">
      <c r="A63" s="524" t="s">
        <v>318</v>
      </c>
      <c r="B63" s="526">
        <f t="shared" si="1"/>
        <v>1</v>
      </c>
      <c r="C63" s="519"/>
    </row>
    <row r="64" spans="1:3" ht="15.75" x14ac:dyDescent="0.25">
      <c r="A64" s="524" t="s">
        <v>319</v>
      </c>
      <c r="B64" s="526">
        <f t="shared" si="1"/>
        <v>1</v>
      </c>
      <c r="C64" s="519"/>
    </row>
    <row r="65" spans="1:3" ht="15.75" x14ac:dyDescent="0.25">
      <c r="A65" s="524" t="s">
        <v>320</v>
      </c>
      <c r="B65" s="526">
        <f t="shared" si="1"/>
        <v>1</v>
      </c>
      <c r="C65" s="519"/>
    </row>
    <row r="66" spans="1:3" ht="15.75" x14ac:dyDescent="0.25">
      <c r="A66" s="524"/>
      <c r="B66" s="526">
        <f t="shared" si="1"/>
        <v>0</v>
      </c>
      <c r="C66" s="519"/>
    </row>
    <row r="67" spans="1:3" ht="15.75" x14ac:dyDescent="0.25">
      <c r="A67" s="524" t="s">
        <v>321</v>
      </c>
      <c r="B67" s="526">
        <f t="shared" si="1"/>
        <v>1</v>
      </c>
      <c r="C67" s="519"/>
    </row>
    <row r="68" spans="1:3" ht="15.75" x14ac:dyDescent="0.25">
      <c r="A68" s="524" t="s">
        <v>322</v>
      </c>
      <c r="B68" s="526">
        <f t="shared" si="1"/>
        <v>1</v>
      </c>
      <c r="C68" s="519"/>
    </row>
    <row r="69" spans="1:3" ht="15.75" x14ac:dyDescent="0.25">
      <c r="A69" s="524" t="s">
        <v>323</v>
      </c>
      <c r="B69" s="526">
        <f t="shared" si="1"/>
        <v>1</v>
      </c>
      <c r="C69" s="519"/>
    </row>
    <row r="70" spans="1:3" ht="15.75" x14ac:dyDescent="0.25">
      <c r="A70" s="524" t="s">
        <v>324</v>
      </c>
      <c r="B70" s="526">
        <f t="shared" si="1"/>
        <v>1</v>
      </c>
      <c r="C70" s="519"/>
    </row>
    <row r="71" spans="1:3" ht="15.75" x14ac:dyDescent="0.25">
      <c r="A71" s="524" t="s">
        <v>325</v>
      </c>
      <c r="B71" s="526">
        <f t="shared" si="1"/>
        <v>1</v>
      </c>
      <c r="C71" s="519"/>
    </row>
    <row r="72" spans="1:3" ht="15.75" x14ac:dyDescent="0.25">
      <c r="A72" s="524" t="s">
        <v>326</v>
      </c>
      <c r="B72" s="526">
        <f t="shared" si="1"/>
        <v>1</v>
      </c>
      <c r="C72" s="519"/>
    </row>
    <row r="73" spans="1:3" ht="15.75" x14ac:dyDescent="0.25">
      <c r="A73" s="524" t="s">
        <v>327</v>
      </c>
      <c r="B73" s="526">
        <f t="shared" si="1"/>
        <v>1</v>
      </c>
      <c r="C73" s="519"/>
    </row>
    <row r="74" spans="1:3" ht="15.75" x14ac:dyDescent="0.25">
      <c r="A74" s="524" t="s">
        <v>328</v>
      </c>
      <c r="B74" s="526">
        <f t="shared" si="1"/>
        <v>1</v>
      </c>
      <c r="C74" s="519"/>
    </row>
    <row r="75" spans="1:3" ht="15.75" x14ac:dyDescent="0.25">
      <c r="A75" s="524" t="s">
        <v>329</v>
      </c>
      <c r="B75" s="526">
        <f t="shared" si="1"/>
        <v>1</v>
      </c>
      <c r="C75" s="519"/>
    </row>
    <row r="76" spans="1:3" ht="15.75" x14ac:dyDescent="0.25">
      <c r="A76" s="524" t="s">
        <v>330</v>
      </c>
      <c r="B76" s="526">
        <f t="shared" si="1"/>
        <v>1</v>
      </c>
      <c r="C76" s="519"/>
    </row>
    <row r="77" spans="1:3" ht="15.75" x14ac:dyDescent="0.25">
      <c r="A77" s="524" t="s">
        <v>331</v>
      </c>
      <c r="B77" s="526">
        <f t="shared" si="1"/>
        <v>1</v>
      </c>
      <c r="C77" s="519"/>
    </row>
    <row r="78" spans="1:3" ht="15" customHeight="1" x14ac:dyDescent="0.25">
      <c r="A78" s="524" t="s">
        <v>332</v>
      </c>
      <c r="B78" s="526">
        <f t="shared" si="1"/>
        <v>1</v>
      </c>
      <c r="C78" s="519"/>
    </row>
    <row r="79" spans="1:3" ht="15.75" x14ac:dyDescent="0.25">
      <c r="A79" s="524" t="s">
        <v>333</v>
      </c>
      <c r="B79" s="526">
        <f t="shared" si="1"/>
        <v>1</v>
      </c>
      <c r="C79" s="519"/>
    </row>
    <row r="80" spans="1:3" ht="15.75" x14ac:dyDescent="0.25">
      <c r="A80" s="524" t="s">
        <v>334</v>
      </c>
      <c r="B80" s="526">
        <f t="shared" si="1"/>
        <v>1</v>
      </c>
      <c r="C80" s="519"/>
    </row>
    <row r="81" spans="1:3" ht="14.25" customHeight="1" x14ac:dyDescent="0.25">
      <c r="A81" s="524" t="s">
        <v>335</v>
      </c>
      <c r="B81" s="526">
        <f t="shared" si="1"/>
        <v>1</v>
      </c>
      <c r="C81" s="519"/>
    </row>
    <row r="82" spans="1:3" ht="13.5" customHeight="1" x14ac:dyDescent="0.25">
      <c r="A82" s="524" t="s">
        <v>336</v>
      </c>
      <c r="B82" s="526">
        <f t="shared" si="1"/>
        <v>1</v>
      </c>
      <c r="C82" s="519"/>
    </row>
    <row r="83" spans="1:3" ht="15.75" x14ac:dyDescent="0.25">
      <c r="A83" s="524" t="s">
        <v>337</v>
      </c>
      <c r="B83" s="526">
        <f t="shared" si="1"/>
        <v>1</v>
      </c>
      <c r="C83" s="519"/>
    </row>
    <row r="84" spans="1:3" ht="14.25" customHeight="1" x14ac:dyDescent="0.25">
      <c r="A84" s="524" t="s">
        <v>338</v>
      </c>
      <c r="B84" s="526">
        <f t="shared" si="1"/>
        <v>1</v>
      </c>
      <c r="C84" s="519"/>
    </row>
    <row r="85" spans="1:3" ht="15.75" x14ac:dyDescent="0.25">
      <c r="A85" s="524" t="s">
        <v>339</v>
      </c>
      <c r="B85" s="526">
        <f t="shared" ref="B85:B116" si="2">COUNTIF(A:A,A85)</f>
        <v>1</v>
      </c>
      <c r="C85" s="519"/>
    </row>
    <row r="86" spans="1:3" ht="15.75" x14ac:dyDescent="0.25">
      <c r="A86" s="524" t="s">
        <v>340</v>
      </c>
      <c r="B86" s="526">
        <f t="shared" si="2"/>
        <v>1</v>
      </c>
      <c r="C86" s="519"/>
    </row>
    <row r="87" spans="1:3" ht="15" customHeight="1" x14ac:dyDescent="0.25">
      <c r="A87" s="524" t="s">
        <v>341</v>
      </c>
      <c r="B87" s="526">
        <f t="shared" si="2"/>
        <v>1</v>
      </c>
      <c r="C87" s="519"/>
    </row>
    <row r="88" spans="1:3" ht="15.75" x14ac:dyDescent="0.25">
      <c r="A88" s="524" t="s">
        <v>342</v>
      </c>
      <c r="B88" s="526">
        <f t="shared" si="2"/>
        <v>1</v>
      </c>
      <c r="C88" s="519"/>
    </row>
    <row r="89" spans="1:3" ht="15.75" x14ac:dyDescent="0.25">
      <c r="A89" s="527"/>
      <c r="B89" s="526">
        <f t="shared" si="2"/>
        <v>0</v>
      </c>
      <c r="C89" s="519"/>
    </row>
    <row r="90" spans="1:3" ht="15.75" x14ac:dyDescent="0.25">
      <c r="A90" s="527" t="s">
        <v>343</v>
      </c>
      <c r="B90" s="526">
        <f t="shared" si="2"/>
        <v>1</v>
      </c>
      <c r="C90" s="519"/>
    </row>
    <row r="91" spans="1:3" ht="15.75" x14ac:dyDescent="0.25">
      <c r="A91" s="528" t="s">
        <v>344</v>
      </c>
      <c r="B91" s="526">
        <f t="shared" si="2"/>
        <v>1</v>
      </c>
      <c r="C91" s="519"/>
    </row>
    <row r="92" spans="1:3" ht="15.75" x14ac:dyDescent="0.25">
      <c r="A92" s="528" t="s">
        <v>345</v>
      </c>
      <c r="B92" s="526">
        <f t="shared" si="2"/>
        <v>1</v>
      </c>
      <c r="C92" s="519"/>
    </row>
    <row r="93" spans="1:3" ht="15.75" x14ac:dyDescent="0.25">
      <c r="A93" s="528" t="s">
        <v>346</v>
      </c>
      <c r="B93" s="526">
        <f t="shared" si="2"/>
        <v>1</v>
      </c>
      <c r="C93" s="519"/>
    </row>
    <row r="94" spans="1:3" ht="15.75" x14ac:dyDescent="0.25">
      <c r="A94" s="528" t="s">
        <v>347</v>
      </c>
      <c r="B94" s="526">
        <f t="shared" si="2"/>
        <v>1</v>
      </c>
      <c r="C94" s="519"/>
    </row>
    <row r="95" spans="1:3" ht="15.75" x14ac:dyDescent="0.25">
      <c r="A95" s="527"/>
      <c r="B95" s="526">
        <f t="shared" si="2"/>
        <v>0</v>
      </c>
      <c r="C95" s="519"/>
    </row>
    <row r="96" spans="1:3" ht="15.75" x14ac:dyDescent="0.25">
      <c r="A96" s="527" t="s">
        <v>348</v>
      </c>
      <c r="B96" s="526">
        <f t="shared" si="2"/>
        <v>1</v>
      </c>
      <c r="C96" s="519"/>
    </row>
    <row r="97" spans="1:3" ht="15.75" x14ac:dyDescent="0.25">
      <c r="A97" s="527" t="s">
        <v>349</v>
      </c>
      <c r="B97" s="526">
        <f t="shared" si="2"/>
        <v>1</v>
      </c>
      <c r="C97" s="519"/>
    </row>
    <row r="98" spans="1:3" ht="15.75" x14ac:dyDescent="0.25">
      <c r="A98" s="528" t="s">
        <v>350</v>
      </c>
      <c r="B98" s="526">
        <f t="shared" si="2"/>
        <v>1</v>
      </c>
      <c r="C98" s="519"/>
    </row>
    <row r="99" spans="1:3" ht="15.75" x14ac:dyDescent="0.25">
      <c r="A99" s="528" t="s">
        <v>351</v>
      </c>
      <c r="B99" s="526">
        <f t="shared" si="2"/>
        <v>1</v>
      </c>
      <c r="C99" s="519"/>
    </row>
    <row r="100" spans="1:3" ht="15.75" x14ac:dyDescent="0.25">
      <c r="A100" s="527" t="s">
        <v>352</v>
      </c>
      <c r="B100" s="526">
        <f t="shared" si="2"/>
        <v>1</v>
      </c>
      <c r="C100" s="519"/>
    </row>
    <row r="101" spans="1:3" ht="15.75" x14ac:dyDescent="0.25">
      <c r="A101" s="528" t="s">
        <v>353</v>
      </c>
      <c r="B101" s="526">
        <f t="shared" si="2"/>
        <v>1</v>
      </c>
      <c r="C101" s="519"/>
    </row>
    <row r="102" spans="1:3" ht="15.75" x14ac:dyDescent="0.25">
      <c r="A102" s="528" t="s">
        <v>354</v>
      </c>
      <c r="B102" s="526">
        <f t="shared" si="2"/>
        <v>1</v>
      </c>
      <c r="C102" s="519"/>
    </row>
    <row r="103" spans="1:3" ht="16.5" customHeight="1" x14ac:dyDescent="0.25">
      <c r="A103" s="528" t="s">
        <v>355</v>
      </c>
      <c r="B103" s="526">
        <f t="shared" si="2"/>
        <v>1</v>
      </c>
      <c r="C103" s="519"/>
    </row>
    <row r="104" spans="1:3" ht="15.75" x14ac:dyDescent="0.25">
      <c r="A104" s="527" t="s">
        <v>356</v>
      </c>
      <c r="B104" s="526">
        <f t="shared" si="2"/>
        <v>2</v>
      </c>
      <c r="C104" s="519"/>
    </row>
    <row r="105" spans="1:3" ht="15.75" x14ac:dyDescent="0.25">
      <c r="A105" s="527" t="s">
        <v>356</v>
      </c>
      <c r="B105" s="526">
        <f t="shared" si="2"/>
        <v>2</v>
      </c>
      <c r="C105" s="519"/>
    </row>
    <row r="106" spans="1:3" ht="15.75" x14ac:dyDescent="0.25">
      <c r="A106" s="528" t="s">
        <v>357</v>
      </c>
      <c r="B106" s="526">
        <f t="shared" si="2"/>
        <v>1</v>
      </c>
      <c r="C106" s="519"/>
    </row>
    <row r="107" spans="1:3" ht="15.75" x14ac:dyDescent="0.25">
      <c r="A107" s="528" t="s">
        <v>358</v>
      </c>
      <c r="B107" s="526">
        <f t="shared" si="2"/>
        <v>1</v>
      </c>
      <c r="C107" s="519"/>
    </row>
    <row r="108" spans="1:3" ht="15.75" x14ac:dyDescent="0.25">
      <c r="A108" s="528" t="s">
        <v>359</v>
      </c>
      <c r="B108" s="526">
        <f t="shared" si="2"/>
        <v>1</v>
      </c>
      <c r="C108" s="519"/>
    </row>
    <row r="109" spans="1:3" ht="15.75" x14ac:dyDescent="0.25">
      <c r="A109" s="528" t="s">
        <v>360</v>
      </c>
      <c r="B109" s="526">
        <f t="shared" si="2"/>
        <v>1</v>
      </c>
      <c r="C109" s="519"/>
    </row>
    <row r="110" spans="1:3" ht="14.25" customHeight="1" x14ac:dyDescent="0.25">
      <c r="A110" s="528" t="s">
        <v>361</v>
      </c>
      <c r="B110" s="526">
        <f t="shared" si="2"/>
        <v>1</v>
      </c>
      <c r="C110" s="519"/>
    </row>
    <row r="111" spans="1:3" ht="15.75" x14ac:dyDescent="0.25">
      <c r="A111" s="527" t="s">
        <v>362</v>
      </c>
      <c r="B111" s="526">
        <f t="shared" si="2"/>
        <v>2</v>
      </c>
      <c r="C111" s="519"/>
    </row>
    <row r="112" spans="1:3" ht="15.75" x14ac:dyDescent="0.25">
      <c r="A112" s="527" t="s">
        <v>362</v>
      </c>
      <c r="B112" s="526">
        <f t="shared" si="2"/>
        <v>2</v>
      </c>
      <c r="C112" s="519"/>
    </row>
    <row r="113" spans="1:3" ht="15.75" x14ac:dyDescent="0.25">
      <c r="A113" s="528" t="s">
        <v>363</v>
      </c>
      <c r="B113" s="526">
        <f t="shared" si="2"/>
        <v>1</v>
      </c>
      <c r="C113" s="519"/>
    </row>
    <row r="114" spans="1:3" ht="15.75" x14ac:dyDescent="0.25">
      <c r="A114" s="528" t="s">
        <v>364</v>
      </c>
      <c r="B114" s="526">
        <f t="shared" si="2"/>
        <v>1</v>
      </c>
      <c r="C114" s="519"/>
    </row>
    <row r="115" spans="1:3" ht="15.75" x14ac:dyDescent="0.25">
      <c r="A115" s="528" t="s">
        <v>365</v>
      </c>
      <c r="B115" s="526">
        <f t="shared" si="2"/>
        <v>1</v>
      </c>
      <c r="C115" s="519"/>
    </row>
    <row r="116" spans="1:3" ht="15.75" x14ac:dyDescent="0.25">
      <c r="A116" s="527" t="s">
        <v>366</v>
      </c>
      <c r="B116" s="526">
        <f t="shared" si="2"/>
        <v>1</v>
      </c>
      <c r="C116" s="519"/>
    </row>
    <row r="117" spans="1:3" ht="15.75" x14ac:dyDescent="0.25">
      <c r="A117" s="527" t="s">
        <v>367</v>
      </c>
      <c r="B117" s="526">
        <f t="shared" ref="B117:B119" si="3">COUNTIF(A:A,A117)</f>
        <v>2</v>
      </c>
      <c r="C117" s="519"/>
    </row>
    <row r="118" spans="1:3" ht="15.75" x14ac:dyDescent="0.25">
      <c r="A118" s="527" t="s">
        <v>367</v>
      </c>
      <c r="B118" s="526">
        <f t="shared" si="3"/>
        <v>2</v>
      </c>
      <c r="C118" s="519"/>
    </row>
    <row r="119" spans="1:3" ht="15.75" x14ac:dyDescent="0.25">
      <c r="A119" s="529"/>
      <c r="B119" s="526">
        <f t="shared" si="3"/>
        <v>0</v>
      </c>
      <c r="C119" s="519"/>
    </row>
    <row r="120" spans="1:3" ht="15.75" x14ac:dyDescent="0.25">
      <c r="A120" s="530"/>
      <c r="B120" s="519"/>
      <c r="C120" s="519"/>
    </row>
  </sheetData>
  <autoFilter ref="A19:B19" xr:uid="{00000000-0009-0000-0000-00000C000000}"/>
  <dataConsolidate function="stdDev">
    <dataRefs count="1">
      <dataRef name="adress" r:id="rId1"/>
    </dataRefs>
  </dataConsolidate>
  <mergeCells count="2">
    <mergeCell ref="A1:E1"/>
    <mergeCell ref="A2:E2"/>
  </mergeCells>
  <hyperlinks>
    <hyperlink ref="A90" r:id="rId2" xr:uid="{00000000-0004-0000-0C00-000000000000}"/>
    <hyperlink ref="A100" r:id="rId3" xr:uid="{00000000-0004-0000-0C00-000001000000}"/>
    <hyperlink ref="A97" r:id="rId4" xr:uid="{00000000-0004-0000-0C00-000002000000}"/>
    <hyperlink ref="A116" r:id="rId5" xr:uid="{00000000-0004-0000-0C00-000003000000}"/>
    <hyperlink ref="A104" r:id="rId6" xr:uid="{00000000-0004-0000-0C00-000004000000}"/>
    <hyperlink ref="A105" r:id="rId7" xr:uid="{00000000-0004-0000-0C00-000005000000}"/>
    <hyperlink ref="A111" r:id="rId8" xr:uid="{00000000-0004-0000-0C00-000006000000}"/>
    <hyperlink ref="A118" r:id="rId9" xr:uid="{00000000-0004-0000-0C00-000007000000}"/>
    <hyperlink ref="A117" r:id="rId10" xr:uid="{00000000-0004-0000-0C00-000008000000}"/>
  </hyperlinks>
  <printOptions horizontalCentered="1"/>
  <pageMargins left="0.23622047244094491" right="0.23622047244094491" top="0.74803149606299213" bottom="0.74803149606299213" header="0.31496062992125984" footer="0.31496062992125984"/>
  <pageSetup scale="93" orientation="portrait" horizontalDpi="360" verticalDpi="360" r:id="rId1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6"/>
  <sheetViews>
    <sheetView showGridLines="0" topLeftCell="A7" zoomScaleNormal="100" workbookViewId="0">
      <selection activeCell="H34" sqref="H34"/>
    </sheetView>
  </sheetViews>
  <sheetFormatPr defaultColWidth="11" defaultRowHeight="15" x14ac:dyDescent="0.25"/>
  <cols>
    <col min="1" max="1" width="3.7109375" customWidth="1"/>
    <col min="2" max="2" width="13" customWidth="1"/>
    <col min="3" max="6" width="11" customWidth="1"/>
    <col min="7" max="7" width="12.28515625" customWidth="1"/>
    <col min="8" max="11" width="12.42578125" customWidth="1"/>
    <col min="12" max="12" width="2.42578125" customWidth="1"/>
  </cols>
  <sheetData>
    <row r="1" spans="1:12" s="170" customFormat="1" ht="50.4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</row>
    <row r="2" spans="1:12" s="11" customFormat="1" ht="30.75" customHeight="1" thickTop="1" x14ac:dyDescent="0.25">
      <c r="A2" s="1039" t="s">
        <v>384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</row>
    <row r="3" spans="1:12" s="26" customFormat="1" ht="21" x14ac:dyDescent="0.25">
      <c r="A3" s="16" t="s">
        <v>385</v>
      </c>
      <c r="B3" s="171"/>
      <c r="C3" s="172"/>
      <c r="D3" s="158"/>
      <c r="E3" s="158"/>
      <c r="F3" s="173"/>
      <c r="G3" s="173"/>
      <c r="H3" s="173"/>
      <c r="I3" s="173"/>
      <c r="J3" s="173"/>
      <c r="K3" s="173"/>
      <c r="L3" s="173"/>
    </row>
    <row r="4" spans="1:12" s="161" customFormat="1" ht="15.75" x14ac:dyDescent="0.25">
      <c r="A4" s="167"/>
      <c r="B4" s="123" t="s">
        <v>386</v>
      </c>
      <c r="C4" s="174"/>
      <c r="D4" s="20"/>
      <c r="E4" s="20"/>
      <c r="F4" s="892"/>
      <c r="G4" s="892"/>
      <c r="H4" s="892"/>
      <c r="I4" s="892"/>
      <c r="J4" s="892"/>
      <c r="K4" s="892"/>
      <c r="L4" s="892"/>
    </row>
    <row r="5" spans="1:12" s="161" customFormat="1" ht="15.75" x14ac:dyDescent="0.25">
      <c r="A5" s="167" t="s">
        <v>999</v>
      </c>
      <c r="B5" s="125" t="s">
        <v>911</v>
      </c>
      <c r="C5" s="174"/>
      <c r="D5" s="20"/>
      <c r="E5" s="20"/>
      <c r="F5" s="892"/>
      <c r="G5" s="892"/>
      <c r="H5" s="892"/>
      <c r="I5" s="892"/>
      <c r="J5" s="892"/>
      <c r="K5" s="892"/>
      <c r="L5" s="892"/>
    </row>
    <row r="6" spans="1:12" s="161" customFormat="1" ht="15.75" x14ac:dyDescent="0.25">
      <c r="A6" s="167" t="s">
        <v>1000</v>
      </c>
      <c r="B6" s="125" t="s">
        <v>1113</v>
      </c>
      <c r="C6" s="174"/>
      <c r="D6" s="20"/>
      <c r="E6" s="20"/>
      <c r="F6" s="892"/>
      <c r="G6" s="892"/>
      <c r="H6" s="892"/>
      <c r="I6" s="892"/>
      <c r="J6" s="892"/>
      <c r="K6" s="892"/>
      <c r="L6" s="892"/>
    </row>
    <row r="7" spans="1:12" s="161" customFormat="1" ht="15.75" x14ac:dyDescent="0.25">
      <c r="A7" s="167" t="s">
        <v>1001</v>
      </c>
      <c r="B7" s="20" t="s">
        <v>909</v>
      </c>
      <c r="C7" s="174"/>
      <c r="D7" s="20"/>
      <c r="E7" s="20"/>
      <c r="F7" s="892"/>
      <c r="G7" s="892"/>
      <c r="H7" s="892"/>
      <c r="I7" s="892"/>
      <c r="J7" s="892"/>
      <c r="K7" s="892"/>
      <c r="L7" s="892"/>
    </row>
    <row r="8" spans="1:12" ht="15.75" x14ac:dyDescent="0.25">
      <c r="A8" s="167" t="s">
        <v>1002</v>
      </c>
      <c r="B8" s="125" t="s">
        <v>910</v>
      </c>
    </row>
    <row r="9" spans="1:12" ht="15.75" x14ac:dyDescent="0.25">
      <c r="A9" s="167"/>
      <c r="B9" s="176"/>
    </row>
    <row r="10" spans="1:12" s="26" customFormat="1" ht="21" x14ac:dyDescent="0.25">
      <c r="A10" s="16" t="s">
        <v>387</v>
      </c>
      <c r="B10" s="177"/>
      <c r="C10" s="172"/>
      <c r="D10" s="158"/>
      <c r="E10" s="158"/>
      <c r="F10" s="173"/>
      <c r="G10" s="173"/>
      <c r="H10" s="173"/>
      <c r="I10" s="173"/>
      <c r="J10" s="173"/>
      <c r="K10" s="173"/>
      <c r="L10" s="173"/>
    </row>
    <row r="11" spans="1:12" s="161" customFormat="1" ht="15.75" x14ac:dyDescent="0.25">
      <c r="A11" s="893"/>
      <c r="B11" s="123" t="s">
        <v>388</v>
      </c>
      <c r="C11" s="174"/>
      <c r="D11" s="20"/>
      <c r="E11" s="20"/>
      <c r="F11" s="892"/>
      <c r="G11" s="892"/>
      <c r="H11" s="892"/>
      <c r="I11" s="892"/>
      <c r="J11" s="892"/>
      <c r="K11" s="892"/>
      <c r="L11" s="892"/>
    </row>
    <row r="12" spans="1:12" s="161" customFormat="1" ht="15.75" x14ac:dyDescent="0.25">
      <c r="A12" s="167" t="s">
        <v>999</v>
      </c>
      <c r="B12" s="125" t="s">
        <v>916</v>
      </c>
      <c r="C12" s="174"/>
      <c r="D12" s="20"/>
      <c r="E12" s="20"/>
      <c r="F12" s="892"/>
      <c r="G12" s="892"/>
      <c r="H12" s="892"/>
      <c r="I12" s="892"/>
      <c r="J12" s="892"/>
      <c r="K12" s="892"/>
      <c r="L12" s="892"/>
    </row>
    <row r="13" spans="1:12" s="161" customFormat="1" ht="15.75" x14ac:dyDescent="0.25">
      <c r="A13" s="167" t="s">
        <v>1000</v>
      </c>
      <c r="B13" s="125" t="s">
        <v>912</v>
      </c>
      <c r="C13" s="174"/>
      <c r="D13" s="20"/>
      <c r="E13" s="20"/>
      <c r="F13" s="892"/>
      <c r="G13" s="892"/>
      <c r="H13" s="892"/>
      <c r="I13" s="892"/>
      <c r="J13" s="892"/>
      <c r="K13" s="892"/>
      <c r="L13" s="892"/>
    </row>
    <row r="14" spans="1:12" s="161" customFormat="1" ht="15.75" x14ac:dyDescent="0.25">
      <c r="A14" s="167" t="s">
        <v>1001</v>
      </c>
      <c r="B14" s="20" t="s">
        <v>913</v>
      </c>
      <c r="C14" s="174"/>
      <c r="D14" s="20"/>
      <c r="E14" s="20"/>
      <c r="F14" s="892"/>
      <c r="G14" s="892"/>
      <c r="H14" s="892"/>
      <c r="I14" s="892"/>
      <c r="J14" s="892"/>
      <c r="K14" s="892"/>
      <c r="L14" s="892"/>
    </row>
    <row r="15" spans="1:12" ht="15.75" x14ac:dyDescent="0.25">
      <c r="A15" s="167" t="s">
        <v>1002</v>
      </c>
      <c r="B15" s="125" t="s">
        <v>914</v>
      </c>
    </row>
    <row r="16" spans="1:12" ht="15.75" x14ac:dyDescent="0.25">
      <c r="A16" s="167" t="s">
        <v>1003</v>
      </c>
      <c r="B16" s="125" t="s">
        <v>917</v>
      </c>
    </row>
    <row r="17" spans="1:12" ht="15.75" x14ac:dyDescent="0.25">
      <c r="A17" s="167" t="s">
        <v>1004</v>
      </c>
      <c r="B17" s="125" t="s">
        <v>918</v>
      </c>
    </row>
    <row r="18" spans="1:12" ht="15.75" x14ac:dyDescent="0.25">
      <c r="A18" s="447"/>
      <c r="B18" s="125" t="s">
        <v>915</v>
      </c>
    </row>
    <row r="20" spans="1:12" ht="15.75" x14ac:dyDescent="0.25">
      <c r="B20" s="1040" t="s">
        <v>389</v>
      </c>
      <c r="C20" s="1040"/>
    </row>
    <row r="22" spans="1:12" ht="15.75" x14ac:dyDescent="0.25">
      <c r="B22" s="447"/>
      <c r="C22" s="539" t="s">
        <v>390</v>
      </c>
      <c r="D22" s="539" t="s">
        <v>391</v>
      </c>
      <c r="E22" s="539" t="s">
        <v>392</v>
      </c>
      <c r="F22" s="539" t="s">
        <v>393</v>
      </c>
    </row>
    <row r="23" spans="1:12" ht="15.75" x14ac:dyDescent="0.25">
      <c r="B23" s="540" t="s">
        <v>394</v>
      </c>
      <c r="C23" s="541">
        <v>1250</v>
      </c>
      <c r="D23" s="542">
        <v>1400</v>
      </c>
      <c r="E23" s="542">
        <v>1180</v>
      </c>
      <c r="F23" s="542">
        <v>1305</v>
      </c>
    </row>
    <row r="24" spans="1:12" ht="15.75" x14ac:dyDescent="0.25">
      <c r="B24" s="540" t="s">
        <v>395</v>
      </c>
      <c r="C24" s="543">
        <v>1295</v>
      </c>
      <c r="D24" s="543">
        <v>1500</v>
      </c>
      <c r="E24" s="543">
        <v>1370</v>
      </c>
      <c r="F24" s="543">
        <v>1400</v>
      </c>
    </row>
    <row r="25" spans="1:12" ht="15.75" x14ac:dyDescent="0.25">
      <c r="B25" s="540" t="s">
        <v>396</v>
      </c>
      <c r="C25" s="541">
        <v>1350</v>
      </c>
      <c r="D25" s="542">
        <v>1320</v>
      </c>
      <c r="E25" s="542">
        <v>1240</v>
      </c>
      <c r="F25" s="542">
        <v>1200</v>
      </c>
    </row>
    <row r="26" spans="1:12" ht="15.75" x14ac:dyDescent="0.25">
      <c r="B26" s="540" t="s">
        <v>397</v>
      </c>
      <c r="C26" s="543">
        <v>1400</v>
      </c>
      <c r="D26" s="543">
        <v>1420</v>
      </c>
      <c r="E26" s="543">
        <v>1490</v>
      </c>
      <c r="F26" s="543">
        <v>1500</v>
      </c>
    </row>
    <row r="27" spans="1:12" ht="15.75" x14ac:dyDescent="0.25">
      <c r="B27" s="544" t="s">
        <v>398</v>
      </c>
      <c r="C27" s="541">
        <f>AVERAGE(C23:C26)</f>
        <v>1323.75</v>
      </c>
      <c r="D27" s="542">
        <f>AVERAGE(D23:D26)</f>
        <v>1410</v>
      </c>
      <c r="E27" s="542">
        <f>AVERAGE(E23:E26)</f>
        <v>1320</v>
      </c>
      <c r="F27" s="542">
        <f>AVERAGE(F23:F26)</f>
        <v>1351.25</v>
      </c>
    </row>
    <row r="28" spans="1:12" ht="15.75" x14ac:dyDescent="0.25">
      <c r="B28" s="544" t="s">
        <v>399</v>
      </c>
      <c r="C28" s="543">
        <f>SUM(C23:C26)</f>
        <v>5295</v>
      </c>
      <c r="D28" s="543">
        <f>SUM(D23:D26)</f>
        <v>5640</v>
      </c>
      <c r="E28" s="543">
        <f>SUM(E23:E26)</f>
        <v>5280</v>
      </c>
      <c r="F28" s="543">
        <f>SUM(F23:F26)</f>
        <v>5405</v>
      </c>
    </row>
    <row r="29" spans="1:12" ht="15.75" x14ac:dyDescent="0.25">
      <c r="B29" s="545"/>
      <c r="C29" s="546"/>
      <c r="D29" s="546"/>
      <c r="E29" s="546"/>
      <c r="F29" s="546"/>
    </row>
    <row r="30" spans="1:12" s="26" customFormat="1" ht="21" x14ac:dyDescent="0.25">
      <c r="A30" s="16" t="s">
        <v>919</v>
      </c>
      <c r="B30" s="171"/>
      <c r="C30" s="172"/>
      <c r="D30" s="158"/>
      <c r="E30" s="158"/>
      <c r="F30" s="173"/>
      <c r="G30" s="173"/>
      <c r="H30" s="173"/>
      <c r="I30" s="173"/>
      <c r="J30" s="173"/>
      <c r="K30" s="173"/>
      <c r="L30" s="173"/>
    </row>
    <row r="32" spans="1:12" x14ac:dyDescent="0.25">
      <c r="B32" s="1041" t="s">
        <v>400</v>
      </c>
      <c r="C32" s="1041"/>
      <c r="D32" s="1041"/>
      <c r="E32" s="1041"/>
      <c r="F32" s="1041"/>
      <c r="H32" s="1041" t="s">
        <v>401</v>
      </c>
      <c r="I32" s="1041"/>
      <c r="J32" s="1041"/>
    </row>
    <row r="46" spans="2:8" x14ac:dyDescent="0.25">
      <c r="B46" s="178"/>
      <c r="H46" s="178"/>
    </row>
  </sheetData>
  <mergeCells count="5">
    <mergeCell ref="A1:L1"/>
    <mergeCell ref="A2:L2"/>
    <mergeCell ref="B20:C20"/>
    <mergeCell ref="B32:F32"/>
    <mergeCell ref="H32:J32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8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3313" r:id="rId4">
          <objectPr defaultSize="0" autoPict="0" r:id="rId5">
            <anchor moveWithCells="1" sizeWithCells="1">
              <from>
                <xdr:col>3</xdr:col>
                <xdr:colOff>561975</xdr:colOff>
                <xdr:row>2</xdr:row>
                <xdr:rowOff>257175</xdr:rowOff>
              </from>
              <to>
                <xdr:col>3</xdr:col>
                <xdr:colOff>561975</xdr:colOff>
                <xdr:row>2</xdr:row>
                <xdr:rowOff>257175</xdr:rowOff>
              </to>
            </anchor>
          </objectPr>
        </oleObject>
      </mc:Choice>
      <mc:Fallback>
        <oleObject progId="PBrush" shapeId="13313" r:id="rId4"/>
      </mc:Fallback>
    </mc:AlternateContent>
    <mc:AlternateContent xmlns:mc="http://schemas.openxmlformats.org/markup-compatibility/2006">
      <mc:Choice Requires="x14">
        <oleObject progId="PBrush" shapeId="13314" r:id="rId6">
          <objectPr defaultSize="0" autoPict="0" r:id="rId5">
            <anchor moveWithCells="1" sizeWithCells="1">
              <from>
                <xdr:col>3</xdr:col>
                <xdr:colOff>561975</xdr:colOff>
                <xdr:row>2</xdr:row>
                <xdr:rowOff>257175</xdr:rowOff>
              </from>
              <to>
                <xdr:col>3</xdr:col>
                <xdr:colOff>561975</xdr:colOff>
                <xdr:row>2</xdr:row>
                <xdr:rowOff>257175</xdr:rowOff>
              </to>
            </anchor>
          </objectPr>
        </oleObject>
      </mc:Choice>
      <mc:Fallback>
        <oleObject progId="PBrush" shapeId="13314" r:id="rId6"/>
      </mc:Fallback>
    </mc:AlternateContent>
    <mc:AlternateContent xmlns:mc="http://schemas.openxmlformats.org/markup-compatibility/2006">
      <mc:Choice Requires="x14">
        <oleObject progId="PBrush" shapeId="13315" r:id="rId7">
          <objectPr defaultSize="0" autoPict="0" r:id="rId5">
            <anchor moveWithCells="1" sizeWithCells="1">
              <from>
                <xdr:col>3</xdr:col>
                <xdr:colOff>561975</xdr:colOff>
                <xdr:row>9</xdr:row>
                <xdr:rowOff>257175</xdr:rowOff>
              </from>
              <to>
                <xdr:col>3</xdr:col>
                <xdr:colOff>561975</xdr:colOff>
                <xdr:row>9</xdr:row>
                <xdr:rowOff>257175</xdr:rowOff>
              </to>
            </anchor>
          </objectPr>
        </oleObject>
      </mc:Choice>
      <mc:Fallback>
        <oleObject progId="PBrush" shapeId="13315" r:id="rId7"/>
      </mc:Fallback>
    </mc:AlternateContent>
    <mc:AlternateContent xmlns:mc="http://schemas.openxmlformats.org/markup-compatibility/2006">
      <mc:Choice Requires="x14">
        <oleObject progId="PBrush" shapeId="13316" r:id="rId8">
          <objectPr defaultSize="0" autoPict="0" r:id="rId5">
            <anchor moveWithCells="1" sizeWithCells="1">
              <from>
                <xdr:col>3</xdr:col>
                <xdr:colOff>561975</xdr:colOff>
                <xdr:row>9</xdr:row>
                <xdr:rowOff>257175</xdr:rowOff>
              </from>
              <to>
                <xdr:col>3</xdr:col>
                <xdr:colOff>561975</xdr:colOff>
                <xdr:row>9</xdr:row>
                <xdr:rowOff>257175</xdr:rowOff>
              </to>
            </anchor>
          </objectPr>
        </oleObject>
      </mc:Choice>
      <mc:Fallback>
        <oleObject progId="PBrush" shapeId="13316" r:id="rId8"/>
      </mc:Fallback>
    </mc:AlternateContent>
    <mc:AlternateContent xmlns:mc="http://schemas.openxmlformats.org/markup-compatibility/2006">
      <mc:Choice Requires="x14">
        <oleObject progId="PBrush" shapeId="13317" r:id="rId9">
          <objectPr defaultSize="0" autoPict="0" r:id="rId5">
            <anchor moveWithCells="1" sizeWithCells="1">
              <from>
                <xdr:col>3</xdr:col>
                <xdr:colOff>561975</xdr:colOff>
                <xdr:row>29</xdr:row>
                <xdr:rowOff>257175</xdr:rowOff>
              </from>
              <to>
                <xdr:col>3</xdr:col>
                <xdr:colOff>561975</xdr:colOff>
                <xdr:row>29</xdr:row>
                <xdr:rowOff>257175</xdr:rowOff>
              </to>
            </anchor>
          </objectPr>
        </oleObject>
      </mc:Choice>
      <mc:Fallback>
        <oleObject progId="PBrush" shapeId="13317" r:id="rId9"/>
      </mc:Fallback>
    </mc:AlternateContent>
    <mc:AlternateContent xmlns:mc="http://schemas.openxmlformats.org/markup-compatibility/2006">
      <mc:Choice Requires="x14">
        <oleObject progId="PBrush" shapeId="13318" r:id="rId10">
          <objectPr defaultSize="0" autoPict="0" r:id="rId5">
            <anchor moveWithCells="1" sizeWithCells="1">
              <from>
                <xdr:col>3</xdr:col>
                <xdr:colOff>561975</xdr:colOff>
                <xdr:row>29</xdr:row>
                <xdr:rowOff>257175</xdr:rowOff>
              </from>
              <to>
                <xdr:col>3</xdr:col>
                <xdr:colOff>561975</xdr:colOff>
                <xdr:row>29</xdr:row>
                <xdr:rowOff>257175</xdr:rowOff>
              </to>
            </anchor>
          </objectPr>
        </oleObject>
      </mc:Choice>
      <mc:Fallback>
        <oleObject progId="PBrush" shapeId="13318" r:id="rId10"/>
      </mc:Fallback>
    </mc:AlternateContent>
    <mc:AlternateContent xmlns:mc="http://schemas.openxmlformats.org/markup-compatibility/2006">
      <mc:Choice Requires="x14">
        <oleObject progId="PBrush" shapeId="13320" r:id="rId11">
          <objectPr defaultSize="0" autoPict="0" r:id="rId5">
            <anchor moveWithCells="1" sizeWithCells="1">
              <from>
                <xdr:col>3</xdr:col>
                <xdr:colOff>561975</xdr:colOff>
                <xdr:row>2</xdr:row>
                <xdr:rowOff>257175</xdr:rowOff>
              </from>
              <to>
                <xdr:col>3</xdr:col>
                <xdr:colOff>561975</xdr:colOff>
                <xdr:row>2</xdr:row>
                <xdr:rowOff>257175</xdr:rowOff>
              </to>
            </anchor>
          </objectPr>
        </oleObject>
      </mc:Choice>
      <mc:Fallback>
        <oleObject progId="PBrush" shapeId="13320" r:id="rId11"/>
      </mc:Fallback>
    </mc:AlternateContent>
    <mc:AlternateContent xmlns:mc="http://schemas.openxmlformats.org/markup-compatibility/2006">
      <mc:Choice Requires="x14">
        <oleObject progId="PBrush" shapeId="13321" r:id="rId12">
          <objectPr defaultSize="0" autoPict="0" r:id="rId5">
            <anchor moveWithCells="1" sizeWithCells="1">
              <from>
                <xdr:col>3</xdr:col>
                <xdr:colOff>561975</xdr:colOff>
                <xdr:row>2</xdr:row>
                <xdr:rowOff>257175</xdr:rowOff>
              </from>
              <to>
                <xdr:col>3</xdr:col>
                <xdr:colOff>561975</xdr:colOff>
                <xdr:row>2</xdr:row>
                <xdr:rowOff>257175</xdr:rowOff>
              </to>
            </anchor>
          </objectPr>
        </oleObject>
      </mc:Choice>
      <mc:Fallback>
        <oleObject progId="PBrush" shapeId="13321" r:id="rId12"/>
      </mc:Fallback>
    </mc:AlternateContent>
    <mc:AlternateContent xmlns:mc="http://schemas.openxmlformats.org/markup-compatibility/2006">
      <mc:Choice Requires="x14">
        <oleObject progId="PBrush" shapeId="13322" r:id="rId13">
          <objectPr defaultSize="0" autoPict="0" r:id="rId5">
            <anchor moveWithCells="1" sizeWithCells="1">
              <from>
                <xdr:col>3</xdr:col>
                <xdr:colOff>561975</xdr:colOff>
                <xdr:row>9</xdr:row>
                <xdr:rowOff>257175</xdr:rowOff>
              </from>
              <to>
                <xdr:col>3</xdr:col>
                <xdr:colOff>561975</xdr:colOff>
                <xdr:row>9</xdr:row>
                <xdr:rowOff>257175</xdr:rowOff>
              </to>
            </anchor>
          </objectPr>
        </oleObject>
      </mc:Choice>
      <mc:Fallback>
        <oleObject progId="PBrush" shapeId="13322" r:id="rId13"/>
      </mc:Fallback>
    </mc:AlternateContent>
    <mc:AlternateContent xmlns:mc="http://schemas.openxmlformats.org/markup-compatibility/2006">
      <mc:Choice Requires="x14">
        <oleObject progId="PBrush" shapeId="13323" r:id="rId14">
          <objectPr defaultSize="0" autoPict="0" r:id="rId5">
            <anchor moveWithCells="1" sizeWithCells="1">
              <from>
                <xdr:col>3</xdr:col>
                <xdr:colOff>561975</xdr:colOff>
                <xdr:row>9</xdr:row>
                <xdr:rowOff>257175</xdr:rowOff>
              </from>
              <to>
                <xdr:col>3</xdr:col>
                <xdr:colOff>561975</xdr:colOff>
                <xdr:row>9</xdr:row>
                <xdr:rowOff>257175</xdr:rowOff>
              </to>
            </anchor>
          </objectPr>
        </oleObject>
      </mc:Choice>
      <mc:Fallback>
        <oleObject progId="PBrush" shapeId="13323" r:id="rId14"/>
      </mc:Fallback>
    </mc:AlternateContent>
    <mc:AlternateContent xmlns:mc="http://schemas.openxmlformats.org/markup-compatibility/2006">
      <mc:Choice Requires="x14">
        <oleObject progId="PBrush" shapeId="13324" r:id="rId15">
          <objectPr defaultSize="0" autoPict="0" r:id="rId5">
            <anchor moveWithCells="1" sizeWithCells="1">
              <from>
                <xdr:col>3</xdr:col>
                <xdr:colOff>561975</xdr:colOff>
                <xdr:row>29</xdr:row>
                <xdr:rowOff>257175</xdr:rowOff>
              </from>
              <to>
                <xdr:col>3</xdr:col>
                <xdr:colOff>561975</xdr:colOff>
                <xdr:row>29</xdr:row>
                <xdr:rowOff>257175</xdr:rowOff>
              </to>
            </anchor>
          </objectPr>
        </oleObject>
      </mc:Choice>
      <mc:Fallback>
        <oleObject progId="PBrush" shapeId="13324" r:id="rId15"/>
      </mc:Fallback>
    </mc:AlternateContent>
    <mc:AlternateContent xmlns:mc="http://schemas.openxmlformats.org/markup-compatibility/2006">
      <mc:Choice Requires="x14">
        <oleObject progId="PBrush" shapeId="13325" r:id="rId16">
          <objectPr defaultSize="0" autoPict="0" r:id="rId5">
            <anchor moveWithCells="1" sizeWithCells="1">
              <from>
                <xdr:col>3</xdr:col>
                <xdr:colOff>561975</xdr:colOff>
                <xdr:row>29</xdr:row>
                <xdr:rowOff>257175</xdr:rowOff>
              </from>
              <to>
                <xdr:col>3</xdr:col>
                <xdr:colOff>561975</xdr:colOff>
                <xdr:row>29</xdr:row>
                <xdr:rowOff>257175</xdr:rowOff>
              </to>
            </anchor>
          </objectPr>
        </oleObject>
      </mc:Choice>
      <mc:Fallback>
        <oleObject progId="PBrush" shapeId="13325" r:id="rId1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4"/>
  <sheetViews>
    <sheetView showGridLines="0" zoomScaleNormal="100" workbookViewId="0">
      <selection sqref="A1:L1"/>
    </sheetView>
  </sheetViews>
  <sheetFormatPr defaultColWidth="11" defaultRowHeight="15" x14ac:dyDescent="0.25"/>
  <cols>
    <col min="1" max="1" width="2.85546875" customWidth="1"/>
    <col min="2" max="2" width="11" customWidth="1"/>
    <col min="3" max="3" width="11.5703125" customWidth="1"/>
    <col min="4" max="4" width="12.140625" customWidth="1"/>
    <col min="5" max="5" width="11.85546875" customWidth="1"/>
    <col min="6" max="6" width="11.5703125" customWidth="1"/>
    <col min="7" max="7" width="13.85546875" customWidth="1"/>
    <col min="8" max="11" width="12.42578125" customWidth="1"/>
    <col min="12" max="12" width="2.42578125" customWidth="1"/>
  </cols>
  <sheetData>
    <row r="1" spans="1:12" s="170" customFormat="1" ht="51.6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</row>
    <row r="2" spans="1:12" s="11" customFormat="1" ht="30.75" customHeight="1" thickTop="1" x14ac:dyDescent="0.25">
      <c r="A2" s="1039" t="s">
        <v>402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</row>
    <row r="3" spans="1:12" s="26" customFormat="1" ht="21" x14ac:dyDescent="0.25">
      <c r="A3" s="16" t="s">
        <v>403</v>
      </c>
      <c r="B3" s="171"/>
      <c r="C3" s="172"/>
      <c r="D3" s="158"/>
      <c r="E3" s="158"/>
      <c r="F3" s="173"/>
      <c r="G3" s="173"/>
      <c r="H3" s="173"/>
      <c r="I3" s="173"/>
      <c r="J3" s="173"/>
      <c r="K3" s="173"/>
      <c r="L3" s="173"/>
    </row>
    <row r="4" spans="1:12" ht="15.75" x14ac:dyDescent="0.25">
      <c r="A4" s="447" t="s">
        <v>999</v>
      </c>
      <c r="B4" s="447" t="s">
        <v>924</v>
      </c>
      <c r="C4" s="447"/>
    </row>
    <row r="5" spans="1:12" ht="15.75" x14ac:dyDescent="0.25">
      <c r="A5" s="447" t="s">
        <v>1000</v>
      </c>
      <c r="B5" s="447" t="s">
        <v>925</v>
      </c>
      <c r="C5" s="447"/>
    </row>
    <row r="6" spans="1:12" ht="15.75" x14ac:dyDescent="0.25">
      <c r="A6" s="447" t="s">
        <v>1001</v>
      </c>
      <c r="B6" s="447" t="s">
        <v>926</v>
      </c>
      <c r="C6" s="447"/>
    </row>
    <row r="7" spans="1:12" ht="15.75" x14ac:dyDescent="0.25">
      <c r="A7" s="447"/>
      <c r="B7" s="447" t="s">
        <v>927</v>
      </c>
      <c r="C7" s="447"/>
    </row>
    <row r="8" spans="1:12" ht="15.75" x14ac:dyDescent="0.25">
      <c r="A8" s="447"/>
      <c r="B8" s="116" t="s">
        <v>404</v>
      </c>
      <c r="C8" s="447"/>
    </row>
    <row r="9" spans="1:12" ht="15.75" x14ac:dyDescent="0.25">
      <c r="A9" s="447" t="s">
        <v>1002</v>
      </c>
      <c r="B9" s="447" t="s">
        <v>1114</v>
      </c>
      <c r="C9" s="447"/>
    </row>
    <row r="10" spans="1:12" ht="15.75" x14ac:dyDescent="0.25">
      <c r="A10" s="447" t="s">
        <v>1003</v>
      </c>
      <c r="B10" s="447" t="s">
        <v>928</v>
      </c>
      <c r="C10" s="447"/>
    </row>
    <row r="11" spans="1:12" ht="15.75" x14ac:dyDescent="0.25">
      <c r="A11" s="447"/>
      <c r="B11" s="447" t="s">
        <v>929</v>
      </c>
      <c r="C11" s="447"/>
    </row>
    <row r="12" spans="1:12" ht="15.75" x14ac:dyDescent="0.25">
      <c r="A12" s="447" t="s">
        <v>1004</v>
      </c>
      <c r="B12" s="447" t="s">
        <v>1115</v>
      </c>
      <c r="C12" s="447"/>
    </row>
    <row r="13" spans="1:12" x14ac:dyDescent="0.25">
      <c r="B13" s="134"/>
    </row>
    <row r="14" spans="1:12" ht="15.75" x14ac:dyDescent="0.25">
      <c r="B14" s="1040" t="s">
        <v>389</v>
      </c>
      <c r="C14" s="1040"/>
    </row>
    <row r="16" spans="1:12" ht="15.75" x14ac:dyDescent="0.25">
      <c r="B16" s="447"/>
      <c r="C16" s="539" t="s">
        <v>390</v>
      </c>
      <c r="D16" s="539" t="s">
        <v>391</v>
      </c>
      <c r="E16" s="539" t="s">
        <v>392</v>
      </c>
      <c r="F16" s="539" t="s">
        <v>393</v>
      </c>
    </row>
    <row r="17" spans="2:12" ht="15.75" x14ac:dyDescent="0.25">
      <c r="B17" s="540" t="s">
        <v>394</v>
      </c>
      <c r="C17" s="554">
        <v>1250</v>
      </c>
      <c r="D17" s="555">
        <v>1400</v>
      </c>
      <c r="E17" s="555">
        <v>1180</v>
      </c>
      <c r="F17" s="555">
        <v>1305</v>
      </c>
    </row>
    <row r="18" spans="2:12" ht="15.75" x14ac:dyDescent="0.25">
      <c r="B18" s="540" t="s">
        <v>395</v>
      </c>
      <c r="C18" s="556">
        <v>1295</v>
      </c>
      <c r="D18" s="557">
        <v>1500</v>
      </c>
      <c r="E18" s="557">
        <v>1370</v>
      </c>
      <c r="F18" s="556">
        <v>1400</v>
      </c>
    </row>
    <row r="19" spans="2:12" ht="15.75" x14ac:dyDescent="0.25">
      <c r="B19" s="540" t="s">
        <v>396</v>
      </c>
      <c r="C19" s="554">
        <v>1350</v>
      </c>
      <c r="D19" s="555">
        <v>1320</v>
      </c>
      <c r="E19" s="555">
        <v>1240</v>
      </c>
      <c r="F19" s="555">
        <v>1200</v>
      </c>
    </row>
    <row r="20" spans="2:12" ht="15.75" x14ac:dyDescent="0.25">
      <c r="B20" s="540" t="s">
        <v>397</v>
      </c>
      <c r="C20" s="556">
        <v>1400</v>
      </c>
      <c r="D20" s="557">
        <v>1420</v>
      </c>
      <c r="E20" s="557">
        <v>1490</v>
      </c>
      <c r="F20" s="556">
        <v>1500</v>
      </c>
    </row>
    <row r="21" spans="2:12" ht="15.75" x14ac:dyDescent="0.25">
      <c r="B21" s="544" t="s">
        <v>398</v>
      </c>
      <c r="C21" s="554">
        <f>AVERAGE(C17:C20)</f>
        <v>1323.75</v>
      </c>
      <c r="D21" s="555">
        <f>AVERAGE(D17:D20)</f>
        <v>1410</v>
      </c>
      <c r="E21" s="555">
        <f>AVERAGE(E17:E20)</f>
        <v>1320</v>
      </c>
      <c r="F21" s="555">
        <f>AVERAGE(F17:F20)</f>
        <v>1351.25</v>
      </c>
    </row>
    <row r="22" spans="2:12" ht="15.75" x14ac:dyDescent="0.25">
      <c r="B22" s="544" t="s">
        <v>399</v>
      </c>
      <c r="C22" s="556">
        <f>SUM(C17:C20)</f>
        <v>5295</v>
      </c>
      <c r="D22" s="556">
        <f>SUM(D17:D20)</f>
        <v>5640</v>
      </c>
      <c r="E22" s="556">
        <f>SUM(E17:E20)</f>
        <v>5280</v>
      </c>
      <c r="F22" s="556">
        <f>SUM(F17:F20)</f>
        <v>5405</v>
      </c>
    </row>
    <row r="24" spans="2:12" x14ac:dyDescent="0.25">
      <c r="B24" s="1041" t="s">
        <v>405</v>
      </c>
      <c r="C24" s="1041"/>
      <c r="D24" s="1041"/>
      <c r="E24" s="1041"/>
      <c r="F24" s="1041"/>
      <c r="G24" s="1041"/>
      <c r="H24" s="1041" t="s">
        <v>406</v>
      </c>
      <c r="I24" s="1041"/>
      <c r="J24" s="1041"/>
      <c r="K24" s="1041"/>
      <c r="L24" s="1041"/>
    </row>
  </sheetData>
  <mergeCells count="5">
    <mergeCell ref="A1:L1"/>
    <mergeCell ref="A2:L2"/>
    <mergeCell ref="B14:C14"/>
    <mergeCell ref="B24:G24"/>
    <mergeCell ref="H24:L24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8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7409" r:id="rId4">
          <objectPr defaultSize="0" autoPict="0" r:id="rId5">
            <anchor moveWithCells="1" sizeWithCells="1">
              <from>
                <xdr:col>3</xdr:col>
                <xdr:colOff>561975</xdr:colOff>
                <xdr:row>2</xdr:row>
                <xdr:rowOff>257175</xdr:rowOff>
              </from>
              <to>
                <xdr:col>3</xdr:col>
                <xdr:colOff>561975</xdr:colOff>
                <xdr:row>2</xdr:row>
                <xdr:rowOff>257175</xdr:rowOff>
              </to>
            </anchor>
          </objectPr>
        </oleObject>
      </mc:Choice>
      <mc:Fallback>
        <oleObject progId="PBrush" shapeId="17409" r:id="rId4"/>
      </mc:Fallback>
    </mc:AlternateContent>
    <mc:AlternateContent xmlns:mc="http://schemas.openxmlformats.org/markup-compatibility/2006">
      <mc:Choice Requires="x14">
        <oleObject progId="PBrush" shapeId="17410" r:id="rId6">
          <objectPr defaultSize="0" autoPict="0" r:id="rId5">
            <anchor moveWithCells="1" sizeWithCells="1">
              <from>
                <xdr:col>3</xdr:col>
                <xdr:colOff>561975</xdr:colOff>
                <xdr:row>2</xdr:row>
                <xdr:rowOff>257175</xdr:rowOff>
              </from>
              <to>
                <xdr:col>3</xdr:col>
                <xdr:colOff>561975</xdr:colOff>
                <xdr:row>2</xdr:row>
                <xdr:rowOff>257175</xdr:rowOff>
              </to>
            </anchor>
          </objectPr>
        </oleObject>
      </mc:Choice>
      <mc:Fallback>
        <oleObject progId="PBrush" shapeId="17410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57"/>
  <sheetViews>
    <sheetView showGridLines="0" zoomScaleNormal="100" zoomScaleSheetLayoutView="100" workbookViewId="0">
      <selection activeCell="J1" sqref="J1"/>
    </sheetView>
  </sheetViews>
  <sheetFormatPr defaultColWidth="9" defaultRowHeight="15" x14ac:dyDescent="0.25"/>
  <cols>
    <col min="1" max="1" width="7.85546875" style="28" customWidth="1"/>
    <col min="2" max="2" width="34" style="11" customWidth="1"/>
    <col min="3" max="3" width="12.42578125" style="11" bestFit="1" customWidth="1"/>
    <col min="4" max="4" width="9.85546875" style="11" customWidth="1"/>
    <col min="5" max="5" width="12" style="11" bestFit="1" customWidth="1"/>
    <col min="6" max="6" width="10.42578125" style="11" customWidth="1"/>
    <col min="7" max="7" width="14.5703125" style="11" customWidth="1"/>
    <col min="8" max="8" width="11.85546875" style="11" bestFit="1" customWidth="1"/>
    <col min="9" max="9" width="11.42578125" style="11" customWidth="1"/>
    <col min="10" max="16384" width="9" style="11"/>
  </cols>
  <sheetData>
    <row r="1" spans="1:14" s="39" customFormat="1" ht="50.4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38"/>
      <c r="K1" s="38"/>
      <c r="L1" s="38"/>
      <c r="M1" s="38"/>
      <c r="N1" s="38"/>
    </row>
    <row r="2" spans="1:14" ht="29.45" customHeight="1" thickTop="1" x14ac:dyDescent="0.25">
      <c r="A2" s="1014" t="s">
        <v>407</v>
      </c>
      <c r="B2" s="1014"/>
      <c r="C2" s="1014"/>
      <c r="D2" s="1014"/>
      <c r="E2" s="1014"/>
      <c r="F2" s="1014"/>
      <c r="G2" s="1014"/>
      <c r="H2" s="1014"/>
      <c r="M2" s="33" t="s">
        <v>874</v>
      </c>
    </row>
    <row r="3" spans="1:14" s="26" customFormat="1" ht="21" x14ac:dyDescent="0.25">
      <c r="A3" s="16" t="s">
        <v>938</v>
      </c>
      <c r="B3" s="158"/>
      <c r="C3" s="158"/>
      <c r="D3" s="158"/>
      <c r="E3" s="158"/>
      <c r="F3" s="158"/>
      <c r="G3" s="158"/>
      <c r="H3" s="158"/>
      <c r="I3" s="158"/>
    </row>
    <row r="4" spans="1:14" s="161" customFormat="1" ht="15.75" x14ac:dyDescent="0.25">
      <c r="B4" s="179" t="s">
        <v>939</v>
      </c>
      <c r="C4" s="20"/>
      <c r="D4" s="20"/>
      <c r="E4" s="20"/>
      <c r="F4" s="20"/>
      <c r="G4" s="20"/>
      <c r="H4" s="20"/>
    </row>
    <row r="5" spans="1:14" s="161" customFormat="1" ht="15.75" x14ac:dyDescent="0.25">
      <c r="A5" s="27" t="s">
        <v>999</v>
      </c>
      <c r="B5" s="42" t="s">
        <v>408</v>
      </c>
      <c r="C5" s="20"/>
      <c r="D5" s="20"/>
      <c r="E5" s="20"/>
      <c r="F5" s="20"/>
      <c r="G5" s="20"/>
      <c r="H5" s="20"/>
    </row>
    <row r="6" spans="1:14" ht="15.75" x14ac:dyDescent="0.25">
      <c r="A6" s="27" t="s">
        <v>1000</v>
      </c>
      <c r="B6" s="20" t="s">
        <v>872</v>
      </c>
      <c r="C6" s="20"/>
      <c r="D6" s="20"/>
      <c r="E6" s="20"/>
      <c r="F6" s="20"/>
      <c r="G6" s="20"/>
      <c r="H6" s="20"/>
    </row>
    <row r="7" spans="1:14" s="20" customFormat="1" ht="18" customHeight="1" x14ac:dyDescent="0.25">
      <c r="A7" s="27" t="s">
        <v>1001</v>
      </c>
      <c r="B7" s="20" t="s">
        <v>409</v>
      </c>
      <c r="C7" s="180"/>
      <c r="D7" s="181"/>
      <c r="E7" s="180"/>
      <c r="F7" s="181"/>
      <c r="G7" s="181"/>
      <c r="H7" s="181"/>
    </row>
    <row r="8" spans="1:14" s="161" customFormat="1" ht="15.75" x14ac:dyDescent="0.25">
      <c r="A8" s="27" t="s">
        <v>1002</v>
      </c>
      <c r="B8" s="42" t="s">
        <v>873</v>
      </c>
      <c r="C8" s="20"/>
      <c r="D8" s="20"/>
      <c r="E8" s="20"/>
      <c r="G8" s="124"/>
      <c r="H8" s="20"/>
    </row>
    <row r="9" spans="1:14" s="161" customFormat="1" ht="15.75" x14ac:dyDescent="0.25">
      <c r="A9" s="27"/>
      <c r="B9" s="179" t="s">
        <v>941</v>
      </c>
      <c r="C9" s="20"/>
      <c r="D9" s="20"/>
      <c r="E9" s="20"/>
      <c r="F9" s="20"/>
      <c r="G9" s="20"/>
      <c r="H9" s="20"/>
    </row>
    <row r="10" spans="1:14" ht="15.75" x14ac:dyDescent="0.25">
      <c r="A10" s="27" t="s">
        <v>1003</v>
      </c>
      <c r="B10" s="20" t="s">
        <v>410</v>
      </c>
      <c r="C10" s="20"/>
      <c r="D10" s="20"/>
      <c r="E10" s="20"/>
      <c r="F10" s="20"/>
      <c r="G10" s="20"/>
      <c r="H10" s="20"/>
    </row>
    <row r="11" spans="1:14" ht="15.75" customHeight="1" thickBot="1" x14ac:dyDescent="0.3">
      <c r="A11" s="1044" t="s">
        <v>369</v>
      </c>
      <c r="B11" s="1044"/>
      <c r="C11" s="1044"/>
      <c r="D11" s="1044"/>
      <c r="E11" s="1044"/>
      <c r="F11" s="1044"/>
      <c r="G11" s="1044"/>
      <c r="H11" s="1044"/>
    </row>
    <row r="12" spans="1:14" s="33" customFormat="1" ht="16.5" thickBot="1" x14ac:dyDescent="0.3">
      <c r="A12" s="1045" t="s">
        <v>411</v>
      </c>
      <c r="B12" s="1046"/>
      <c r="C12" s="1046"/>
      <c r="D12" s="1046"/>
      <c r="E12" s="1046"/>
      <c r="F12" s="1046"/>
      <c r="G12" s="1046"/>
      <c r="H12" s="1047"/>
    </row>
    <row r="13" spans="1:14" s="33" customFormat="1" ht="15.75" x14ac:dyDescent="0.25">
      <c r="A13" s="606" t="s">
        <v>412</v>
      </c>
      <c r="B13" s="607" t="s">
        <v>413</v>
      </c>
      <c r="C13" s="608"/>
      <c r="D13" s="609"/>
      <c r="E13" s="609"/>
      <c r="F13" s="609"/>
      <c r="G13" s="610"/>
      <c r="H13" s="611" t="s">
        <v>414</v>
      </c>
    </row>
    <row r="14" spans="1:14" s="33" customFormat="1" ht="15.75" x14ac:dyDescent="0.25">
      <c r="A14" s="612"/>
      <c r="B14" s="613"/>
      <c r="C14" s="614" t="s">
        <v>415</v>
      </c>
      <c r="D14" s="615"/>
      <c r="E14" s="614" t="s">
        <v>416</v>
      </c>
      <c r="F14" s="615"/>
      <c r="G14" s="616"/>
      <c r="H14" s="1042">
        <f>C27+D27-E27-F27</f>
        <v>3061.65</v>
      </c>
    </row>
    <row r="15" spans="1:14" s="33" customFormat="1" ht="15.75" x14ac:dyDescent="0.25">
      <c r="A15" s="617" t="s">
        <v>382</v>
      </c>
      <c r="B15" s="618" t="s">
        <v>417</v>
      </c>
      <c r="C15" s="619" t="s">
        <v>418</v>
      </c>
      <c r="D15" s="620" t="s">
        <v>419</v>
      </c>
      <c r="E15" s="619" t="s">
        <v>418</v>
      </c>
      <c r="F15" s="620" t="s">
        <v>419</v>
      </c>
      <c r="G15" s="621" t="s">
        <v>420</v>
      </c>
      <c r="H15" s="1043"/>
    </row>
    <row r="16" spans="1:14" ht="15.75" x14ac:dyDescent="0.25">
      <c r="A16" s="622">
        <v>39814</v>
      </c>
      <c r="B16" s="623" t="s">
        <v>421</v>
      </c>
      <c r="C16" s="624">
        <v>200</v>
      </c>
      <c r="D16" s="625"/>
      <c r="E16" s="626"/>
      <c r="F16" s="625"/>
      <c r="G16" s="627" t="s">
        <v>422</v>
      </c>
      <c r="H16" s="628">
        <f>C16</f>
        <v>200</v>
      </c>
    </row>
    <row r="17" spans="1:9" ht="15.75" x14ac:dyDescent="0.25">
      <c r="A17" s="622">
        <v>39815</v>
      </c>
      <c r="B17" s="629" t="s">
        <v>423</v>
      </c>
      <c r="C17" s="630">
        <v>1000</v>
      </c>
      <c r="D17" s="631">
        <f>C17*0.21</f>
        <v>210</v>
      </c>
      <c r="E17" s="630"/>
      <c r="F17" s="631">
        <f>E17*0.21</f>
        <v>0</v>
      </c>
      <c r="G17" s="632">
        <v>100</v>
      </c>
      <c r="H17" s="633"/>
    </row>
    <row r="18" spans="1:9" ht="15.75" x14ac:dyDescent="0.25">
      <c r="A18" s="622">
        <v>39816</v>
      </c>
      <c r="B18" s="629" t="s">
        <v>424</v>
      </c>
      <c r="C18" s="630">
        <v>100</v>
      </c>
      <c r="D18" s="631">
        <f t="shared" ref="D18:D26" si="0">C18*0.21</f>
        <v>21</v>
      </c>
      <c r="E18" s="630"/>
      <c r="F18" s="631">
        <f t="shared" ref="F18:F26" si="1">E18*0.21</f>
        <v>0</v>
      </c>
      <c r="G18" s="632">
        <v>100</v>
      </c>
      <c r="H18" s="633"/>
    </row>
    <row r="19" spans="1:9" ht="15.75" x14ac:dyDescent="0.25">
      <c r="A19" s="622">
        <v>39817</v>
      </c>
      <c r="B19" s="629" t="s">
        <v>425</v>
      </c>
      <c r="C19" s="630"/>
      <c r="D19" s="631">
        <f t="shared" si="0"/>
        <v>0</v>
      </c>
      <c r="E19" s="630">
        <v>75</v>
      </c>
      <c r="F19" s="631">
        <f t="shared" si="1"/>
        <v>15.75</v>
      </c>
      <c r="G19" s="632">
        <v>10</v>
      </c>
      <c r="H19" s="633"/>
    </row>
    <row r="20" spans="1:9" ht="15.75" x14ac:dyDescent="0.25">
      <c r="A20" s="622">
        <v>39818</v>
      </c>
      <c r="B20" s="629" t="s">
        <v>426</v>
      </c>
      <c r="C20" s="630"/>
      <c r="D20" s="631">
        <f t="shared" si="0"/>
        <v>0</v>
      </c>
      <c r="E20" s="630">
        <v>15</v>
      </c>
      <c r="F20" s="631">
        <f t="shared" si="1"/>
        <v>3.15</v>
      </c>
      <c r="G20" s="632">
        <v>50</v>
      </c>
      <c r="H20" s="633"/>
    </row>
    <row r="21" spans="1:9" ht="15.75" x14ac:dyDescent="0.25">
      <c r="A21" s="622">
        <v>39839</v>
      </c>
      <c r="B21" s="629" t="s">
        <v>427</v>
      </c>
      <c r="C21" s="630"/>
      <c r="D21" s="631">
        <f t="shared" si="0"/>
        <v>0</v>
      </c>
      <c r="E21" s="630">
        <v>33</v>
      </c>
      <c r="F21" s="631">
        <f t="shared" si="1"/>
        <v>6.93</v>
      </c>
      <c r="G21" s="632">
        <v>50</v>
      </c>
      <c r="H21" s="633"/>
    </row>
    <row r="22" spans="1:9" ht="15.75" x14ac:dyDescent="0.25">
      <c r="A22" s="622">
        <v>39840</v>
      </c>
      <c r="B22" s="629"/>
      <c r="C22" s="630"/>
      <c r="D22" s="631">
        <f t="shared" si="0"/>
        <v>0</v>
      </c>
      <c r="E22" s="630"/>
      <c r="F22" s="631">
        <f t="shared" si="1"/>
        <v>0</v>
      </c>
      <c r="G22" s="632"/>
      <c r="H22" s="633"/>
    </row>
    <row r="23" spans="1:9" ht="15.75" x14ac:dyDescent="0.25">
      <c r="A23" s="622">
        <v>39841</v>
      </c>
      <c r="B23" s="629" t="s">
        <v>425</v>
      </c>
      <c r="C23" s="630"/>
      <c r="D23" s="631">
        <f t="shared" si="0"/>
        <v>0</v>
      </c>
      <c r="E23" s="630">
        <v>112</v>
      </c>
      <c r="F23" s="631">
        <f t="shared" si="1"/>
        <v>23.52</v>
      </c>
      <c r="G23" s="632">
        <v>10</v>
      </c>
      <c r="H23" s="633"/>
    </row>
    <row r="24" spans="1:9" ht="15.75" x14ac:dyDescent="0.25">
      <c r="A24" s="622">
        <v>39842</v>
      </c>
      <c r="B24" s="629"/>
      <c r="C24" s="630"/>
      <c r="D24" s="631">
        <f t="shared" si="0"/>
        <v>0</v>
      </c>
      <c r="E24" s="630"/>
      <c r="F24" s="631">
        <f t="shared" si="1"/>
        <v>0</v>
      </c>
      <c r="G24" s="632"/>
      <c r="H24" s="633"/>
    </row>
    <row r="25" spans="1:9" ht="15.75" x14ac:dyDescent="0.25">
      <c r="A25" s="622">
        <v>39843</v>
      </c>
      <c r="B25" s="629" t="s">
        <v>423</v>
      </c>
      <c r="C25" s="630">
        <v>2500</v>
      </c>
      <c r="D25" s="631">
        <f t="shared" si="0"/>
        <v>525</v>
      </c>
      <c r="E25" s="630"/>
      <c r="F25" s="631">
        <f t="shared" si="1"/>
        <v>0</v>
      </c>
      <c r="G25" s="632">
        <v>100</v>
      </c>
      <c r="H25" s="633"/>
    </row>
    <row r="26" spans="1:9" ht="16.5" thickBot="1" x14ac:dyDescent="0.3">
      <c r="A26" s="622">
        <v>39844</v>
      </c>
      <c r="B26" s="629" t="s">
        <v>428</v>
      </c>
      <c r="C26" s="630"/>
      <c r="D26" s="631">
        <f t="shared" si="0"/>
        <v>0</v>
      </c>
      <c r="E26" s="630">
        <v>1000</v>
      </c>
      <c r="F26" s="631">
        <f t="shared" si="1"/>
        <v>210</v>
      </c>
      <c r="G26" s="632">
        <v>75</v>
      </c>
      <c r="H26" s="633"/>
    </row>
    <row r="27" spans="1:9" s="182" customFormat="1" ht="16.5" thickBot="1" x14ac:dyDescent="0.3">
      <c r="A27" s="634"/>
      <c r="B27" s="635"/>
      <c r="C27" s="636">
        <f>SUM(C16:C26)</f>
        <v>3800</v>
      </c>
      <c r="D27" s="636">
        <f>SUM(D16:D26)</f>
        <v>756</v>
      </c>
      <c r="E27" s="636">
        <f>SUM(E16:E26)</f>
        <v>1235</v>
      </c>
      <c r="F27" s="636">
        <f>SUM(F16:F26)</f>
        <v>259.35000000000002</v>
      </c>
      <c r="G27" s="637"/>
      <c r="H27" s="638">
        <f>H14</f>
        <v>3061.65</v>
      </c>
      <c r="I27" s="643" t="s">
        <v>429</v>
      </c>
    </row>
    <row r="28" spans="1:9" ht="15.75" x14ac:dyDescent="0.25">
      <c r="A28" s="639" t="s">
        <v>430</v>
      </c>
      <c r="B28" s="184"/>
      <c r="C28" s="184"/>
      <c r="D28" s="640" t="s">
        <v>431</v>
      </c>
      <c r="E28" s="641" t="s">
        <v>432</v>
      </c>
      <c r="F28" s="642">
        <v>100</v>
      </c>
      <c r="G28" s="185"/>
      <c r="H28"/>
      <c r="I28"/>
    </row>
    <row r="29" spans="1:9" ht="15.75" x14ac:dyDescent="0.25">
      <c r="A29" s="183"/>
      <c r="B29" s="183"/>
      <c r="C29" s="184"/>
      <c r="D29" s="640" t="s">
        <v>940</v>
      </c>
      <c r="E29" s="641" t="s">
        <v>432</v>
      </c>
      <c r="F29" s="642">
        <v>50</v>
      </c>
      <c r="G29" s="186"/>
      <c r="H29"/>
      <c r="I29"/>
    </row>
    <row r="30" spans="1:9" ht="15.75" x14ac:dyDescent="0.25">
      <c r="A30" s="187"/>
      <c r="B30" s="187"/>
      <c r="C30" s="184"/>
      <c r="D30" s="640" t="s">
        <v>428</v>
      </c>
      <c r="E30" s="641" t="s">
        <v>432</v>
      </c>
      <c r="F30" s="642">
        <v>75</v>
      </c>
      <c r="G30" s="186"/>
      <c r="H30"/>
      <c r="I30"/>
    </row>
    <row r="31" spans="1:9" ht="15.75" x14ac:dyDescent="0.25">
      <c r="A31" s="187"/>
      <c r="B31" s="187"/>
      <c r="C31" s="184"/>
      <c r="D31" s="640" t="s">
        <v>425</v>
      </c>
      <c r="E31" s="641" t="s">
        <v>432</v>
      </c>
      <c r="F31" s="642">
        <v>10</v>
      </c>
      <c r="G31" s="186"/>
      <c r="H31"/>
      <c r="I31"/>
    </row>
    <row r="32" spans="1:9" s="191" customFormat="1" ht="14.25" customHeight="1" x14ac:dyDescent="0.25">
      <c r="A32" s="187"/>
      <c r="B32" s="187"/>
      <c r="C32" s="187"/>
      <c r="D32" s="188"/>
      <c r="E32" s="189"/>
      <c r="F32" s="190"/>
      <c r="G32" s="80" t="s">
        <v>433</v>
      </c>
      <c r="H32"/>
      <c r="I32"/>
    </row>
    <row r="33" spans="1:8" x14ac:dyDescent="0.25">
      <c r="G33" s="192"/>
      <c r="H33" s="192"/>
    </row>
    <row r="34" spans="1:8" ht="19.5" thickBot="1" x14ac:dyDescent="0.3">
      <c r="B34" s="193"/>
      <c r="C34" s="193" t="s">
        <v>383</v>
      </c>
      <c r="D34" s="193"/>
      <c r="E34" s="193"/>
      <c r="F34" s="193"/>
    </row>
    <row r="35" spans="1:8" ht="16.5" thickBot="1" x14ac:dyDescent="0.3">
      <c r="A35" s="1045" t="s">
        <v>434</v>
      </c>
      <c r="B35" s="1046"/>
      <c r="C35" s="1046"/>
      <c r="D35" s="1046"/>
      <c r="E35" s="1046"/>
      <c r="F35" s="1046"/>
      <c r="G35" s="1046"/>
      <c r="H35" s="1047"/>
    </row>
    <row r="36" spans="1:8" ht="15.75" x14ac:dyDescent="0.25">
      <c r="A36" s="606" t="s">
        <v>412</v>
      </c>
      <c r="B36" s="607" t="s">
        <v>435</v>
      </c>
      <c r="C36" s="608"/>
      <c r="D36" s="609"/>
      <c r="E36" s="609"/>
      <c r="F36" s="609"/>
      <c r="G36" s="610"/>
      <c r="H36" s="611" t="s">
        <v>414</v>
      </c>
    </row>
    <row r="37" spans="1:8" ht="15.75" x14ac:dyDescent="0.25">
      <c r="A37" s="612"/>
      <c r="B37" s="613"/>
      <c r="C37" s="614" t="s">
        <v>415</v>
      </c>
      <c r="D37" s="615"/>
      <c r="E37" s="614" t="s">
        <v>416</v>
      </c>
      <c r="F37" s="615"/>
      <c r="G37" s="616"/>
      <c r="H37" s="1042"/>
    </row>
    <row r="38" spans="1:8" ht="15.75" x14ac:dyDescent="0.25">
      <c r="A38" s="617" t="s">
        <v>382</v>
      </c>
      <c r="B38" s="618" t="s">
        <v>417</v>
      </c>
      <c r="C38" s="619" t="s">
        <v>418</v>
      </c>
      <c r="D38" s="620" t="s">
        <v>419</v>
      </c>
      <c r="E38" s="619" t="s">
        <v>418</v>
      </c>
      <c r="F38" s="620" t="s">
        <v>419</v>
      </c>
      <c r="G38" s="621" t="s">
        <v>436</v>
      </c>
      <c r="H38" s="1043">
        <f>C50+D50-E50-F50</f>
        <v>3061.65</v>
      </c>
    </row>
    <row r="39" spans="1:8" ht="15.75" x14ac:dyDescent="0.25">
      <c r="A39" s="622">
        <v>39814</v>
      </c>
      <c r="B39" s="623" t="s">
        <v>421</v>
      </c>
      <c r="C39" s="624">
        <v>200</v>
      </c>
      <c r="D39" s="625"/>
      <c r="E39" s="626"/>
      <c r="F39" s="625"/>
      <c r="G39" s="627" t="s">
        <v>422</v>
      </c>
      <c r="H39" s="644">
        <f>C39</f>
        <v>200</v>
      </c>
    </row>
    <row r="40" spans="1:8" ht="15.75" x14ac:dyDescent="0.25">
      <c r="A40" s="622">
        <v>39815</v>
      </c>
      <c r="B40" s="629" t="s">
        <v>423</v>
      </c>
      <c r="C40" s="630">
        <v>1000</v>
      </c>
      <c r="D40" s="631">
        <f>C40*0.21</f>
        <v>210</v>
      </c>
      <c r="E40" s="630"/>
      <c r="F40" s="631">
        <f>E40*0.21</f>
        <v>0</v>
      </c>
      <c r="G40" s="632">
        <v>100</v>
      </c>
      <c r="H40" s="645">
        <f>H39+C40+D40-E40-F40</f>
        <v>1410</v>
      </c>
    </row>
    <row r="41" spans="1:8" ht="15.75" x14ac:dyDescent="0.25">
      <c r="A41" s="622">
        <v>39816</v>
      </c>
      <c r="B41" s="629" t="s">
        <v>424</v>
      </c>
      <c r="C41" s="630">
        <v>100</v>
      </c>
      <c r="D41" s="631">
        <f t="shared" ref="D41:D49" si="2">C41*0.21</f>
        <v>21</v>
      </c>
      <c r="E41" s="630"/>
      <c r="F41" s="631">
        <f t="shared" ref="F41:F49" si="3">E41*0.21</f>
        <v>0</v>
      </c>
      <c r="G41" s="632">
        <v>100</v>
      </c>
      <c r="H41" s="645">
        <f t="shared" ref="H41:H49" si="4">H40+(C41+D41-E41-F41)</f>
        <v>1531</v>
      </c>
    </row>
    <row r="42" spans="1:8" ht="15.75" x14ac:dyDescent="0.25">
      <c r="A42" s="622">
        <v>39817</v>
      </c>
      <c r="B42" s="629" t="s">
        <v>425</v>
      </c>
      <c r="C42" s="630"/>
      <c r="D42" s="631">
        <f t="shared" si="2"/>
        <v>0</v>
      </c>
      <c r="E42" s="630">
        <v>75</v>
      </c>
      <c r="F42" s="631">
        <f t="shared" si="3"/>
        <v>15.75</v>
      </c>
      <c r="G42" s="632">
        <v>10</v>
      </c>
      <c r="H42" s="645">
        <f t="shared" si="4"/>
        <v>1440.25</v>
      </c>
    </row>
    <row r="43" spans="1:8" ht="15.75" x14ac:dyDescent="0.25">
      <c r="A43" s="622">
        <v>39818</v>
      </c>
      <c r="B43" s="629" t="s">
        <v>426</v>
      </c>
      <c r="C43" s="630"/>
      <c r="D43" s="631">
        <f t="shared" si="2"/>
        <v>0</v>
      </c>
      <c r="E43" s="630">
        <v>15</v>
      </c>
      <c r="F43" s="631">
        <f t="shared" si="3"/>
        <v>3.15</v>
      </c>
      <c r="G43" s="632">
        <v>50</v>
      </c>
      <c r="H43" s="645">
        <f t="shared" si="4"/>
        <v>1422.1</v>
      </c>
    </row>
    <row r="44" spans="1:8" ht="15.75" x14ac:dyDescent="0.25">
      <c r="A44" s="622">
        <v>39839</v>
      </c>
      <c r="B44" s="629" t="s">
        <v>427</v>
      </c>
      <c r="C44" s="630"/>
      <c r="D44" s="631">
        <f t="shared" si="2"/>
        <v>0</v>
      </c>
      <c r="E44" s="630">
        <v>33</v>
      </c>
      <c r="F44" s="631">
        <f t="shared" si="3"/>
        <v>6.93</v>
      </c>
      <c r="G44" s="632">
        <v>50</v>
      </c>
      <c r="H44" s="645">
        <f t="shared" si="4"/>
        <v>1382.1699999999998</v>
      </c>
    </row>
    <row r="45" spans="1:8" ht="15.75" x14ac:dyDescent="0.25">
      <c r="A45" s="622">
        <v>39840</v>
      </c>
      <c r="B45" s="629"/>
      <c r="C45" s="630"/>
      <c r="D45" s="631">
        <f t="shared" si="2"/>
        <v>0</v>
      </c>
      <c r="E45" s="630"/>
      <c r="F45" s="631">
        <f t="shared" si="3"/>
        <v>0</v>
      </c>
      <c r="G45" s="632"/>
      <c r="H45" s="645">
        <f t="shared" si="4"/>
        <v>1382.1699999999998</v>
      </c>
    </row>
    <row r="46" spans="1:8" ht="15.75" x14ac:dyDescent="0.25">
      <c r="A46" s="622">
        <v>39841</v>
      </c>
      <c r="B46" s="629" t="s">
        <v>425</v>
      </c>
      <c r="C46" s="630"/>
      <c r="D46" s="631">
        <f t="shared" si="2"/>
        <v>0</v>
      </c>
      <c r="E46" s="630">
        <v>112</v>
      </c>
      <c r="F46" s="631">
        <f t="shared" si="3"/>
        <v>23.52</v>
      </c>
      <c r="G46" s="632">
        <v>10</v>
      </c>
      <c r="H46" s="645">
        <f t="shared" si="4"/>
        <v>1246.6499999999999</v>
      </c>
    </row>
    <row r="47" spans="1:8" ht="15.75" x14ac:dyDescent="0.25">
      <c r="A47" s="622">
        <v>39842</v>
      </c>
      <c r="B47" s="629"/>
      <c r="C47" s="630"/>
      <c r="D47" s="631">
        <f t="shared" si="2"/>
        <v>0</v>
      </c>
      <c r="E47" s="630"/>
      <c r="F47" s="631">
        <f t="shared" si="3"/>
        <v>0</v>
      </c>
      <c r="G47" s="632"/>
      <c r="H47" s="645">
        <f t="shared" si="4"/>
        <v>1246.6499999999999</v>
      </c>
    </row>
    <row r="48" spans="1:8" ht="15.75" x14ac:dyDescent="0.25">
      <c r="A48" s="622">
        <v>39843</v>
      </c>
      <c r="B48" s="629" t="s">
        <v>423</v>
      </c>
      <c r="C48" s="630">
        <v>2500</v>
      </c>
      <c r="D48" s="631">
        <f t="shared" si="2"/>
        <v>525</v>
      </c>
      <c r="E48" s="630"/>
      <c r="F48" s="631">
        <f t="shared" si="3"/>
        <v>0</v>
      </c>
      <c r="G48" s="632">
        <v>100</v>
      </c>
      <c r="H48" s="645">
        <f t="shared" si="4"/>
        <v>4271.6499999999996</v>
      </c>
    </row>
    <row r="49" spans="1:9" ht="16.5" thickBot="1" x14ac:dyDescent="0.3">
      <c r="A49" s="622">
        <v>39844</v>
      </c>
      <c r="B49" s="629" t="s">
        <v>428</v>
      </c>
      <c r="C49" s="630"/>
      <c r="D49" s="631">
        <f t="shared" si="2"/>
        <v>0</v>
      </c>
      <c r="E49" s="630">
        <v>1000</v>
      </c>
      <c r="F49" s="631">
        <f t="shared" si="3"/>
        <v>210</v>
      </c>
      <c r="G49" s="632">
        <v>75</v>
      </c>
      <c r="H49" s="645">
        <f t="shared" si="4"/>
        <v>3061.6499999999996</v>
      </c>
    </row>
    <row r="50" spans="1:9" s="194" customFormat="1" ht="16.5" thickBot="1" x14ac:dyDescent="0.3">
      <c r="A50" s="634"/>
      <c r="B50" s="635"/>
      <c r="C50" s="636">
        <f>SUM(C39:C49)</f>
        <v>3800</v>
      </c>
      <c r="D50" s="636">
        <f>SUM(D39:D49)</f>
        <v>756</v>
      </c>
      <c r="E50" s="636">
        <f>SUM(E39:E49)</f>
        <v>1235</v>
      </c>
      <c r="F50" s="636">
        <f>SUM(F39:F49)</f>
        <v>259.35000000000002</v>
      </c>
      <c r="G50" s="646"/>
      <c r="H50" s="647">
        <f>H38</f>
        <v>3061.65</v>
      </c>
      <c r="I50" s="643" t="s">
        <v>437</v>
      </c>
    </row>
    <row r="51" spans="1:9" ht="15.75" x14ac:dyDescent="0.25">
      <c r="A51" s="639" t="s">
        <v>430</v>
      </c>
      <c r="B51" s="648"/>
      <c r="C51" s="648"/>
      <c r="D51" s="640" t="s">
        <v>431</v>
      </c>
      <c r="E51" s="641" t="s">
        <v>432</v>
      </c>
      <c r="F51" s="642">
        <v>100</v>
      </c>
      <c r="G51" s="649">
        <f>SUMIF(G40:G49,F51,C40:C49)</f>
        <v>3600</v>
      </c>
      <c r="H51"/>
      <c r="I51"/>
    </row>
    <row r="52" spans="1:9" ht="15.75" x14ac:dyDescent="0.25">
      <c r="A52" s="639"/>
      <c r="B52" s="639"/>
      <c r="C52" s="648"/>
      <c r="D52" s="640" t="s">
        <v>940</v>
      </c>
      <c r="E52" s="641" t="s">
        <v>432</v>
      </c>
      <c r="F52" s="642">
        <v>50</v>
      </c>
      <c r="G52" s="650">
        <f>SUMIF($G$40:$G$49,F52,$E$40:$E$49)</f>
        <v>48</v>
      </c>
      <c r="H52"/>
      <c r="I52"/>
    </row>
    <row r="53" spans="1:9" ht="15.75" x14ac:dyDescent="0.25">
      <c r="A53" s="651"/>
      <c r="B53" s="651"/>
      <c r="C53" s="648"/>
      <c r="D53" s="640" t="s">
        <v>428</v>
      </c>
      <c r="E53" s="641" t="s">
        <v>432</v>
      </c>
      <c r="F53" s="642">
        <v>75</v>
      </c>
      <c r="G53" s="650">
        <f t="shared" ref="G53:G54" si="5">SUMIF($G$40:$G$49,F53,$E$40:$E$49)</f>
        <v>1000</v>
      </c>
      <c r="H53"/>
      <c r="I53"/>
    </row>
    <row r="54" spans="1:9" ht="15.75" x14ac:dyDescent="0.25">
      <c r="A54" s="651"/>
      <c r="B54" s="651"/>
      <c r="C54" s="648"/>
      <c r="D54" s="640" t="s">
        <v>425</v>
      </c>
      <c r="E54" s="641" t="s">
        <v>432</v>
      </c>
      <c r="F54" s="642">
        <v>10</v>
      </c>
      <c r="G54" s="650">
        <f t="shared" si="5"/>
        <v>187</v>
      </c>
      <c r="H54"/>
      <c r="I54"/>
    </row>
    <row r="55" spans="1:9" x14ac:dyDescent="0.25">
      <c r="A55" s="187"/>
      <c r="B55" s="187"/>
      <c r="C55" s="187"/>
      <c r="D55" s="187"/>
      <c r="E55" s="187"/>
      <c r="F55" s="187"/>
      <c r="G55" s="187"/>
      <c r="H55"/>
      <c r="I55"/>
    </row>
    <row r="56" spans="1:9" x14ac:dyDescent="0.25">
      <c r="H56"/>
      <c r="I56"/>
    </row>
    <row r="57" spans="1:9" x14ac:dyDescent="0.25">
      <c r="H57"/>
      <c r="I57"/>
    </row>
  </sheetData>
  <mergeCells count="7">
    <mergeCell ref="H37:H38"/>
    <mergeCell ref="A1:I1"/>
    <mergeCell ref="A2:H2"/>
    <mergeCell ref="A11:H11"/>
    <mergeCell ref="A12:H12"/>
    <mergeCell ref="H14:H15"/>
    <mergeCell ref="A35:H35"/>
  </mergeCells>
  <printOptions horizontalCentered="1"/>
  <pageMargins left="3.937007874015748E-2" right="0" top="0" bottom="0" header="7.874015748031496E-2" footer="0.31496062992125984"/>
  <pageSetup paperSize="9" scale="83" orientation="portrait" r:id="rId1"/>
  <headerFooter alignWithMargins="0"/>
  <colBreaks count="1" manualBreakCount="1">
    <brk id="9" max="53" man="1"/>
  </colBreaks>
  <drawing r:id="rId2"/>
  <legacyDrawing r:id="rId3"/>
  <oleObjects>
    <mc:AlternateContent xmlns:mc="http://schemas.openxmlformats.org/markup-compatibility/2006">
      <mc:Choice Requires="x14">
        <oleObject progId="PBrush" shapeId="18433" r:id="rId4">
          <objectPr defaultSize="0" autoPict="0" r:id="rId5">
            <anchor moveWithCells="1" sizeWithCells="1">
              <from>
                <xdr:col>4</xdr:col>
                <xdr:colOff>114300</xdr:colOff>
                <xdr:row>3</xdr:row>
                <xdr:rowOff>114300</xdr:rowOff>
              </from>
              <to>
                <xdr:col>4</xdr:col>
                <xdr:colOff>114300</xdr:colOff>
                <xdr:row>3</xdr:row>
                <xdr:rowOff>114300</xdr:rowOff>
              </to>
            </anchor>
          </objectPr>
        </oleObject>
      </mc:Choice>
      <mc:Fallback>
        <oleObject progId="PBrush" shapeId="18433" r:id="rId4"/>
      </mc:Fallback>
    </mc:AlternateContent>
    <mc:AlternateContent xmlns:mc="http://schemas.openxmlformats.org/markup-compatibility/2006">
      <mc:Choice Requires="x14">
        <oleObject progId="PBrush" shapeId="18434" r:id="rId6">
          <objectPr defaultSize="0" autoPict="0" r:id="rId5">
            <anchor moveWithCells="1" sizeWithCells="1">
              <from>
                <xdr:col>4</xdr:col>
                <xdr:colOff>114300</xdr:colOff>
                <xdr:row>3</xdr:row>
                <xdr:rowOff>114300</xdr:rowOff>
              </from>
              <to>
                <xdr:col>4</xdr:col>
                <xdr:colOff>114300</xdr:colOff>
                <xdr:row>3</xdr:row>
                <xdr:rowOff>114300</xdr:rowOff>
              </to>
            </anchor>
          </objectPr>
        </oleObject>
      </mc:Choice>
      <mc:Fallback>
        <oleObject progId="PBrush" shapeId="18434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32"/>
  <sheetViews>
    <sheetView showGridLines="0" topLeftCell="A13" zoomScaleNormal="100" workbookViewId="0">
      <selection activeCell="D32" sqref="D32"/>
    </sheetView>
  </sheetViews>
  <sheetFormatPr defaultColWidth="8.85546875" defaultRowHeight="15" x14ac:dyDescent="0.25"/>
  <cols>
    <col min="2" max="2" width="21" customWidth="1"/>
    <col min="3" max="3" width="21.28515625" customWidth="1"/>
    <col min="4" max="4" width="16.42578125" customWidth="1"/>
    <col min="6" max="6" width="17.140625" customWidth="1"/>
  </cols>
  <sheetData>
    <row r="1" spans="1:10" s="39" customFormat="1" ht="50.45" customHeight="1" thickBot="1" x14ac:dyDescent="0.3">
      <c r="A1" s="1010" t="s">
        <v>58</v>
      </c>
      <c r="B1" s="1010"/>
      <c r="C1" s="1010"/>
      <c r="D1" s="1010"/>
      <c r="E1" s="1010"/>
      <c r="F1" s="1010"/>
      <c r="G1" s="38"/>
      <c r="H1" s="38"/>
      <c r="I1" s="38"/>
      <c r="J1" s="38"/>
    </row>
    <row r="2" spans="1:10" s="11" customFormat="1" ht="30" customHeight="1" thickTop="1" x14ac:dyDescent="0.25">
      <c r="A2" s="1014" t="s">
        <v>438</v>
      </c>
      <c r="B2" s="1014"/>
      <c r="C2" s="1014"/>
      <c r="D2" s="1014"/>
      <c r="E2" s="1014"/>
      <c r="F2" s="1014"/>
    </row>
    <row r="3" spans="1:10" s="196" customFormat="1" ht="18.75" x14ac:dyDescent="0.3">
      <c r="A3" s="195" t="s">
        <v>1116</v>
      </c>
      <c r="B3" s="195"/>
      <c r="C3" s="195"/>
      <c r="D3" s="195"/>
      <c r="E3" s="195"/>
      <c r="F3" s="195"/>
    </row>
    <row r="4" spans="1:10" s="196" customFormat="1" ht="18.75" x14ac:dyDescent="0.3">
      <c r="A4" s="195" t="s">
        <v>1117</v>
      </c>
      <c r="B4" s="195"/>
      <c r="C4" s="195"/>
      <c r="D4" s="195"/>
      <c r="E4" s="195"/>
      <c r="F4" s="195"/>
    </row>
    <row r="5" spans="1:10" ht="6.75" customHeight="1" x14ac:dyDescent="0.25">
      <c r="A5" s="447"/>
      <c r="B5" s="447"/>
    </row>
    <row r="6" spans="1:10" ht="15.75" x14ac:dyDescent="0.25">
      <c r="A6" s="116" t="s">
        <v>1118</v>
      </c>
      <c r="B6" s="447"/>
    </row>
    <row r="7" spans="1:10" ht="15.75" x14ac:dyDescent="0.25">
      <c r="A7" s="447" t="s">
        <v>942</v>
      </c>
      <c r="B7" s="447"/>
    </row>
    <row r="8" spans="1:10" ht="15.75" x14ac:dyDescent="0.25">
      <c r="A8" s="447" t="s">
        <v>949</v>
      </c>
      <c r="B8" s="447"/>
    </row>
    <row r="9" spans="1:10" ht="15.75" x14ac:dyDescent="0.25">
      <c r="A9" s="116" t="s">
        <v>944</v>
      </c>
      <c r="B9" s="447"/>
    </row>
    <row r="10" spans="1:10" ht="15.75" x14ac:dyDescent="0.25">
      <c r="A10" s="447" t="s">
        <v>950</v>
      </c>
      <c r="B10" s="447"/>
    </row>
    <row r="11" spans="1:10" ht="15.75" x14ac:dyDescent="0.25">
      <c r="A11" s="447" t="s">
        <v>945</v>
      </c>
      <c r="B11" s="447"/>
    </row>
    <row r="12" spans="1:10" ht="15.75" x14ac:dyDescent="0.25">
      <c r="A12" s="447" t="s">
        <v>946</v>
      </c>
      <c r="B12" s="447"/>
    </row>
    <row r="13" spans="1:10" ht="15.75" x14ac:dyDescent="0.25">
      <c r="A13" s="447" t="s">
        <v>947</v>
      </c>
      <c r="B13" s="447"/>
    </row>
    <row r="14" spans="1:10" ht="15.75" x14ac:dyDescent="0.25">
      <c r="A14" s="447" t="s">
        <v>948</v>
      </c>
      <c r="B14" s="447"/>
    </row>
    <row r="16" spans="1:10" ht="18.75" x14ac:dyDescent="0.3">
      <c r="A16" s="195" t="s">
        <v>951</v>
      </c>
      <c r="B16" s="195"/>
      <c r="C16" s="195"/>
      <c r="D16" s="195"/>
      <c r="E16" s="195"/>
      <c r="F16" s="195"/>
    </row>
    <row r="17" spans="1:6" ht="15" customHeight="1" x14ac:dyDescent="0.3">
      <c r="A17" s="195" t="s">
        <v>439</v>
      </c>
      <c r="B17" s="195"/>
      <c r="C17" s="195"/>
      <c r="D17" s="195"/>
      <c r="E17" s="195"/>
      <c r="F17" s="195"/>
    </row>
    <row r="18" spans="1:6" ht="15.75" x14ac:dyDescent="0.25">
      <c r="A18" s="116" t="s">
        <v>952</v>
      </c>
    </row>
    <row r="19" spans="1:6" ht="15.75" x14ac:dyDescent="0.25">
      <c r="A19" s="447" t="s">
        <v>953</v>
      </c>
    </row>
    <row r="20" spans="1:6" ht="15.75" x14ac:dyDescent="0.25">
      <c r="A20" s="447" t="s">
        <v>943</v>
      </c>
    </row>
    <row r="21" spans="1:6" ht="15.75" x14ac:dyDescent="0.25">
      <c r="A21" s="116" t="s">
        <v>954</v>
      </c>
    </row>
    <row r="22" spans="1:6" ht="15.75" x14ac:dyDescent="0.25">
      <c r="A22" s="447" t="s">
        <v>955</v>
      </c>
    </row>
    <row r="23" spans="1:6" ht="15.75" x14ac:dyDescent="0.25">
      <c r="A23" s="447" t="s">
        <v>956</v>
      </c>
    </row>
    <row r="24" spans="1:6" ht="15.75" x14ac:dyDescent="0.25">
      <c r="A24" s="447" t="s">
        <v>957</v>
      </c>
    </row>
    <row r="25" spans="1:6" ht="27" customHeight="1" x14ac:dyDescent="0.25">
      <c r="A25" s="447" t="s">
        <v>958</v>
      </c>
    </row>
    <row r="26" spans="1:6" ht="19.5" customHeight="1" x14ac:dyDescent="0.25">
      <c r="A26" s="447" t="s">
        <v>959</v>
      </c>
    </row>
    <row r="27" spans="1:6" ht="31.5" x14ac:dyDescent="0.5">
      <c r="B27" s="1048" t="s">
        <v>440</v>
      </c>
      <c r="C27" s="1048"/>
      <c r="D27" s="1048"/>
      <c r="F27" s="197"/>
    </row>
    <row r="28" spans="1:6" ht="24" thickBot="1" x14ac:dyDescent="0.4">
      <c r="B28" s="1049" t="s">
        <v>441</v>
      </c>
      <c r="C28" s="1049"/>
      <c r="D28" s="1049"/>
    </row>
    <row r="29" spans="1:6" ht="16.5" thickBot="1" x14ac:dyDescent="0.3">
      <c r="B29" s="652" t="s">
        <v>442</v>
      </c>
      <c r="C29" s="652" t="s">
        <v>443</v>
      </c>
      <c r="D29" s="652" t="s">
        <v>444</v>
      </c>
      <c r="E29" s="447"/>
    </row>
    <row r="30" spans="1:6" ht="16.5" thickBot="1" x14ac:dyDescent="0.3">
      <c r="B30" s="653" t="s">
        <v>445</v>
      </c>
      <c r="C30" s="654"/>
      <c r="D30" s="654"/>
      <c r="E30" s="447"/>
    </row>
    <row r="31" spans="1:6" ht="16.5" thickBot="1" x14ac:dyDescent="0.3">
      <c r="B31" s="653" t="s">
        <v>446</v>
      </c>
      <c r="C31" s="654"/>
      <c r="D31" s="655"/>
      <c r="E31" s="447"/>
    </row>
    <row r="32" spans="1:6" ht="16.5" thickBot="1" x14ac:dyDescent="0.3">
      <c r="B32" s="653" t="s">
        <v>447</v>
      </c>
      <c r="C32" s="654"/>
      <c r="D32" s="655">
        <f>SUMIFS(WereldProductie!H6:H47,WereldProductie!C6:C47,D29,WereldProductie!D6:D47,B32)</f>
        <v>3032</v>
      </c>
      <c r="E32" s="447" t="s">
        <v>57</v>
      </c>
    </row>
  </sheetData>
  <mergeCells count="4">
    <mergeCell ref="A1:F1"/>
    <mergeCell ref="A2:F2"/>
    <mergeCell ref="B27:D27"/>
    <mergeCell ref="B28:D28"/>
  </mergeCells>
  <printOptions horizontalCentered="1"/>
  <pageMargins left="0.31496062992125984" right="0.51181102362204722" top="1.5354330708661419" bottom="0.55118110236220474" header="0" footer="0"/>
  <pageSetup paperSize="9" orientation="portrait" blackAndWhite="1" r:id="rId1"/>
  <headerFooter>
    <oddHeader>&amp;LMOS Excel cursus Expert&amp;R&amp;G</oddHeader>
    <oddFooter>&amp;L&amp;G&amp;R&amp;D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I47"/>
  <sheetViews>
    <sheetView showGridLines="0" topLeftCell="A6" workbookViewId="0">
      <selection activeCell="J32" sqref="J32"/>
    </sheetView>
  </sheetViews>
  <sheetFormatPr defaultColWidth="8.85546875" defaultRowHeight="15" x14ac:dyDescent="0.25"/>
  <cols>
    <col min="1" max="1" width="3.7109375" customWidth="1"/>
    <col min="2" max="3" width="16.28515625" customWidth="1"/>
    <col min="4" max="7" width="9.140625" customWidth="1"/>
    <col min="10" max="10" width="29" customWidth="1"/>
    <col min="11" max="11" width="28.7109375" customWidth="1"/>
    <col min="12" max="18" width="6" customWidth="1"/>
    <col min="19" max="19" width="6.28515625" customWidth="1"/>
  </cols>
  <sheetData>
    <row r="1" spans="1:9" ht="27.75" customHeight="1" x14ac:dyDescent="0.25">
      <c r="A1" s="1050">
        <f ca="1">TODAY()</f>
        <v>44195</v>
      </c>
      <c r="B1" s="1050"/>
      <c r="C1" s="223" t="s">
        <v>490</v>
      </c>
    </row>
    <row r="2" spans="1:9" ht="31.5" x14ac:dyDescent="0.5">
      <c r="A2" s="224"/>
      <c r="B2" s="1051" t="s">
        <v>491</v>
      </c>
      <c r="C2" s="1051"/>
      <c r="D2" s="1052"/>
      <c r="E2" s="1052"/>
      <c r="F2" s="1052"/>
      <c r="G2" s="1052"/>
      <c r="H2" s="1052"/>
    </row>
    <row r="3" spans="1:9" ht="23.25" x14ac:dyDescent="0.35">
      <c r="B3" s="1053" t="s">
        <v>492</v>
      </c>
      <c r="C3" s="1053"/>
      <c r="D3" s="1053"/>
      <c r="E3" s="1053"/>
      <c r="F3" s="1053"/>
      <c r="G3" s="1053"/>
      <c r="H3" s="1053"/>
    </row>
    <row r="4" spans="1:9" ht="15.75" thickBot="1" x14ac:dyDescent="0.3"/>
    <row r="5" spans="1:9" x14ac:dyDescent="0.25">
      <c r="B5" s="225" t="s">
        <v>493</v>
      </c>
      <c r="C5" s="226" t="s">
        <v>494</v>
      </c>
      <c r="D5" s="227" t="s">
        <v>442</v>
      </c>
      <c r="E5" s="227">
        <v>2013</v>
      </c>
      <c r="F5" s="227">
        <v>2014</v>
      </c>
      <c r="G5" s="227">
        <v>2015</v>
      </c>
      <c r="H5" s="227">
        <v>2016</v>
      </c>
      <c r="I5" s="227" t="s">
        <v>399</v>
      </c>
    </row>
    <row r="6" spans="1:9" x14ac:dyDescent="0.25">
      <c r="B6" s="228" t="s">
        <v>495</v>
      </c>
      <c r="C6" s="229" t="s">
        <v>444</v>
      </c>
      <c r="D6" s="230" t="s">
        <v>445</v>
      </c>
      <c r="E6" s="231">
        <v>830</v>
      </c>
      <c r="F6" s="231">
        <v>830</v>
      </c>
      <c r="G6" s="231">
        <v>830</v>
      </c>
      <c r="H6" s="231">
        <v>830</v>
      </c>
      <c r="I6" s="232">
        <f>SUM(E6:H6)</f>
        <v>3320</v>
      </c>
    </row>
    <row r="7" spans="1:9" x14ac:dyDescent="0.25">
      <c r="B7" s="228" t="s">
        <v>495</v>
      </c>
      <c r="C7" s="229" t="s">
        <v>444</v>
      </c>
      <c r="D7" s="230" t="s">
        <v>447</v>
      </c>
      <c r="E7" s="231">
        <v>140</v>
      </c>
      <c r="F7" s="231">
        <v>142</v>
      </c>
      <c r="G7" s="231">
        <v>110</v>
      </c>
      <c r="H7" s="231">
        <v>141</v>
      </c>
      <c r="I7" s="232">
        <f t="shared" ref="I7:I47" si="0">SUM(E7:H7)</f>
        <v>533</v>
      </c>
    </row>
    <row r="8" spans="1:9" x14ac:dyDescent="0.25">
      <c r="B8" s="228" t="s">
        <v>495</v>
      </c>
      <c r="C8" s="229" t="s">
        <v>444</v>
      </c>
      <c r="D8" s="230" t="s">
        <v>446</v>
      </c>
      <c r="E8" s="231">
        <v>830</v>
      </c>
      <c r="F8" s="231">
        <v>830</v>
      </c>
      <c r="G8" s="231">
        <v>830</v>
      </c>
      <c r="H8" s="231">
        <v>830</v>
      </c>
      <c r="I8" s="232">
        <f t="shared" si="0"/>
        <v>3320</v>
      </c>
    </row>
    <row r="9" spans="1:9" x14ac:dyDescent="0.25">
      <c r="B9" s="228" t="s">
        <v>496</v>
      </c>
      <c r="C9" s="229" t="s">
        <v>444</v>
      </c>
      <c r="D9" s="230" t="s">
        <v>445</v>
      </c>
      <c r="E9" s="231">
        <v>1025</v>
      </c>
      <c r="F9" s="231">
        <v>1040</v>
      </c>
      <c r="G9" s="231">
        <v>1025</v>
      </c>
      <c r="H9" s="231">
        <v>1030</v>
      </c>
      <c r="I9" s="232">
        <f t="shared" si="0"/>
        <v>4120</v>
      </c>
    </row>
    <row r="10" spans="1:9" x14ac:dyDescent="0.25">
      <c r="B10" s="228" t="s">
        <v>496</v>
      </c>
      <c r="C10" s="229" t="s">
        <v>444</v>
      </c>
      <c r="D10" s="230" t="s">
        <v>447</v>
      </c>
      <c r="E10" s="231">
        <v>110</v>
      </c>
      <c r="F10" s="231">
        <v>93</v>
      </c>
      <c r="G10" s="231">
        <v>100</v>
      </c>
      <c r="H10" s="231">
        <v>100</v>
      </c>
      <c r="I10" s="232">
        <f t="shared" si="0"/>
        <v>403</v>
      </c>
    </row>
    <row r="11" spans="1:9" x14ac:dyDescent="0.25">
      <c r="B11" s="228" t="s">
        <v>496</v>
      </c>
      <c r="C11" s="229" t="s">
        <v>444</v>
      </c>
      <c r="D11" s="230" t="s">
        <v>446</v>
      </c>
      <c r="E11" s="231">
        <v>105</v>
      </c>
      <c r="F11" s="231">
        <v>120</v>
      </c>
      <c r="G11" s="231">
        <v>100</v>
      </c>
      <c r="H11" s="231">
        <v>100</v>
      </c>
      <c r="I11" s="232">
        <f t="shared" si="0"/>
        <v>425</v>
      </c>
    </row>
    <row r="12" spans="1:9" x14ac:dyDescent="0.25">
      <c r="B12" s="228" t="s">
        <v>497</v>
      </c>
      <c r="C12" s="229" t="s">
        <v>444</v>
      </c>
      <c r="D12" s="230" t="s">
        <v>445</v>
      </c>
      <c r="E12" s="233">
        <v>1221</v>
      </c>
      <c r="F12" s="231">
        <v>1276</v>
      </c>
      <c r="G12" s="234">
        <v>1220</v>
      </c>
      <c r="H12" s="234">
        <v>1190</v>
      </c>
      <c r="I12" s="232">
        <f t="shared" si="0"/>
        <v>4907</v>
      </c>
    </row>
    <row r="13" spans="1:9" x14ac:dyDescent="0.25">
      <c r="B13" s="228" t="s">
        <v>497</v>
      </c>
      <c r="C13" s="229" t="s">
        <v>444</v>
      </c>
      <c r="D13" s="230" t="s">
        <v>447</v>
      </c>
      <c r="E13" s="233">
        <v>1310</v>
      </c>
      <c r="F13" s="231">
        <v>1300</v>
      </c>
      <c r="G13" s="234">
        <v>1300</v>
      </c>
      <c r="H13" s="234">
        <v>1300</v>
      </c>
      <c r="I13" s="232">
        <f t="shared" si="0"/>
        <v>5210</v>
      </c>
    </row>
    <row r="14" spans="1:9" x14ac:dyDescent="0.25">
      <c r="B14" s="228" t="s">
        <v>497</v>
      </c>
      <c r="C14" s="229" t="s">
        <v>444</v>
      </c>
      <c r="D14" s="230" t="s">
        <v>446</v>
      </c>
      <c r="E14" s="233">
        <v>215</v>
      </c>
      <c r="F14" s="231">
        <v>230</v>
      </c>
      <c r="G14" s="234">
        <v>215</v>
      </c>
      <c r="H14" s="234">
        <v>180</v>
      </c>
      <c r="I14" s="232">
        <f t="shared" si="0"/>
        <v>840</v>
      </c>
    </row>
    <row r="15" spans="1:9" x14ac:dyDescent="0.25">
      <c r="B15" s="228" t="s">
        <v>498</v>
      </c>
      <c r="C15" s="229" t="s">
        <v>444</v>
      </c>
      <c r="D15" s="230" t="s">
        <v>445</v>
      </c>
      <c r="E15" s="235">
        <v>1370</v>
      </c>
      <c r="F15" s="231">
        <v>1431</v>
      </c>
      <c r="G15" s="231">
        <v>1360</v>
      </c>
      <c r="H15" s="231">
        <v>1310</v>
      </c>
      <c r="I15" s="232">
        <f t="shared" si="0"/>
        <v>5471</v>
      </c>
    </row>
    <row r="16" spans="1:9" x14ac:dyDescent="0.25">
      <c r="B16" s="228" t="s">
        <v>498</v>
      </c>
      <c r="C16" s="229" t="s">
        <v>444</v>
      </c>
      <c r="D16" s="230" t="s">
        <v>447</v>
      </c>
      <c r="E16" s="235">
        <v>1105</v>
      </c>
      <c r="F16" s="231">
        <v>1215</v>
      </c>
      <c r="G16" s="231">
        <v>1175</v>
      </c>
      <c r="H16" s="231">
        <v>1175</v>
      </c>
      <c r="I16" s="232">
        <f t="shared" si="0"/>
        <v>4670</v>
      </c>
    </row>
    <row r="17" spans="2:9" x14ac:dyDescent="0.25">
      <c r="B17" s="228" t="s">
        <v>498</v>
      </c>
      <c r="C17" s="229" t="s">
        <v>444</v>
      </c>
      <c r="D17" s="230" t="s">
        <v>446</v>
      </c>
      <c r="E17" s="235">
        <v>262</v>
      </c>
      <c r="F17" s="231">
        <v>290</v>
      </c>
      <c r="G17" s="231">
        <v>287</v>
      </c>
      <c r="H17" s="231">
        <v>287</v>
      </c>
      <c r="I17" s="232">
        <f t="shared" si="0"/>
        <v>1126</v>
      </c>
    </row>
    <row r="18" spans="2:9" x14ac:dyDescent="0.25">
      <c r="B18" s="228" t="s">
        <v>499</v>
      </c>
      <c r="C18" s="229" t="s">
        <v>443</v>
      </c>
      <c r="D18" s="230" t="s">
        <v>445</v>
      </c>
      <c r="E18" s="233">
        <v>31681</v>
      </c>
      <c r="F18" s="235">
        <v>33263</v>
      </c>
      <c r="G18" s="233">
        <v>35985</v>
      </c>
      <c r="H18" s="233">
        <v>38000</v>
      </c>
      <c r="I18" s="232">
        <f t="shared" si="0"/>
        <v>138929</v>
      </c>
    </row>
    <row r="19" spans="2:9" x14ac:dyDescent="0.25">
      <c r="B19" s="228" t="s">
        <v>499</v>
      </c>
      <c r="C19" s="229" t="s">
        <v>443</v>
      </c>
      <c r="D19" s="230" t="s">
        <v>447</v>
      </c>
      <c r="E19" s="233">
        <v>5675</v>
      </c>
      <c r="F19" s="235">
        <v>6200</v>
      </c>
      <c r="G19" s="233">
        <v>6600</v>
      </c>
      <c r="H19" s="233">
        <v>7200</v>
      </c>
      <c r="I19" s="232">
        <f t="shared" si="0"/>
        <v>25675</v>
      </c>
    </row>
    <row r="20" spans="2:9" x14ac:dyDescent="0.25">
      <c r="B20" s="228" t="s">
        <v>499</v>
      </c>
      <c r="C20" s="229" t="s">
        <v>443</v>
      </c>
      <c r="D20" s="230" t="s">
        <v>446</v>
      </c>
      <c r="E20" s="233">
        <v>14263</v>
      </c>
      <c r="F20" s="235">
        <v>15057</v>
      </c>
      <c r="G20" s="233">
        <v>15800</v>
      </c>
      <c r="H20" s="233">
        <v>16500</v>
      </c>
      <c r="I20" s="232">
        <f t="shared" si="0"/>
        <v>61620</v>
      </c>
    </row>
    <row r="21" spans="2:9" x14ac:dyDescent="0.25">
      <c r="B21" s="228" t="s">
        <v>500</v>
      </c>
      <c r="C21" s="229" t="s">
        <v>443</v>
      </c>
      <c r="D21" s="230" t="s">
        <v>445</v>
      </c>
      <c r="E21" s="235">
        <v>12021</v>
      </c>
      <c r="F21" s="235">
        <v>10886</v>
      </c>
      <c r="G21" s="235">
        <v>12069</v>
      </c>
      <c r="H21" s="235">
        <v>11297</v>
      </c>
      <c r="I21" s="232">
        <f t="shared" si="0"/>
        <v>46273</v>
      </c>
    </row>
    <row r="22" spans="2:9" x14ac:dyDescent="0.25">
      <c r="B22" s="228" t="s">
        <v>500</v>
      </c>
      <c r="C22" s="229" t="s">
        <v>443</v>
      </c>
      <c r="D22" s="230" t="s">
        <v>447</v>
      </c>
      <c r="E22" s="235">
        <v>1985</v>
      </c>
      <c r="F22" s="235">
        <v>2090</v>
      </c>
      <c r="G22" s="235">
        <v>2044</v>
      </c>
      <c r="H22" s="235">
        <v>1970</v>
      </c>
      <c r="I22" s="232">
        <f t="shared" si="0"/>
        <v>8089</v>
      </c>
    </row>
    <row r="23" spans="2:9" x14ac:dyDescent="0.25">
      <c r="B23" s="228" t="s">
        <v>500</v>
      </c>
      <c r="C23" s="229" t="s">
        <v>443</v>
      </c>
      <c r="D23" s="230" t="s">
        <v>446</v>
      </c>
      <c r="E23" s="235">
        <v>2754</v>
      </c>
      <c r="F23" s="235">
        <v>2378</v>
      </c>
      <c r="G23" s="235">
        <v>2816</v>
      </c>
      <c r="H23" s="235">
        <v>2112</v>
      </c>
      <c r="I23" s="232">
        <f t="shared" si="0"/>
        <v>10060</v>
      </c>
    </row>
    <row r="24" spans="2:9" x14ac:dyDescent="0.25">
      <c r="B24" s="228" t="s">
        <v>501</v>
      </c>
      <c r="C24" s="229" t="s">
        <v>443</v>
      </c>
      <c r="D24" s="230" t="s">
        <v>445</v>
      </c>
      <c r="E24" s="233">
        <v>1935</v>
      </c>
      <c r="F24" s="231">
        <v>1936</v>
      </c>
      <c r="G24" s="234">
        <v>1750</v>
      </c>
      <c r="H24" s="234">
        <v>1750</v>
      </c>
      <c r="I24" s="232">
        <f t="shared" si="0"/>
        <v>7371</v>
      </c>
    </row>
    <row r="25" spans="2:9" x14ac:dyDescent="0.25">
      <c r="B25" s="228" t="s">
        <v>501</v>
      </c>
      <c r="C25" s="229" t="s">
        <v>443</v>
      </c>
      <c r="D25" s="230" t="s">
        <v>447</v>
      </c>
      <c r="E25" s="233">
        <v>1006</v>
      </c>
      <c r="F25" s="231">
        <v>1006</v>
      </c>
      <c r="G25" s="234">
        <v>1000</v>
      </c>
      <c r="H25" s="234">
        <v>1000</v>
      </c>
      <c r="I25" s="232">
        <f t="shared" si="0"/>
        <v>4012</v>
      </c>
    </row>
    <row r="26" spans="2:9" x14ac:dyDescent="0.25">
      <c r="B26" s="228" t="s">
        <v>501</v>
      </c>
      <c r="C26" s="229" t="s">
        <v>443</v>
      </c>
      <c r="D26" s="230" t="s">
        <v>446</v>
      </c>
      <c r="E26" s="233">
        <v>280</v>
      </c>
      <c r="F26" s="231">
        <v>280</v>
      </c>
      <c r="G26" s="234">
        <v>280</v>
      </c>
      <c r="H26" s="234">
        <v>280</v>
      </c>
      <c r="I26" s="232">
        <f t="shared" si="0"/>
        <v>1120</v>
      </c>
    </row>
    <row r="27" spans="2:9" x14ac:dyDescent="0.25">
      <c r="B27" s="228" t="s">
        <v>502</v>
      </c>
      <c r="C27" s="229" t="s">
        <v>443</v>
      </c>
      <c r="D27" s="230" t="s">
        <v>445</v>
      </c>
      <c r="E27" s="233">
        <v>1350</v>
      </c>
      <c r="F27" s="231">
        <v>1355</v>
      </c>
      <c r="G27" s="234">
        <v>1290</v>
      </c>
      <c r="H27" s="234">
        <v>1295</v>
      </c>
      <c r="I27" s="232">
        <f t="shared" si="0"/>
        <v>5290</v>
      </c>
    </row>
    <row r="28" spans="2:9" x14ac:dyDescent="0.25">
      <c r="B28" s="228" t="s">
        <v>502</v>
      </c>
      <c r="C28" s="229" t="s">
        <v>443</v>
      </c>
      <c r="D28" s="230" t="s">
        <v>447</v>
      </c>
      <c r="E28" s="233">
        <v>177</v>
      </c>
      <c r="F28" s="231">
        <v>177</v>
      </c>
      <c r="G28" s="234">
        <v>177</v>
      </c>
      <c r="H28" s="234">
        <v>177</v>
      </c>
      <c r="I28" s="232">
        <f t="shared" si="0"/>
        <v>708</v>
      </c>
    </row>
    <row r="29" spans="2:9" x14ac:dyDescent="0.25">
      <c r="B29" s="228" t="s">
        <v>502</v>
      </c>
      <c r="C29" s="229" t="s">
        <v>443</v>
      </c>
      <c r="D29" s="230" t="s">
        <v>446</v>
      </c>
      <c r="E29" s="233">
        <v>352</v>
      </c>
      <c r="F29" s="231">
        <v>352</v>
      </c>
      <c r="G29" s="234">
        <v>350</v>
      </c>
      <c r="H29" s="234">
        <v>350</v>
      </c>
      <c r="I29" s="232">
        <f t="shared" si="0"/>
        <v>1404</v>
      </c>
    </row>
    <row r="30" spans="2:9" x14ac:dyDescent="0.25">
      <c r="B30" s="228" t="s">
        <v>503</v>
      </c>
      <c r="C30" s="229" t="s">
        <v>444</v>
      </c>
      <c r="D30" s="230" t="s">
        <v>445</v>
      </c>
      <c r="E30" s="233">
        <v>3900</v>
      </c>
      <c r="F30" s="231">
        <v>3905</v>
      </c>
      <c r="G30" s="234">
        <v>3910</v>
      </c>
      <c r="H30" s="234">
        <v>3915</v>
      </c>
      <c r="I30" s="232">
        <f t="shared" si="0"/>
        <v>15630</v>
      </c>
    </row>
    <row r="31" spans="2:9" x14ac:dyDescent="0.25">
      <c r="B31" s="228" t="s">
        <v>503</v>
      </c>
      <c r="C31" s="229" t="s">
        <v>444</v>
      </c>
      <c r="D31" s="230" t="s">
        <v>447</v>
      </c>
      <c r="E31" s="233">
        <v>11</v>
      </c>
      <c r="F31" s="231">
        <v>11</v>
      </c>
      <c r="G31" s="234">
        <v>12</v>
      </c>
      <c r="H31" s="234">
        <v>16</v>
      </c>
      <c r="I31" s="232">
        <f t="shared" si="0"/>
        <v>50</v>
      </c>
    </row>
    <row r="32" spans="2:9" x14ac:dyDescent="0.25">
      <c r="B32" s="228" t="s">
        <v>503</v>
      </c>
      <c r="C32" s="229" t="s">
        <v>444</v>
      </c>
      <c r="D32" s="230" t="s">
        <v>446</v>
      </c>
      <c r="E32" s="233">
        <v>88</v>
      </c>
      <c r="F32" s="231">
        <v>90</v>
      </c>
      <c r="G32" s="234">
        <v>92</v>
      </c>
      <c r="H32" s="234">
        <v>94</v>
      </c>
      <c r="I32" s="232">
        <f t="shared" si="0"/>
        <v>364</v>
      </c>
    </row>
    <row r="33" spans="2:9" x14ac:dyDescent="0.25">
      <c r="B33" s="228" t="s">
        <v>504</v>
      </c>
      <c r="C33" s="229" t="s">
        <v>443</v>
      </c>
      <c r="D33" s="230" t="s">
        <v>445</v>
      </c>
      <c r="E33" s="234">
        <v>1230</v>
      </c>
      <c r="F33" s="231">
        <v>910</v>
      </c>
      <c r="G33" s="234">
        <v>1124</v>
      </c>
      <c r="H33" s="234">
        <v>1210</v>
      </c>
      <c r="I33" s="232">
        <f t="shared" si="0"/>
        <v>4474</v>
      </c>
    </row>
    <row r="34" spans="2:9" x14ac:dyDescent="0.25">
      <c r="B34" s="228" t="s">
        <v>504</v>
      </c>
      <c r="C34" s="229" t="s">
        <v>443</v>
      </c>
      <c r="D34" s="230" t="s">
        <v>447</v>
      </c>
      <c r="E34" s="234">
        <v>32</v>
      </c>
      <c r="F34" s="231">
        <v>30</v>
      </c>
      <c r="G34" s="234">
        <v>57</v>
      </c>
      <c r="H34" s="234">
        <v>51</v>
      </c>
      <c r="I34" s="232">
        <f t="shared" si="0"/>
        <v>170</v>
      </c>
    </row>
    <row r="35" spans="2:9" x14ac:dyDescent="0.25">
      <c r="B35" s="228" t="s">
        <v>504</v>
      </c>
      <c r="C35" s="229" t="s">
        <v>443</v>
      </c>
      <c r="D35" s="230" t="s">
        <v>446</v>
      </c>
      <c r="E35" s="234">
        <v>185</v>
      </c>
      <c r="F35" s="231">
        <v>135</v>
      </c>
      <c r="G35" s="234">
        <v>131</v>
      </c>
      <c r="H35" s="234">
        <v>110</v>
      </c>
      <c r="I35" s="232">
        <f t="shared" si="0"/>
        <v>561</v>
      </c>
    </row>
    <row r="36" spans="2:9" x14ac:dyDescent="0.25">
      <c r="B36" s="228" t="s">
        <v>505</v>
      </c>
      <c r="C36" s="229" t="s">
        <v>444</v>
      </c>
      <c r="D36" s="230" t="s">
        <v>445</v>
      </c>
      <c r="E36" s="235">
        <v>1320</v>
      </c>
      <c r="F36" s="231">
        <v>1380</v>
      </c>
      <c r="G36" s="231">
        <v>1350</v>
      </c>
      <c r="H36" s="231">
        <v>1400</v>
      </c>
      <c r="I36" s="232">
        <f t="shared" si="0"/>
        <v>5450</v>
      </c>
    </row>
    <row r="37" spans="2:9" x14ac:dyDescent="0.25">
      <c r="B37" s="228" t="s">
        <v>505</v>
      </c>
      <c r="C37" s="229" t="s">
        <v>444</v>
      </c>
      <c r="D37" s="230" t="s">
        <v>447</v>
      </c>
      <c r="E37" s="235">
        <v>277</v>
      </c>
      <c r="F37" s="231">
        <v>260</v>
      </c>
      <c r="G37" s="231">
        <v>271</v>
      </c>
      <c r="H37" s="231">
        <v>300</v>
      </c>
      <c r="I37" s="232">
        <f t="shared" si="0"/>
        <v>1108</v>
      </c>
    </row>
    <row r="38" spans="2:9" x14ac:dyDescent="0.25">
      <c r="B38" s="228" t="s">
        <v>505</v>
      </c>
      <c r="C38" s="229" t="s">
        <v>444</v>
      </c>
      <c r="D38" s="230" t="s">
        <v>446</v>
      </c>
      <c r="E38" s="235">
        <v>348</v>
      </c>
      <c r="F38" s="231">
        <v>366</v>
      </c>
      <c r="G38" s="231">
        <v>360</v>
      </c>
      <c r="H38" s="231">
        <v>370</v>
      </c>
      <c r="I38" s="232">
        <f t="shared" si="0"/>
        <v>1444</v>
      </c>
    </row>
    <row r="39" spans="2:9" x14ac:dyDescent="0.25">
      <c r="B39" s="228" t="s">
        <v>506</v>
      </c>
      <c r="C39" s="229" t="s">
        <v>443</v>
      </c>
      <c r="D39" s="230" t="s">
        <v>445</v>
      </c>
      <c r="E39" s="234">
        <v>2750</v>
      </c>
      <c r="F39" s="231">
        <v>2500</v>
      </c>
      <c r="G39" s="234">
        <v>2700</v>
      </c>
      <c r="H39" s="234">
        <v>2900</v>
      </c>
      <c r="I39" s="232">
        <f t="shared" si="0"/>
        <v>10850</v>
      </c>
    </row>
    <row r="40" spans="2:9" x14ac:dyDescent="0.25">
      <c r="B40" s="228" t="s">
        <v>506</v>
      </c>
      <c r="C40" s="229" t="s">
        <v>443</v>
      </c>
      <c r="D40" s="230" t="s">
        <v>447</v>
      </c>
      <c r="E40" s="234">
        <v>2250</v>
      </c>
      <c r="F40" s="231">
        <v>2150</v>
      </c>
      <c r="G40" s="234">
        <v>2200</v>
      </c>
      <c r="H40" s="234">
        <v>2200</v>
      </c>
      <c r="I40" s="232">
        <f t="shared" si="0"/>
        <v>8800</v>
      </c>
    </row>
    <row r="41" spans="2:9" x14ac:dyDescent="0.25">
      <c r="B41" s="228" t="s">
        <v>506</v>
      </c>
      <c r="C41" s="229" t="s">
        <v>443</v>
      </c>
      <c r="D41" s="230" t="s">
        <v>446</v>
      </c>
      <c r="E41" s="234">
        <v>385</v>
      </c>
      <c r="F41" s="231">
        <v>380</v>
      </c>
      <c r="G41" s="234">
        <v>390</v>
      </c>
      <c r="H41" s="234">
        <v>390</v>
      </c>
      <c r="I41" s="232">
        <f t="shared" si="0"/>
        <v>1545</v>
      </c>
    </row>
    <row r="42" spans="2:9" x14ac:dyDescent="0.25">
      <c r="B42" s="228" t="s">
        <v>507</v>
      </c>
      <c r="C42" s="229" t="s">
        <v>443</v>
      </c>
      <c r="D42" s="230" t="s">
        <v>445</v>
      </c>
      <c r="E42" s="233">
        <v>853</v>
      </c>
      <c r="F42" s="231">
        <v>896</v>
      </c>
      <c r="G42" s="234">
        <v>1050</v>
      </c>
      <c r="H42" s="234">
        <v>1050</v>
      </c>
      <c r="I42" s="232">
        <f t="shared" si="0"/>
        <v>3849</v>
      </c>
    </row>
    <row r="43" spans="2:9" x14ac:dyDescent="0.25">
      <c r="B43" s="228" t="s">
        <v>507</v>
      </c>
      <c r="C43" s="229" t="s">
        <v>443</v>
      </c>
      <c r="D43" s="230" t="s">
        <v>447</v>
      </c>
      <c r="E43" s="233">
        <v>330</v>
      </c>
      <c r="F43" s="231">
        <v>320</v>
      </c>
      <c r="G43" s="234">
        <v>320</v>
      </c>
      <c r="H43" s="234">
        <v>320</v>
      </c>
      <c r="I43" s="232">
        <f t="shared" si="0"/>
        <v>1290</v>
      </c>
    </row>
    <row r="44" spans="2:9" x14ac:dyDescent="0.25">
      <c r="B44" s="228" t="s">
        <v>507</v>
      </c>
      <c r="C44" s="229" t="s">
        <v>443</v>
      </c>
      <c r="D44" s="230" t="s">
        <v>446</v>
      </c>
      <c r="E44" s="233">
        <v>100</v>
      </c>
      <c r="F44" s="231">
        <v>105</v>
      </c>
      <c r="G44" s="234">
        <v>125</v>
      </c>
      <c r="H44" s="234">
        <v>125</v>
      </c>
      <c r="I44" s="232">
        <f t="shared" si="0"/>
        <v>455</v>
      </c>
    </row>
    <row r="45" spans="2:9" x14ac:dyDescent="0.25">
      <c r="B45" s="228" t="s">
        <v>508</v>
      </c>
      <c r="C45" s="229" t="s">
        <v>443</v>
      </c>
      <c r="D45" s="230" t="s">
        <v>445</v>
      </c>
      <c r="E45" s="231">
        <v>4288</v>
      </c>
      <c r="F45" s="231">
        <v>4179</v>
      </c>
      <c r="G45" s="234">
        <v>4227</v>
      </c>
      <c r="H45" s="234">
        <v>4200</v>
      </c>
      <c r="I45" s="232">
        <f t="shared" si="0"/>
        <v>16894</v>
      </c>
    </row>
    <row r="46" spans="2:9" x14ac:dyDescent="0.25">
      <c r="B46" s="228" t="s">
        <v>508</v>
      </c>
      <c r="C46" s="229" t="s">
        <v>443</v>
      </c>
      <c r="D46" s="230" t="s">
        <v>447</v>
      </c>
      <c r="E46" s="231">
        <v>852</v>
      </c>
      <c r="F46" s="231">
        <v>901</v>
      </c>
      <c r="G46" s="234">
        <v>891</v>
      </c>
      <c r="H46" s="234">
        <v>908</v>
      </c>
      <c r="I46" s="232">
        <f t="shared" si="0"/>
        <v>3552</v>
      </c>
    </row>
    <row r="47" spans="2:9" x14ac:dyDescent="0.25">
      <c r="B47" s="228" t="s">
        <v>508</v>
      </c>
      <c r="C47" s="229" t="s">
        <v>443</v>
      </c>
      <c r="D47" s="230" t="s">
        <v>446</v>
      </c>
      <c r="E47" s="231">
        <v>867</v>
      </c>
      <c r="F47" s="231">
        <v>738</v>
      </c>
      <c r="G47" s="234">
        <v>876</v>
      </c>
      <c r="H47" s="234">
        <v>796</v>
      </c>
      <c r="I47" s="232">
        <f t="shared" si="0"/>
        <v>3277</v>
      </c>
    </row>
  </sheetData>
  <mergeCells count="3">
    <mergeCell ref="A1:B1"/>
    <mergeCell ref="B2:H2"/>
    <mergeCell ref="B3:H3"/>
  </mergeCells>
  <printOptions horizontalCentered="1"/>
  <pageMargins left="0.31496062992125984" right="0.31496062992125984" top="1.3385826771653544" bottom="0.74803149606299213" header="0" footer="0"/>
  <pageSetup scale="95" orientation="portrait" horizontalDpi="1200" verticalDpi="1200" r:id="rId1"/>
  <headerFooter>
    <oddHeader>&amp;L&amp;G</oddHeader>
    <oddFooter>&amp;C&amp;G</oddFooter>
  </headerFooter>
  <legacy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7"/>
  <sheetViews>
    <sheetView showGridLines="0" zoomScaleNormal="100" zoomScaleSheetLayoutView="100" zoomScalePageLayoutView="90" workbookViewId="0">
      <selection sqref="A1:M1"/>
    </sheetView>
  </sheetViews>
  <sheetFormatPr defaultColWidth="9" defaultRowHeight="12.75" x14ac:dyDescent="0.25"/>
  <cols>
    <col min="1" max="1" width="9" style="200"/>
    <col min="2" max="2" width="38.85546875" style="200" bestFit="1" customWidth="1"/>
    <col min="3" max="3" width="11" style="201" customWidth="1"/>
    <col min="4" max="4" width="23.42578125" style="200" customWidth="1"/>
    <col min="5" max="5" width="9.42578125" style="201" hidden="1" customWidth="1"/>
    <col min="6" max="6" width="7.7109375" style="200" customWidth="1"/>
    <col min="7" max="7" width="7" style="200" customWidth="1"/>
    <col min="8" max="8" width="9.42578125" style="200" customWidth="1"/>
    <col min="9" max="9" width="11.42578125" style="200" customWidth="1"/>
    <col min="10" max="10" width="10.42578125" style="200" customWidth="1"/>
    <col min="11" max="11" width="9" style="200"/>
    <col min="12" max="12" width="5" style="200" customWidth="1"/>
    <col min="13" max="13" width="11.42578125" style="200" customWidth="1"/>
    <col min="14" max="16384" width="9" style="200"/>
  </cols>
  <sheetData>
    <row r="1" spans="1:13" s="11" customFormat="1" ht="50.4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</row>
    <row r="2" spans="1:13" s="11" customFormat="1" ht="30.75" customHeight="1" thickTop="1" x14ac:dyDescent="0.25">
      <c r="A2" s="1011" t="s">
        <v>448</v>
      </c>
      <c r="B2" s="1011"/>
      <c r="C2" s="1011"/>
      <c r="D2" s="1011"/>
      <c r="E2" s="1011"/>
      <c r="F2" s="1011"/>
      <c r="G2" s="1011"/>
      <c r="H2" s="1011"/>
      <c r="I2" s="1011"/>
      <c r="J2" s="1011"/>
      <c r="K2" s="1011"/>
      <c r="L2" s="1011"/>
      <c r="M2" s="1011"/>
    </row>
    <row r="3" spans="1:13" s="26" customFormat="1" ht="21" x14ac:dyDescent="0.25">
      <c r="A3" s="16" t="s">
        <v>960</v>
      </c>
      <c r="B3" s="158"/>
      <c r="C3" s="198"/>
      <c r="D3" s="158"/>
      <c r="E3" s="158"/>
      <c r="F3" s="158"/>
      <c r="G3" s="158"/>
      <c r="H3" s="158"/>
      <c r="I3" s="173"/>
      <c r="J3" s="173"/>
      <c r="K3" s="173"/>
      <c r="L3" s="173"/>
      <c r="M3" s="173"/>
    </row>
    <row r="4" spans="1:13" s="161" customFormat="1" ht="15.75" x14ac:dyDescent="0.25">
      <c r="A4" s="199" t="s">
        <v>449</v>
      </c>
      <c r="C4" s="124"/>
      <c r="D4" s="20"/>
      <c r="E4" s="20"/>
      <c r="F4" s="20"/>
      <c r="G4" s="20"/>
      <c r="H4" s="20"/>
    </row>
    <row r="5" spans="1:13" s="161" customFormat="1" ht="15.75" x14ac:dyDescent="0.25">
      <c r="A5" s="42" t="s">
        <v>450</v>
      </c>
      <c r="C5" s="124"/>
      <c r="D5" s="20"/>
      <c r="E5" s="20"/>
      <c r="F5" s="20"/>
      <c r="G5" s="20"/>
      <c r="H5" s="20"/>
    </row>
    <row r="6" spans="1:13" s="161" customFormat="1" ht="15.75" x14ac:dyDescent="0.25">
      <c r="A6" s="163" t="s">
        <v>451</v>
      </c>
      <c r="C6" s="124"/>
      <c r="D6" s="20"/>
      <c r="E6" s="20"/>
      <c r="F6" s="20"/>
      <c r="G6" s="20"/>
      <c r="H6" s="20"/>
    </row>
    <row r="7" spans="1:13" ht="32.25" customHeight="1" x14ac:dyDescent="0.25">
      <c r="B7" s="667" t="s">
        <v>963</v>
      </c>
      <c r="D7" s="202"/>
    </row>
    <row r="8" spans="1:13" ht="15.75" x14ac:dyDescent="0.25">
      <c r="A8" s="656"/>
      <c r="B8" s="657" t="s">
        <v>452</v>
      </c>
      <c r="C8" s="658" t="s">
        <v>453</v>
      </c>
      <c r="D8" s="659"/>
      <c r="E8" s="203"/>
    </row>
    <row r="9" spans="1:13" ht="15.75" x14ac:dyDescent="0.25">
      <c r="A9" s="759" t="s">
        <v>999</v>
      </c>
      <c r="B9" s="656" t="s">
        <v>454</v>
      </c>
      <c r="C9" s="660" t="s">
        <v>455</v>
      </c>
      <c r="D9" s="661" t="str">
        <f>IF(C9="","",IF(C9=E9,"Goed","Nee, het is"&amp;" "&amp;E9))</f>
        <v>Goed</v>
      </c>
      <c r="E9" s="203" t="s">
        <v>456</v>
      </c>
    </row>
    <row r="10" spans="1:13" ht="15.75" x14ac:dyDescent="0.25">
      <c r="A10" s="759" t="s">
        <v>1000</v>
      </c>
      <c r="B10" s="656" t="s">
        <v>457</v>
      </c>
      <c r="C10" s="660">
        <v>4</v>
      </c>
      <c r="D10" s="661" t="str">
        <f t="shared" ref="D10:D18" si="0">IF(C10="","",IF(C10=E10,"Goed","Nee, het is"&amp;" "&amp;E10))</f>
        <v>Goed</v>
      </c>
      <c r="E10" s="203">
        <v>4</v>
      </c>
    </row>
    <row r="11" spans="1:13" ht="15.75" x14ac:dyDescent="0.25">
      <c r="A11" s="759" t="s">
        <v>1001</v>
      </c>
      <c r="B11" s="656" t="s">
        <v>458</v>
      </c>
      <c r="C11" s="660" t="s">
        <v>459</v>
      </c>
      <c r="D11" s="661" t="str">
        <f t="shared" si="0"/>
        <v>Nee, het is Ei</v>
      </c>
      <c r="E11" s="203" t="s">
        <v>460</v>
      </c>
    </row>
    <row r="12" spans="1:13" ht="15.75" x14ac:dyDescent="0.25">
      <c r="A12" s="759" t="s">
        <v>1002</v>
      </c>
      <c r="B12" s="656" t="s">
        <v>461</v>
      </c>
      <c r="C12" s="660"/>
      <c r="D12" s="661" t="str">
        <f t="shared" si="0"/>
        <v/>
      </c>
      <c r="E12" s="203" t="s">
        <v>462</v>
      </c>
    </row>
    <row r="13" spans="1:13" ht="15.75" x14ac:dyDescent="0.25">
      <c r="A13" s="759" t="s">
        <v>1003</v>
      </c>
      <c r="B13" s="656" t="s">
        <v>463</v>
      </c>
      <c r="C13" s="660" t="s">
        <v>464</v>
      </c>
      <c r="D13" s="661" t="str">
        <f t="shared" si="0"/>
        <v>Nee, het is Noordzee</v>
      </c>
      <c r="E13" s="203" t="s">
        <v>465</v>
      </c>
    </row>
    <row r="14" spans="1:13" ht="15.75" x14ac:dyDescent="0.25">
      <c r="A14" s="759" t="s">
        <v>1004</v>
      </c>
      <c r="B14" s="656" t="s">
        <v>466</v>
      </c>
      <c r="C14" s="660"/>
      <c r="D14" s="661" t="str">
        <f t="shared" si="0"/>
        <v/>
      </c>
      <c r="E14" s="203" t="s">
        <v>467</v>
      </c>
    </row>
    <row r="15" spans="1:13" ht="15.75" x14ac:dyDescent="0.25">
      <c r="A15" s="759" t="s">
        <v>1005</v>
      </c>
      <c r="B15" s="656" t="s">
        <v>468</v>
      </c>
      <c r="C15" s="660">
        <v>25</v>
      </c>
      <c r="D15" s="661" t="str">
        <f t="shared" si="0"/>
        <v>Goed</v>
      </c>
      <c r="E15" s="203">
        <v>25</v>
      </c>
    </row>
    <row r="16" spans="1:13" ht="15.75" x14ac:dyDescent="0.25">
      <c r="A16" s="759" t="s">
        <v>1006</v>
      </c>
      <c r="B16" s="656" t="s">
        <v>469</v>
      </c>
      <c r="C16" s="660"/>
      <c r="D16" s="661" t="str">
        <f t="shared" si="0"/>
        <v/>
      </c>
      <c r="E16" s="203">
        <v>12</v>
      </c>
    </row>
    <row r="17" spans="1:13" ht="15.75" x14ac:dyDescent="0.25">
      <c r="A17" s="759" t="s">
        <v>1013</v>
      </c>
      <c r="B17" s="656" t="s">
        <v>470</v>
      </c>
      <c r="C17" s="660" t="s">
        <v>471</v>
      </c>
      <c r="D17" s="661" t="str">
        <f t="shared" si="0"/>
        <v>Goed</v>
      </c>
      <c r="E17" s="203" t="s">
        <v>471</v>
      </c>
    </row>
    <row r="18" spans="1:13" ht="15.75" x14ac:dyDescent="0.25">
      <c r="A18" s="759" t="s">
        <v>1014</v>
      </c>
      <c r="B18" s="656" t="s">
        <v>472</v>
      </c>
      <c r="C18" s="660" t="s">
        <v>473</v>
      </c>
      <c r="D18" s="661" t="str">
        <f t="shared" si="0"/>
        <v>Goed</v>
      </c>
      <c r="E18" s="203" t="s">
        <v>474</v>
      </c>
    </row>
    <row r="19" spans="1:13" ht="18" x14ac:dyDescent="0.25">
      <c r="C19" s="204"/>
      <c r="D19" s="205"/>
      <c r="F19" s="1054" t="s">
        <v>475</v>
      </c>
      <c r="G19" s="1054"/>
      <c r="H19" s="1054"/>
      <c r="I19" s="1055">
        <f>COUNTIF(D9:D18,"Goed")</f>
        <v>5</v>
      </c>
      <c r="J19" s="1055"/>
    </row>
    <row r="20" spans="1:13" s="26" customFormat="1" ht="21" x14ac:dyDescent="0.25">
      <c r="A20" s="16" t="s">
        <v>961</v>
      </c>
      <c r="B20" s="158"/>
      <c r="C20" s="198"/>
      <c r="D20" s="158"/>
      <c r="E20" s="158"/>
      <c r="F20" s="158"/>
      <c r="G20" s="158"/>
      <c r="H20" s="158"/>
      <c r="I20" s="173"/>
      <c r="J20" s="173"/>
      <c r="K20" s="173"/>
      <c r="L20" s="173"/>
      <c r="M20" s="173"/>
    </row>
    <row r="21" spans="1:13" s="206" customFormat="1" ht="15.75" x14ac:dyDescent="0.25">
      <c r="A21" s="199" t="s">
        <v>962</v>
      </c>
      <c r="D21" s="207"/>
      <c r="E21" s="207"/>
      <c r="F21" s="207"/>
      <c r="G21" s="207"/>
      <c r="H21" s="208"/>
    </row>
    <row r="22" spans="1:13" s="206" customFormat="1" ht="15.75" x14ac:dyDescent="0.25">
      <c r="A22" s="42" t="s">
        <v>476</v>
      </c>
      <c r="C22" s="209"/>
      <c r="D22" s="207"/>
      <c r="E22" s="207"/>
      <c r="F22" s="207"/>
      <c r="G22" s="207"/>
      <c r="H22" s="208"/>
    </row>
    <row r="23" spans="1:13" s="206" customFormat="1" ht="15.75" x14ac:dyDescent="0.25">
      <c r="A23" s="42" t="s">
        <v>477</v>
      </c>
      <c r="C23" s="209"/>
      <c r="D23" s="207"/>
      <c r="E23" s="207"/>
      <c r="F23" s="207"/>
      <c r="G23" s="207"/>
      <c r="H23" s="208"/>
    </row>
    <row r="24" spans="1:13" s="206" customFormat="1" ht="15.75" x14ac:dyDescent="0.25">
      <c r="B24" s="210" t="s">
        <v>159</v>
      </c>
      <c r="C24" s="211" t="s">
        <v>157</v>
      </c>
      <c r="D24" s="207"/>
      <c r="E24" s="207"/>
      <c r="F24" s="212" t="s">
        <v>159</v>
      </c>
      <c r="G24" s="212"/>
      <c r="H24" s="213"/>
      <c r="I24" s="214" t="s">
        <v>157</v>
      </c>
    </row>
    <row r="25" spans="1:13" s="215" customFormat="1" ht="15.75" x14ac:dyDescent="0.25">
      <c r="B25" s="662" t="s">
        <v>129</v>
      </c>
      <c r="C25" s="663">
        <v>24</v>
      </c>
      <c r="D25" s="447"/>
      <c r="E25" s="447"/>
      <c r="F25" s="662" t="s">
        <v>129</v>
      </c>
      <c r="G25" s="662"/>
      <c r="H25" s="662"/>
      <c r="I25" s="663">
        <v>24</v>
      </c>
    </row>
    <row r="26" spans="1:13" s="215" customFormat="1" ht="15.75" x14ac:dyDescent="0.25">
      <c r="A26" s="216"/>
      <c r="B26" s="662" t="s">
        <v>478</v>
      </c>
      <c r="C26" s="663">
        <v>56</v>
      </c>
      <c r="D26" s="447"/>
      <c r="E26" s="447"/>
      <c r="F26" s="662" t="s">
        <v>478</v>
      </c>
      <c r="G26" s="662"/>
      <c r="H26" s="662"/>
      <c r="I26" s="663">
        <v>56</v>
      </c>
    </row>
    <row r="27" spans="1:13" s="215" customFormat="1" ht="15.75" x14ac:dyDescent="0.25">
      <c r="A27" s="216"/>
      <c r="B27" s="662" t="s">
        <v>127</v>
      </c>
      <c r="C27" s="663">
        <v>74</v>
      </c>
      <c r="D27" s="447"/>
      <c r="E27" s="447"/>
      <c r="F27" s="662" t="s">
        <v>127</v>
      </c>
      <c r="G27" s="662"/>
      <c r="H27" s="662"/>
      <c r="I27" s="663">
        <v>74</v>
      </c>
    </row>
    <row r="28" spans="1:13" s="215" customFormat="1" ht="15.75" x14ac:dyDescent="0.25">
      <c r="A28" s="216"/>
      <c r="B28" s="662" t="s">
        <v>479</v>
      </c>
      <c r="C28" s="663">
        <v>55</v>
      </c>
      <c r="D28" s="447"/>
      <c r="E28" s="447"/>
      <c r="F28" s="662" t="s">
        <v>479</v>
      </c>
      <c r="G28" s="662"/>
      <c r="H28" s="662"/>
      <c r="I28" s="663">
        <v>55</v>
      </c>
    </row>
    <row r="29" spans="1:13" s="215" customFormat="1" ht="15.75" x14ac:dyDescent="0.25">
      <c r="A29" s="216"/>
      <c r="B29" s="662" t="s">
        <v>480</v>
      </c>
      <c r="C29" s="663">
        <v>34</v>
      </c>
      <c r="D29" s="447"/>
      <c r="E29" s="447"/>
      <c r="F29" s="662" t="s">
        <v>480</v>
      </c>
      <c r="G29" s="662"/>
      <c r="H29" s="662"/>
      <c r="I29" s="663">
        <v>34</v>
      </c>
    </row>
    <row r="30" spans="1:13" s="215" customFormat="1" ht="15.75" x14ac:dyDescent="0.25">
      <c r="A30" s="216"/>
      <c r="B30" s="662" t="s">
        <v>481</v>
      </c>
      <c r="C30" s="663">
        <v>64</v>
      </c>
      <c r="D30" s="447"/>
      <c r="E30" s="447"/>
      <c r="F30" s="662" t="s">
        <v>481</v>
      </c>
      <c r="G30" s="662"/>
      <c r="H30" s="662"/>
      <c r="I30" s="663">
        <v>64</v>
      </c>
    </row>
    <row r="31" spans="1:13" s="215" customFormat="1" ht="15.75" x14ac:dyDescent="0.25">
      <c r="A31" s="216"/>
      <c r="B31" s="662" t="s">
        <v>243</v>
      </c>
      <c r="C31" s="663">
        <v>66</v>
      </c>
      <c r="D31" s="447"/>
      <c r="E31" s="447"/>
      <c r="F31" s="662" t="s">
        <v>243</v>
      </c>
      <c r="G31" s="662"/>
      <c r="H31" s="662"/>
      <c r="I31" s="663">
        <v>66</v>
      </c>
    </row>
    <row r="32" spans="1:13" s="215" customFormat="1" ht="15.75" x14ac:dyDescent="0.25">
      <c r="A32" s="216"/>
      <c r="B32" s="662" t="s">
        <v>482</v>
      </c>
      <c r="C32" s="663">
        <v>49</v>
      </c>
      <c r="D32" s="447"/>
      <c r="E32" s="447"/>
      <c r="F32" s="662" t="s">
        <v>482</v>
      </c>
      <c r="G32" s="662"/>
      <c r="H32" s="662"/>
      <c r="I32" s="663">
        <v>49</v>
      </c>
    </row>
    <row r="33" spans="1:9" s="215" customFormat="1" ht="15.75" x14ac:dyDescent="0.25">
      <c r="A33" s="216"/>
      <c r="B33" s="662" t="s">
        <v>138</v>
      </c>
      <c r="C33" s="663">
        <v>61</v>
      </c>
      <c r="D33" s="447"/>
      <c r="E33" s="447"/>
      <c r="F33" s="662" t="s">
        <v>138</v>
      </c>
      <c r="G33" s="662"/>
      <c r="H33" s="662"/>
      <c r="I33" s="663">
        <v>61</v>
      </c>
    </row>
    <row r="34" spans="1:9" s="215" customFormat="1" ht="16.5" thickBot="1" x14ac:dyDescent="0.3">
      <c r="A34" s="216"/>
      <c r="B34" s="662" t="s">
        <v>483</v>
      </c>
      <c r="C34" s="663">
        <v>54</v>
      </c>
      <c r="D34" s="447"/>
      <c r="E34" s="447"/>
      <c r="F34" s="662" t="s">
        <v>483</v>
      </c>
      <c r="G34" s="662"/>
      <c r="H34" s="662"/>
      <c r="I34" s="663">
        <v>54</v>
      </c>
    </row>
    <row r="35" spans="1:9" s="215" customFormat="1" ht="16.5" thickBot="1" x14ac:dyDescent="0.3">
      <c r="B35" s="525" t="s">
        <v>484</v>
      </c>
      <c r="C35" s="664">
        <f>COUNTIFS(C25:C34,"&gt;50",C25:C34,"&lt;65")</f>
        <v>5</v>
      </c>
      <c r="D35" s="447"/>
      <c r="E35" s="447"/>
      <c r="F35" s="665" t="s">
        <v>485</v>
      </c>
      <c r="G35" s="665"/>
      <c r="H35" s="665"/>
      <c r="I35" s="666"/>
    </row>
    <row r="37" spans="1:9" ht="15.75" x14ac:dyDescent="0.25">
      <c r="A37" s="656" t="s">
        <v>486</v>
      </c>
    </row>
  </sheetData>
  <mergeCells count="4">
    <mergeCell ref="A1:M1"/>
    <mergeCell ref="A2:M2"/>
    <mergeCell ref="F19:H19"/>
    <mergeCell ref="I19:J19"/>
  </mergeCells>
  <conditionalFormatting sqref="C25:C34">
    <cfRule type="cellIs" dxfId="27" priority="2" operator="between">
      <formula>50</formula>
      <formula>65</formula>
    </cfRule>
  </conditionalFormatting>
  <conditionalFormatting sqref="I25:I34">
    <cfRule type="cellIs" dxfId="26" priority="1" operator="between">
      <formula>50</formula>
      <formula>65</formula>
    </cfRule>
  </conditionalFormatting>
  <printOptions horizontalCentered="1"/>
  <pageMargins left="0.19685039370078741" right="0.19685039370078741" top="0.19685039370078741" bottom="0.19685039370078741" header="0.51181102362204722" footer="0.51181102362204722"/>
  <pageSetup paperSize="9" scale="6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_ClipArt_Gallery" shapeId="20481" r:id="rId4">
          <objectPr defaultSize="0" autoPict="0" r:id="rId5">
            <anchor moveWithCells="1">
              <from>
                <xdr:col>9</xdr:col>
                <xdr:colOff>400050</xdr:colOff>
                <xdr:row>6</xdr:row>
                <xdr:rowOff>19050</xdr:rowOff>
              </from>
              <to>
                <xdr:col>12</xdr:col>
                <xdr:colOff>381000</xdr:colOff>
                <xdr:row>17</xdr:row>
                <xdr:rowOff>95250</xdr:rowOff>
              </to>
            </anchor>
          </objectPr>
        </oleObject>
      </mc:Choice>
      <mc:Fallback>
        <oleObject progId="MS_ClipArt_Gallery" shapeId="204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5"/>
  <sheetViews>
    <sheetView showGridLines="0" zoomScaleNormal="100" zoomScaleSheetLayoutView="80" workbookViewId="0">
      <selection sqref="A1:P1"/>
    </sheetView>
  </sheetViews>
  <sheetFormatPr defaultColWidth="9" defaultRowHeight="15" x14ac:dyDescent="0.25"/>
  <cols>
    <col min="1" max="1" width="3.42578125" style="14" customWidth="1"/>
    <col min="2" max="13" width="9.140625" style="21" customWidth="1"/>
    <col min="14" max="16384" width="9" style="21"/>
  </cols>
  <sheetData>
    <row r="1" spans="1:16" s="11" customFormat="1" ht="50.2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</row>
    <row r="2" spans="1:16" s="11" customFormat="1" ht="30.75" customHeight="1" thickTop="1" x14ac:dyDescent="0.25">
      <c r="B2" s="415" t="s">
        <v>46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</row>
    <row r="3" spans="1:16" ht="15" customHeight="1" x14ac:dyDescent="0.25">
      <c r="A3" s="24"/>
      <c r="B3" s="755" t="s">
        <v>875</v>
      </c>
      <c r="C3" s="24"/>
      <c r="D3" s="24"/>
      <c r="E3" s="24"/>
      <c r="F3" s="24"/>
      <c r="G3" s="24"/>
      <c r="H3" s="25"/>
      <c r="I3" s="24"/>
      <c r="J3" s="24"/>
      <c r="K3" s="24"/>
      <c r="L3" s="24"/>
      <c r="M3" s="24"/>
      <c r="N3" s="24"/>
      <c r="O3" s="24"/>
      <c r="P3" s="24"/>
    </row>
    <row r="4" spans="1:16" s="26" customFormat="1" ht="14.25" customHeight="1" x14ac:dyDescent="0.25">
      <c r="A4" s="15"/>
      <c r="B4" s="16" t="s">
        <v>47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1:16" s="26" customFormat="1" ht="15" customHeight="1" x14ac:dyDescent="0.25">
      <c r="A5" s="27" t="s">
        <v>999</v>
      </c>
      <c r="B5" s="20" t="s">
        <v>48</v>
      </c>
      <c r="C5" s="20"/>
      <c r="D5" s="20"/>
      <c r="E5" s="20"/>
      <c r="F5" s="20"/>
      <c r="G5" s="20"/>
      <c r="H5" s="20"/>
      <c r="I5" s="20"/>
      <c r="J5" s="20"/>
    </row>
    <row r="6" spans="1:16" s="26" customFormat="1" ht="15" customHeight="1" x14ac:dyDescent="0.25">
      <c r="A6" s="27" t="s">
        <v>1000</v>
      </c>
      <c r="B6" s="20" t="s">
        <v>49</v>
      </c>
      <c r="C6" s="20"/>
      <c r="D6" s="20"/>
      <c r="E6" s="20"/>
      <c r="F6" s="20"/>
      <c r="G6" s="20"/>
      <c r="H6" s="20"/>
      <c r="I6" s="20"/>
      <c r="J6" s="20"/>
    </row>
    <row r="7" spans="1:16" s="28" customFormat="1" ht="15" customHeight="1" x14ac:dyDescent="0.25">
      <c r="A7" s="27" t="s">
        <v>1001</v>
      </c>
      <c r="B7" s="20" t="s">
        <v>50</v>
      </c>
    </row>
    <row r="8" spans="1:16" s="28" customFormat="1" ht="15" customHeight="1" x14ac:dyDescent="0.25">
      <c r="A8" s="27" t="s">
        <v>1002</v>
      </c>
      <c r="B8" s="296" t="s">
        <v>51</v>
      </c>
      <c r="C8" s="29"/>
      <c r="D8" s="29"/>
      <c r="E8" s="29"/>
      <c r="F8" s="29"/>
      <c r="G8" s="29"/>
      <c r="H8" s="29"/>
    </row>
    <row r="9" spans="1:16" s="31" customFormat="1" ht="15" customHeight="1" x14ac:dyDescent="0.25">
      <c r="A9" s="27" t="s">
        <v>1003</v>
      </c>
      <c r="B9" s="296" t="s">
        <v>52</v>
      </c>
      <c r="C9" s="30"/>
      <c r="D9" s="30"/>
      <c r="E9" s="30"/>
      <c r="F9" s="30"/>
      <c r="G9" s="30"/>
      <c r="H9" s="30"/>
    </row>
    <row r="10" spans="1:16" s="31" customFormat="1" ht="15" customHeight="1" x14ac:dyDescent="0.25">
      <c r="A10" s="27" t="s">
        <v>1004</v>
      </c>
      <c r="B10" s="296" t="s">
        <v>53</v>
      </c>
      <c r="C10" s="30"/>
      <c r="D10" s="30"/>
      <c r="E10" s="30"/>
      <c r="F10" s="30"/>
      <c r="G10" s="30"/>
      <c r="H10" s="30"/>
    </row>
    <row r="11" spans="1:16" s="31" customFormat="1" ht="15" customHeight="1" x14ac:dyDescent="0.25">
      <c r="A11" s="27" t="s">
        <v>1005</v>
      </c>
      <c r="B11" s="296" t="s">
        <v>54</v>
      </c>
      <c r="C11" s="30"/>
      <c r="D11" s="30"/>
      <c r="E11" s="30"/>
      <c r="F11" s="30"/>
      <c r="G11" s="30"/>
      <c r="H11" s="30"/>
    </row>
    <row r="12" spans="1:16" s="28" customFormat="1" ht="15.75" x14ac:dyDescent="0.25">
      <c r="A12" s="27" t="s">
        <v>1006</v>
      </c>
      <c r="B12" s="32" t="s">
        <v>55</v>
      </c>
    </row>
    <row r="13" spans="1:16" ht="15.75" x14ac:dyDescent="0.25">
      <c r="A13" s="23"/>
      <c r="B13" s="33" t="s">
        <v>56</v>
      </c>
    </row>
    <row r="14" spans="1:16" ht="15.75" x14ac:dyDescent="0.25">
      <c r="A14" s="23"/>
    </row>
    <row r="15" spans="1:16" ht="15.75" x14ac:dyDescent="0.25">
      <c r="C15" s="519" t="s">
        <v>57</v>
      </c>
    </row>
  </sheetData>
  <mergeCells count="1">
    <mergeCell ref="A1:P1"/>
  </mergeCells>
  <printOptions horizontalCentered="1"/>
  <pageMargins left="0.19685039370078741" right="0.19685039370078741" top="0.19685039370078741" bottom="0.19685039370078741" header="7.874015748031496E-2" footer="0.31496062992125984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7138B-8D24-4E06-B541-75D67E27D08D}">
  <dimension ref="A1:J43"/>
  <sheetViews>
    <sheetView showGridLines="0" zoomScaleNormal="100" zoomScaleSheetLayoutView="100" workbookViewId="0">
      <selection activeCell="M30" sqref="M30"/>
    </sheetView>
  </sheetViews>
  <sheetFormatPr defaultColWidth="9.140625" defaultRowHeight="15" x14ac:dyDescent="0.25"/>
  <cols>
    <col min="1" max="1" width="3.140625" style="28" customWidth="1"/>
    <col min="2" max="2" width="24" style="131" customWidth="1"/>
    <col min="3" max="3" width="11.28515625" style="902" customWidth="1"/>
    <col min="4" max="4" width="12" style="902" customWidth="1"/>
    <col min="5" max="5" width="10.140625" style="902" customWidth="1"/>
    <col min="6" max="6" width="8.85546875" style="131" customWidth="1"/>
    <col min="7" max="7" width="11.140625" style="131" customWidth="1"/>
    <col min="8" max="8" width="8.28515625" style="131" customWidth="1"/>
    <col min="9" max="9" width="8.140625" style="131" customWidth="1"/>
    <col min="10" max="10" width="18.7109375" style="131" customWidth="1"/>
    <col min="11" max="16384" width="9.140625" style="131"/>
  </cols>
  <sheetData>
    <row r="1" spans="1:10" s="176" customFormat="1" ht="50.1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</row>
    <row r="2" spans="1:10" s="176" customFormat="1" ht="30.6" customHeight="1" thickTop="1" x14ac:dyDescent="0.25">
      <c r="A2" s="810" t="s">
        <v>1119</v>
      </c>
      <c r="B2" s="811"/>
      <c r="C2" s="811"/>
      <c r="D2" s="811"/>
      <c r="E2" s="811"/>
      <c r="F2" s="811"/>
      <c r="G2" s="811"/>
      <c r="H2" s="811"/>
      <c r="I2" s="811"/>
      <c r="J2" s="811"/>
    </row>
    <row r="3" spans="1:10" s="93" customFormat="1" ht="18.75" x14ac:dyDescent="0.3">
      <c r="A3" s="114" t="s">
        <v>1120</v>
      </c>
      <c r="B3" s="217"/>
      <c r="C3" s="894"/>
      <c r="D3" s="894"/>
      <c r="E3" s="894"/>
      <c r="F3" s="217"/>
      <c r="G3" s="217"/>
      <c r="H3" s="218"/>
      <c r="I3" s="218"/>
      <c r="J3" s="218"/>
    </row>
    <row r="4" spans="1:10" s="766" customFormat="1" ht="15.75" x14ac:dyDescent="0.25">
      <c r="A4" s="167" t="s">
        <v>999</v>
      </c>
      <c r="B4" s="125" t="s">
        <v>1121</v>
      </c>
      <c r="C4" s="895"/>
      <c r="D4" s="895"/>
      <c r="E4" s="895"/>
      <c r="F4" s="767"/>
      <c r="G4" s="767"/>
      <c r="H4" s="767"/>
      <c r="I4" s="767"/>
      <c r="J4" s="767"/>
    </row>
    <row r="5" spans="1:10" s="766" customFormat="1" ht="15.75" x14ac:dyDescent="0.25">
      <c r="A5" s="167" t="s">
        <v>1000</v>
      </c>
      <c r="B5" s="125" t="s">
        <v>1122</v>
      </c>
      <c r="C5" s="895"/>
      <c r="D5" s="895"/>
      <c r="E5" s="895"/>
      <c r="F5" s="767"/>
      <c r="G5" s="767"/>
      <c r="H5" s="767"/>
      <c r="I5" s="767"/>
      <c r="J5" s="767"/>
    </row>
    <row r="6" spans="1:10" s="766" customFormat="1" ht="15.75" x14ac:dyDescent="0.25">
      <c r="A6" s="167" t="s">
        <v>1001</v>
      </c>
      <c r="B6" s="125" t="s">
        <v>1123</v>
      </c>
      <c r="C6" s="895"/>
      <c r="D6" s="895"/>
      <c r="E6" s="895"/>
      <c r="F6" s="767"/>
      <c r="G6" s="767"/>
      <c r="H6" s="767"/>
      <c r="I6" s="767"/>
      <c r="J6" s="767"/>
    </row>
    <row r="7" spans="1:10" s="176" customFormat="1" ht="15.75" x14ac:dyDescent="0.25">
      <c r="A7" s="167" t="s">
        <v>1002</v>
      </c>
      <c r="B7" s="125" t="s">
        <v>1124</v>
      </c>
      <c r="C7" s="252"/>
      <c r="D7" s="252"/>
      <c r="E7" s="252"/>
    </row>
    <row r="8" spans="1:10" s="176" customFormat="1" ht="15.75" x14ac:dyDescent="0.25">
      <c r="A8" s="167" t="s">
        <v>1003</v>
      </c>
      <c r="B8" s="125" t="s">
        <v>1125</v>
      </c>
      <c r="C8" s="252"/>
      <c r="D8" s="252"/>
      <c r="E8" s="252"/>
    </row>
    <row r="9" spans="1:10" s="176" customFormat="1" ht="15.75" x14ac:dyDescent="0.25">
      <c r="A9" s="167" t="s">
        <v>1004</v>
      </c>
      <c r="B9" s="125" t="s">
        <v>1126</v>
      </c>
      <c r="C9" s="252"/>
      <c r="D9" s="252"/>
      <c r="E9" s="252"/>
    </row>
    <row r="10" spans="1:10" s="176" customFormat="1" x14ac:dyDescent="0.25">
      <c r="C10" s="252"/>
      <c r="D10" s="252"/>
      <c r="E10" s="252"/>
    </row>
    <row r="11" spans="1:10" ht="15" customHeight="1" x14ac:dyDescent="0.25">
      <c r="A11" s="131"/>
      <c r="B11" s="167" t="s">
        <v>1127</v>
      </c>
      <c r="C11" s="896">
        <v>0.06</v>
      </c>
      <c r="D11" s="897"/>
      <c r="E11" s="897"/>
    </row>
    <row r="12" spans="1:10" ht="6" customHeight="1" x14ac:dyDescent="0.25">
      <c r="A12" s="131"/>
      <c r="B12" s="167"/>
      <c r="C12" s="898"/>
      <c r="D12" s="897"/>
      <c r="E12" s="897"/>
    </row>
    <row r="13" spans="1:10" ht="15" customHeight="1" x14ac:dyDescent="0.25">
      <c r="A13" s="131"/>
      <c r="B13" s="167" t="s">
        <v>1128</v>
      </c>
      <c r="C13" s="899">
        <v>0.21</v>
      </c>
      <c r="D13" s="900"/>
      <c r="E13" s="900"/>
      <c r="F13" s="901"/>
      <c r="G13" s="901"/>
      <c r="H13" s="901"/>
      <c r="I13" s="901"/>
      <c r="J13" s="901"/>
    </row>
    <row r="14" spans="1:10" ht="11.25" customHeight="1" x14ac:dyDescent="0.25">
      <c r="A14" s="131"/>
      <c r="B14" s="773" t="s">
        <v>369</v>
      </c>
      <c r="G14" s="774"/>
      <c r="H14" s="774"/>
      <c r="I14" s="774"/>
      <c r="J14" s="774"/>
    </row>
    <row r="15" spans="1:10" ht="15.75" x14ac:dyDescent="0.25">
      <c r="A15" s="131"/>
      <c r="B15" s="1056" t="s">
        <v>1129</v>
      </c>
      <c r="C15" s="903" t="s">
        <v>1130</v>
      </c>
      <c r="D15" s="903" t="s">
        <v>1131</v>
      </c>
      <c r="E15" s="903" t="s">
        <v>1132</v>
      </c>
      <c r="F15" s="903" t="s">
        <v>1133</v>
      </c>
      <c r="G15" s="904" t="s">
        <v>1134</v>
      </c>
      <c r="H15" s="905" t="s">
        <v>419</v>
      </c>
      <c r="I15" s="906" t="s">
        <v>419</v>
      </c>
      <c r="J15" s="904" t="s">
        <v>487</v>
      </c>
    </row>
    <row r="16" spans="1:10" ht="15.75" x14ac:dyDescent="0.25">
      <c r="A16" s="131"/>
      <c r="B16" s="1057"/>
      <c r="C16" s="907" t="s">
        <v>1135</v>
      </c>
      <c r="D16" s="907" t="s">
        <v>1136</v>
      </c>
      <c r="E16" s="907" t="s">
        <v>1137</v>
      </c>
      <c r="F16" s="907" t="s">
        <v>1138</v>
      </c>
      <c r="G16" s="908" t="s">
        <v>488</v>
      </c>
      <c r="H16" s="909">
        <v>0.06</v>
      </c>
      <c r="I16" s="910">
        <v>0.21</v>
      </c>
      <c r="J16" s="908" t="s">
        <v>489</v>
      </c>
    </row>
    <row r="17" spans="1:10" ht="15.75" x14ac:dyDescent="0.25">
      <c r="A17" s="131"/>
      <c r="B17" s="911" t="s">
        <v>1139</v>
      </c>
      <c r="C17" s="912">
        <v>76</v>
      </c>
      <c r="D17" s="913">
        <f>C17-E17</f>
        <v>71</v>
      </c>
      <c r="E17" s="913">
        <v>5</v>
      </c>
      <c r="F17" s="914">
        <v>0.2</v>
      </c>
      <c r="G17" s="915"/>
      <c r="H17" s="915"/>
      <c r="I17" s="916"/>
      <c r="J17" s="917"/>
    </row>
    <row r="18" spans="1:10" ht="15.75" x14ac:dyDescent="0.25">
      <c r="A18" s="131"/>
      <c r="B18" s="911" t="s">
        <v>1140</v>
      </c>
      <c r="C18" s="918">
        <v>87</v>
      </c>
      <c r="D18" s="919">
        <f t="shared" ref="D18:D24" si="0">C18-E18</f>
        <v>82</v>
      </c>
      <c r="E18" s="919">
        <v>5</v>
      </c>
      <c r="F18" s="920">
        <v>0.25</v>
      </c>
      <c r="G18" s="921"/>
      <c r="H18" s="921"/>
      <c r="I18" s="922"/>
      <c r="J18" s="923"/>
    </row>
    <row r="19" spans="1:10" ht="15.75" x14ac:dyDescent="0.25">
      <c r="A19" s="131"/>
      <c r="B19" s="911" t="s">
        <v>1141</v>
      </c>
      <c r="C19" s="918">
        <v>32</v>
      </c>
      <c r="D19" s="919">
        <f t="shared" si="0"/>
        <v>28</v>
      </c>
      <c r="E19" s="919">
        <v>4</v>
      </c>
      <c r="F19" s="920">
        <v>0.3</v>
      </c>
      <c r="G19" s="921"/>
      <c r="H19" s="921"/>
      <c r="I19" s="922"/>
      <c r="J19" s="923"/>
    </row>
    <row r="20" spans="1:10" ht="15.75" x14ac:dyDescent="0.25">
      <c r="A20" s="131"/>
      <c r="B20" s="911" t="s">
        <v>1142</v>
      </c>
      <c r="C20" s="918">
        <v>25</v>
      </c>
      <c r="D20" s="919">
        <f t="shared" si="0"/>
        <v>23</v>
      </c>
      <c r="E20" s="919">
        <v>2</v>
      </c>
      <c r="F20" s="920">
        <v>0.35</v>
      </c>
      <c r="G20" s="921"/>
      <c r="H20" s="921"/>
      <c r="I20" s="922"/>
      <c r="J20" s="923"/>
    </row>
    <row r="21" spans="1:10" ht="15.75" x14ac:dyDescent="0.25">
      <c r="A21" s="131"/>
      <c r="B21" s="924" t="s">
        <v>1143</v>
      </c>
      <c r="C21" s="918">
        <v>1500</v>
      </c>
      <c r="D21" s="919">
        <f t="shared" si="0"/>
        <v>750</v>
      </c>
      <c r="E21" s="919">
        <v>750</v>
      </c>
      <c r="F21" s="920">
        <v>0.1</v>
      </c>
      <c r="G21" s="921"/>
      <c r="H21" s="921"/>
      <c r="I21" s="922"/>
      <c r="J21" s="923"/>
    </row>
    <row r="22" spans="1:10" ht="15.75" x14ac:dyDescent="0.25">
      <c r="A22" s="131"/>
      <c r="B22" s="924" t="s">
        <v>1144</v>
      </c>
      <c r="C22" s="925">
        <v>1250</v>
      </c>
      <c r="D22" s="919">
        <f t="shared" si="0"/>
        <v>450</v>
      </c>
      <c r="E22" s="919">
        <v>800</v>
      </c>
      <c r="F22" s="921">
        <v>0.1</v>
      </c>
      <c r="G22" s="921"/>
      <c r="H22" s="921"/>
      <c r="I22" s="922"/>
      <c r="J22" s="923"/>
    </row>
    <row r="23" spans="1:10" ht="15.75" x14ac:dyDescent="0.25">
      <c r="A23" s="131"/>
      <c r="B23" s="924" t="s">
        <v>1145</v>
      </c>
      <c r="C23" s="925">
        <v>1250</v>
      </c>
      <c r="D23" s="919">
        <f t="shared" si="0"/>
        <v>750</v>
      </c>
      <c r="E23" s="926">
        <v>500</v>
      </c>
      <c r="F23" s="921">
        <v>13.95</v>
      </c>
      <c r="G23" s="921"/>
      <c r="H23" s="921"/>
      <c r="I23" s="922"/>
      <c r="J23" s="923"/>
    </row>
    <row r="24" spans="1:10" ht="15.75" x14ac:dyDescent="0.25">
      <c r="A24" s="131"/>
      <c r="B24" s="924" t="s">
        <v>1146</v>
      </c>
      <c r="C24" s="925">
        <v>25</v>
      </c>
      <c r="D24" s="919">
        <f t="shared" si="0"/>
        <v>21</v>
      </c>
      <c r="E24" s="926">
        <v>4</v>
      </c>
      <c r="F24" s="921">
        <v>6.95</v>
      </c>
      <c r="G24" s="921"/>
      <c r="H24" s="921"/>
      <c r="I24" s="922"/>
      <c r="J24" s="923"/>
    </row>
    <row r="25" spans="1:10" ht="15.75" x14ac:dyDescent="0.25">
      <c r="A25" s="131"/>
      <c r="B25" s="927" t="s">
        <v>399</v>
      </c>
      <c r="C25" s="928"/>
      <c r="D25" s="928"/>
      <c r="E25" s="928"/>
      <c r="F25" s="929"/>
      <c r="G25" s="929"/>
      <c r="H25" s="930"/>
      <c r="I25" s="930"/>
      <c r="J25" s="931"/>
    </row>
    <row r="26" spans="1:10" s="122" customFormat="1" ht="10.5" customHeight="1" x14ac:dyDescent="0.35">
      <c r="B26" s="131"/>
      <c r="C26" s="932"/>
      <c r="D26" s="932"/>
      <c r="E26" s="932"/>
      <c r="F26" s="933"/>
      <c r="G26" s="131"/>
      <c r="H26" s="131"/>
      <c r="I26" s="131"/>
      <c r="J26" s="131"/>
    </row>
    <row r="27" spans="1:10" ht="15" customHeight="1" x14ac:dyDescent="0.25">
      <c r="A27" s="131"/>
      <c r="B27" s="167" t="s">
        <v>1127</v>
      </c>
      <c r="C27" s="896">
        <v>0.06</v>
      </c>
      <c r="D27" s="897"/>
      <c r="E27" s="897"/>
    </row>
    <row r="28" spans="1:10" ht="15.75" x14ac:dyDescent="0.25">
      <c r="A28" s="131"/>
      <c r="B28" s="167"/>
      <c r="C28" s="898"/>
      <c r="D28" s="897"/>
      <c r="E28" s="897"/>
    </row>
    <row r="29" spans="1:10" ht="15" customHeight="1" x14ac:dyDescent="0.25">
      <c r="A29" s="131"/>
      <c r="B29" s="167" t="s">
        <v>1128</v>
      </c>
      <c r="C29" s="899">
        <v>0.21</v>
      </c>
      <c r="D29" s="900"/>
      <c r="E29" s="900"/>
      <c r="F29" s="901"/>
      <c r="G29" s="901"/>
      <c r="H29" s="901"/>
      <c r="I29" s="901"/>
      <c r="J29" s="901"/>
    </row>
    <row r="30" spans="1:10" ht="11.25" customHeight="1" x14ac:dyDescent="0.25">
      <c r="A30" s="122"/>
      <c r="B30" s="773" t="s">
        <v>383</v>
      </c>
      <c r="C30" s="932"/>
      <c r="D30" s="932"/>
      <c r="E30" s="932"/>
      <c r="F30" s="122"/>
      <c r="G30" s="934"/>
      <c r="H30" s="934"/>
      <c r="I30" s="934"/>
      <c r="J30" s="934"/>
    </row>
    <row r="31" spans="1:10" ht="15.75" x14ac:dyDescent="0.25">
      <c r="A31" s="122"/>
      <c r="B31" s="1058" t="s">
        <v>1129</v>
      </c>
      <c r="C31" s="903" t="s">
        <v>1130</v>
      </c>
      <c r="D31" s="903" t="s">
        <v>1131</v>
      </c>
      <c r="E31" s="903" t="s">
        <v>1132</v>
      </c>
      <c r="F31" s="903" t="s">
        <v>1133</v>
      </c>
      <c r="G31" s="904" t="s">
        <v>1134</v>
      </c>
      <c r="H31" s="905" t="s">
        <v>419</v>
      </c>
      <c r="I31" s="906" t="s">
        <v>419</v>
      </c>
      <c r="J31" s="904" t="s">
        <v>487</v>
      </c>
    </row>
    <row r="32" spans="1:10" ht="15.75" x14ac:dyDescent="0.25">
      <c r="A32" s="122"/>
      <c r="B32" s="1059"/>
      <c r="C32" s="907" t="s">
        <v>1135</v>
      </c>
      <c r="D32" s="907" t="s">
        <v>1136</v>
      </c>
      <c r="E32" s="907" t="s">
        <v>1137</v>
      </c>
      <c r="F32" s="907" t="s">
        <v>1138</v>
      </c>
      <c r="G32" s="908" t="s">
        <v>488</v>
      </c>
      <c r="H32" s="909">
        <v>0.06</v>
      </c>
      <c r="I32" s="910">
        <v>0.21</v>
      </c>
      <c r="J32" s="908" t="s">
        <v>489</v>
      </c>
    </row>
    <row r="33" spans="1:10" ht="15.75" x14ac:dyDescent="0.25">
      <c r="A33" s="122"/>
      <c r="B33" s="911" t="s">
        <v>1139</v>
      </c>
      <c r="C33" s="912">
        <v>750</v>
      </c>
      <c r="D33" s="913">
        <f>C33-E33</f>
        <v>625</v>
      </c>
      <c r="E33" s="913">
        <v>125</v>
      </c>
      <c r="F33" s="914">
        <v>0.2</v>
      </c>
      <c r="G33" s="915">
        <f>E33*F33</f>
        <v>25</v>
      </c>
      <c r="H33" s="915">
        <f>G33*$C$27</f>
        <v>1.5</v>
      </c>
      <c r="I33" s="916"/>
      <c r="J33" s="917">
        <f>G33+H33+I33</f>
        <v>26.5</v>
      </c>
    </row>
    <row r="34" spans="1:10" ht="15.75" x14ac:dyDescent="0.25">
      <c r="A34" s="122"/>
      <c r="B34" s="911" t="s">
        <v>1140</v>
      </c>
      <c r="C34" s="918">
        <v>600</v>
      </c>
      <c r="D34" s="919">
        <f t="shared" ref="D34:D40" si="1">C34-E34</f>
        <v>475</v>
      </c>
      <c r="E34" s="919">
        <v>125</v>
      </c>
      <c r="F34" s="920">
        <v>0.25</v>
      </c>
      <c r="G34" s="921">
        <f t="shared" ref="G34:G40" si="2">E34*F34</f>
        <v>31.25</v>
      </c>
      <c r="H34" s="921">
        <f t="shared" ref="H34:H36" si="3">G34*$C$27</f>
        <v>1.875</v>
      </c>
      <c r="I34" s="922"/>
      <c r="J34" s="923">
        <f t="shared" ref="J34:J40" si="4">G34+H34+I34</f>
        <v>33.125</v>
      </c>
    </row>
    <row r="35" spans="1:10" ht="15.75" x14ac:dyDescent="0.25">
      <c r="A35" s="122"/>
      <c r="B35" s="911" t="s">
        <v>1141</v>
      </c>
      <c r="C35" s="918">
        <v>800</v>
      </c>
      <c r="D35" s="919">
        <f t="shared" si="1"/>
        <v>675</v>
      </c>
      <c r="E35" s="919">
        <v>125</v>
      </c>
      <c r="F35" s="920">
        <v>0.3</v>
      </c>
      <c r="G35" s="921">
        <f t="shared" si="2"/>
        <v>37.5</v>
      </c>
      <c r="H35" s="921">
        <f t="shared" si="3"/>
        <v>2.25</v>
      </c>
      <c r="I35" s="922"/>
      <c r="J35" s="923">
        <f t="shared" si="4"/>
        <v>39.75</v>
      </c>
    </row>
    <row r="36" spans="1:10" ht="15.75" x14ac:dyDescent="0.25">
      <c r="A36" s="122"/>
      <c r="B36" s="911" t="s">
        <v>1142</v>
      </c>
      <c r="C36" s="918">
        <v>1000</v>
      </c>
      <c r="D36" s="919">
        <f t="shared" si="1"/>
        <v>875</v>
      </c>
      <c r="E36" s="919">
        <v>125</v>
      </c>
      <c r="F36" s="920">
        <v>0.35</v>
      </c>
      <c r="G36" s="921">
        <f t="shared" si="2"/>
        <v>43.75</v>
      </c>
      <c r="H36" s="921">
        <f t="shared" si="3"/>
        <v>2.625</v>
      </c>
      <c r="I36" s="922"/>
      <c r="J36" s="923">
        <f t="shared" si="4"/>
        <v>46.375</v>
      </c>
    </row>
    <row r="37" spans="1:10" ht="15.75" x14ac:dyDescent="0.25">
      <c r="A37" s="122"/>
      <c r="B37" s="924" t="s">
        <v>1143</v>
      </c>
      <c r="C37" s="918">
        <v>1500</v>
      </c>
      <c r="D37" s="919">
        <f t="shared" si="1"/>
        <v>1375</v>
      </c>
      <c r="E37" s="919">
        <v>125</v>
      </c>
      <c r="F37" s="920">
        <v>0.1</v>
      </c>
      <c r="G37" s="921">
        <f t="shared" si="2"/>
        <v>12.5</v>
      </c>
      <c r="H37" s="921"/>
      <c r="I37" s="922">
        <f>G37*$C$29</f>
        <v>2.625</v>
      </c>
      <c r="J37" s="923">
        <f t="shared" si="4"/>
        <v>15.125</v>
      </c>
    </row>
    <row r="38" spans="1:10" ht="15.75" x14ac:dyDescent="0.25">
      <c r="A38" s="122"/>
      <c r="B38" s="924" t="s">
        <v>1144</v>
      </c>
      <c r="C38" s="925">
        <v>1250</v>
      </c>
      <c r="D38" s="919">
        <f t="shared" si="1"/>
        <v>1125</v>
      </c>
      <c r="E38" s="919">
        <v>125</v>
      </c>
      <c r="F38" s="921">
        <v>0.1</v>
      </c>
      <c r="G38" s="921">
        <f t="shared" si="2"/>
        <v>12.5</v>
      </c>
      <c r="H38" s="921"/>
      <c r="I38" s="922">
        <f t="shared" ref="I38:I40" si="5">G38*$C$29</f>
        <v>2.625</v>
      </c>
      <c r="J38" s="923">
        <f t="shared" si="4"/>
        <v>15.125</v>
      </c>
    </row>
    <row r="39" spans="1:10" ht="15.75" x14ac:dyDescent="0.25">
      <c r="A39" s="122"/>
      <c r="B39" s="924" t="s">
        <v>1145</v>
      </c>
      <c r="C39" s="925">
        <v>25</v>
      </c>
      <c r="D39" s="919">
        <f t="shared" si="1"/>
        <v>23</v>
      </c>
      <c r="E39" s="926">
        <v>2</v>
      </c>
      <c r="F39" s="921">
        <v>13.95</v>
      </c>
      <c r="G39" s="921">
        <f t="shared" si="2"/>
        <v>27.9</v>
      </c>
      <c r="H39" s="921"/>
      <c r="I39" s="922">
        <f t="shared" si="5"/>
        <v>5.8589999999999991</v>
      </c>
      <c r="J39" s="923">
        <f t="shared" si="4"/>
        <v>33.759</v>
      </c>
    </row>
    <row r="40" spans="1:10" ht="15.75" x14ac:dyDescent="0.25">
      <c r="A40" s="122"/>
      <c r="B40" s="924" t="s">
        <v>1146</v>
      </c>
      <c r="C40" s="925">
        <v>25</v>
      </c>
      <c r="D40" s="919">
        <f t="shared" si="1"/>
        <v>21</v>
      </c>
      <c r="E40" s="926">
        <v>4</v>
      </c>
      <c r="F40" s="921">
        <v>6.95</v>
      </c>
      <c r="G40" s="921">
        <f t="shared" si="2"/>
        <v>27.8</v>
      </c>
      <c r="H40" s="921"/>
      <c r="I40" s="922">
        <f t="shared" si="5"/>
        <v>5.8380000000000001</v>
      </c>
      <c r="J40" s="935">
        <f t="shared" si="4"/>
        <v>33.637999999999998</v>
      </c>
    </row>
    <row r="41" spans="1:10" ht="15.75" x14ac:dyDescent="0.25">
      <c r="A41" s="122"/>
      <c r="B41" s="927" t="s">
        <v>399</v>
      </c>
      <c r="C41" s="928"/>
      <c r="D41" s="928"/>
      <c r="E41" s="928"/>
      <c r="F41" s="929"/>
      <c r="G41" s="929"/>
      <c r="H41" s="930"/>
      <c r="I41" s="930"/>
      <c r="J41" s="931">
        <f>SUM(J33:J40)</f>
        <v>243.39700000000002</v>
      </c>
    </row>
    <row r="42" spans="1:10" ht="15.75" x14ac:dyDescent="0.25">
      <c r="A42" s="808" t="s">
        <v>1147</v>
      </c>
      <c r="B42" s="122"/>
      <c r="C42" s="936"/>
      <c r="D42" s="936"/>
      <c r="E42" s="936"/>
      <c r="F42" s="808"/>
      <c r="G42" s="808"/>
      <c r="H42" s="808"/>
      <c r="I42" s="808"/>
      <c r="J42" s="808"/>
    </row>
    <row r="43" spans="1:10" ht="15.75" x14ac:dyDescent="0.25">
      <c r="A43" s="558"/>
      <c r="B43" s="122"/>
      <c r="C43" s="932"/>
      <c r="D43" s="932"/>
      <c r="E43" s="932"/>
      <c r="F43" s="122"/>
      <c r="G43" s="122"/>
      <c r="H43" s="122"/>
      <c r="I43" s="122"/>
      <c r="J43" s="122"/>
    </row>
  </sheetData>
  <mergeCells count="3">
    <mergeCell ref="A1:J1"/>
    <mergeCell ref="B15:B16"/>
    <mergeCell ref="B31:B32"/>
  </mergeCells>
  <conditionalFormatting sqref="D33:D40">
    <cfRule type="cellIs" dxfId="25" priority="2" operator="lessThan">
      <formula>100</formula>
    </cfRule>
  </conditionalFormatting>
  <conditionalFormatting sqref="D33:D38">
    <cfRule type="cellIs" dxfId="24" priority="1" operator="lessThan">
      <formula>500</formula>
    </cfRule>
  </conditionalFormatting>
  <printOptions horizontalCentered="1"/>
  <pageMargins left="0.19685039370078741" right="0.19685039370078741" top="0.78740157480314965" bottom="0.19685039370078741" header="0.51181102362204722" footer="0.51181102362204722"/>
  <pageSetup paperSize="9" scale="87" orientation="portrait" blackAndWhite="1" horizontalDpi="4294967293" verticalDpi="4294967293" r:id="rId1"/>
  <headerFooter scaleWithDoc="0">
    <oddHeader>&amp;C&amp;20Formules en Functies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2" max="10" man="1"/>
  </rowBreaks>
  <colBreaks count="1" manualBreakCount="1">
    <brk id="10" max="1048575" man="1"/>
  </col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61441" r:id="rId5">
          <objectPr defaultSize="0" autoPict="0" r:id="rId6">
            <anchor moveWithCells="1" sizeWithCells="1">
              <from>
                <xdr:col>5</xdr:col>
                <xdr:colOff>180975</xdr:colOff>
                <xdr:row>2</xdr:row>
                <xdr:rowOff>28575</xdr:rowOff>
              </from>
              <to>
                <xdr:col>5</xdr:col>
                <xdr:colOff>180975</xdr:colOff>
                <xdr:row>2</xdr:row>
                <xdr:rowOff>28575</xdr:rowOff>
              </to>
            </anchor>
          </objectPr>
        </oleObject>
      </mc:Choice>
      <mc:Fallback>
        <oleObject progId="PBrush" shapeId="61441" r:id="rId5"/>
      </mc:Fallback>
    </mc:AlternateContent>
    <mc:AlternateContent xmlns:mc="http://schemas.openxmlformats.org/markup-compatibility/2006">
      <mc:Choice Requires="x14">
        <oleObject progId="PBrush" shapeId="61442" r:id="rId7">
          <objectPr defaultSize="0" autoPict="0" r:id="rId6">
            <anchor moveWithCells="1" sizeWithCells="1">
              <from>
                <xdr:col>5</xdr:col>
                <xdr:colOff>180975</xdr:colOff>
                <xdr:row>2</xdr:row>
                <xdr:rowOff>28575</xdr:rowOff>
              </from>
              <to>
                <xdr:col>5</xdr:col>
                <xdr:colOff>180975</xdr:colOff>
                <xdr:row>2</xdr:row>
                <xdr:rowOff>28575</xdr:rowOff>
              </to>
            </anchor>
          </objectPr>
        </oleObject>
      </mc:Choice>
      <mc:Fallback>
        <oleObject progId="PBrush" shapeId="61442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CF36-7BA2-4F7A-B8A5-FF048CE5EE65}">
  <dimension ref="A1:M41"/>
  <sheetViews>
    <sheetView showGridLines="0" topLeftCell="A2" zoomScaleSheetLayoutView="100" workbookViewId="0">
      <selection activeCell="G27" sqref="G27"/>
    </sheetView>
  </sheetViews>
  <sheetFormatPr defaultColWidth="9.140625" defaultRowHeight="15" x14ac:dyDescent="0.25"/>
  <cols>
    <col min="1" max="1" width="3.140625" style="28" customWidth="1"/>
    <col min="2" max="2" width="23.140625" style="131" customWidth="1"/>
    <col min="3" max="7" width="8.85546875" style="131" customWidth="1"/>
    <col min="8" max="8" width="15.85546875" style="131" customWidth="1"/>
    <col min="9" max="9" width="10.85546875" style="176" customWidth="1"/>
    <col min="10" max="10" width="10.42578125" style="176" customWidth="1"/>
    <col min="11" max="13" width="9.140625" style="176"/>
    <col min="14" max="16384" width="9.140625" style="131"/>
  </cols>
  <sheetData>
    <row r="1" spans="1:13" s="176" customFormat="1" ht="30.7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</row>
    <row r="2" spans="1:13" s="93" customFormat="1" ht="19.5" thickTop="1" x14ac:dyDescent="0.3">
      <c r="A2" s="762" t="s">
        <v>1073</v>
      </c>
      <c r="B2" s="217"/>
      <c r="C2" s="217"/>
      <c r="D2" s="217"/>
      <c r="E2" s="217"/>
      <c r="F2" s="218"/>
      <c r="G2" s="218"/>
      <c r="H2" s="218"/>
      <c r="I2" s="765"/>
      <c r="J2" s="765"/>
      <c r="K2" s="256"/>
      <c r="L2" s="256"/>
      <c r="M2" s="256"/>
    </row>
    <row r="3" spans="1:13" s="766" customFormat="1" ht="15.75" x14ac:dyDescent="0.25">
      <c r="A3" s="123" t="s">
        <v>1044</v>
      </c>
      <c r="C3" s="767"/>
      <c r="D3" s="767"/>
      <c r="E3" s="767"/>
      <c r="F3" s="767"/>
      <c r="G3" s="767"/>
      <c r="H3" s="767"/>
      <c r="I3" s="176"/>
      <c r="J3" s="176"/>
      <c r="K3" s="176"/>
      <c r="L3" s="176"/>
      <c r="M3" s="176"/>
    </row>
    <row r="4" spans="1:13" s="766" customFormat="1" ht="15.75" x14ac:dyDescent="0.25">
      <c r="A4" s="123" t="s">
        <v>1045</v>
      </c>
      <c r="C4" s="767"/>
      <c r="D4" s="767"/>
      <c r="E4" s="767"/>
      <c r="F4" s="767"/>
      <c r="G4" s="767"/>
      <c r="H4" s="767"/>
      <c r="I4" s="176"/>
      <c r="J4" s="176"/>
      <c r="K4" s="176"/>
      <c r="L4" s="176"/>
      <c r="M4" s="176"/>
    </row>
    <row r="5" spans="1:13" s="766" customFormat="1" ht="15.75" x14ac:dyDescent="0.25">
      <c r="A5" s="768">
        <v>1</v>
      </c>
      <c r="B5" s="125" t="s">
        <v>1046</v>
      </c>
      <c r="C5" s="767"/>
      <c r="D5" s="767"/>
      <c r="E5" s="767"/>
      <c r="F5" s="767"/>
      <c r="G5" s="767"/>
      <c r="H5" s="767"/>
      <c r="I5" s="176"/>
      <c r="J5" s="176"/>
      <c r="K5" s="176"/>
      <c r="L5" s="176"/>
      <c r="M5" s="176"/>
    </row>
    <row r="6" spans="1:13" s="176" customFormat="1" ht="15.75" x14ac:dyDescent="0.25">
      <c r="A6" s="176">
        <v>2</v>
      </c>
      <c r="B6" s="125" t="s">
        <v>1047</v>
      </c>
    </row>
    <row r="7" spans="1:13" s="176" customFormat="1" ht="15.75" x14ac:dyDescent="0.25">
      <c r="B7" s="125" t="s">
        <v>1048</v>
      </c>
    </row>
    <row r="8" spans="1:13" s="176" customFormat="1" ht="15.75" x14ac:dyDescent="0.25">
      <c r="A8" s="176">
        <v>3</v>
      </c>
      <c r="B8" s="125" t="s">
        <v>1049</v>
      </c>
    </row>
    <row r="9" spans="1:13" ht="15.75" x14ac:dyDescent="0.25">
      <c r="A9" s="131">
        <v>4</v>
      </c>
      <c r="B9" s="125" t="s">
        <v>1050</v>
      </c>
    </row>
    <row r="10" spans="1:13" ht="15.75" x14ac:dyDescent="0.25">
      <c r="A10" s="176">
        <v>5</v>
      </c>
      <c r="B10" s="122" t="s">
        <v>1051</v>
      </c>
    </row>
    <row r="11" spans="1:13" ht="15" customHeight="1" x14ac:dyDescent="0.25">
      <c r="A11" s="131">
        <v>6</v>
      </c>
      <c r="B11" s="125" t="s">
        <v>1052</v>
      </c>
    </row>
    <row r="12" spans="1:13" ht="15" customHeight="1" x14ac:dyDescent="0.25">
      <c r="A12" s="131"/>
      <c r="B12" s="125"/>
    </row>
    <row r="13" spans="1:13" x14ac:dyDescent="0.25">
      <c r="A13" s="131"/>
      <c r="B13" s="769" t="s">
        <v>1053</v>
      </c>
      <c r="C13" s="770">
        <v>0.125</v>
      </c>
      <c r="D13" s="131" t="s">
        <v>419</v>
      </c>
      <c r="E13" s="771">
        <v>0.21</v>
      </c>
    </row>
    <row r="14" spans="1:13" ht="15" customHeight="1" x14ac:dyDescent="0.25">
      <c r="A14" s="131"/>
      <c r="B14" s="769" t="s">
        <v>1054</v>
      </c>
      <c r="C14" s="772">
        <v>0.25</v>
      </c>
      <c r="D14" s="1060"/>
      <c r="E14" s="1060"/>
      <c r="F14" s="1060"/>
      <c r="G14" s="1060"/>
      <c r="H14" s="1060"/>
    </row>
    <row r="15" spans="1:13" ht="14.1" customHeight="1" x14ac:dyDescent="0.25">
      <c r="A15" s="131"/>
      <c r="B15" s="773" t="s">
        <v>369</v>
      </c>
      <c r="E15" s="774"/>
      <c r="F15" s="774"/>
      <c r="G15" s="774"/>
      <c r="H15" s="774"/>
    </row>
    <row r="16" spans="1:13" x14ac:dyDescent="0.25">
      <c r="A16" s="131"/>
      <c r="B16" s="775" t="s">
        <v>1055</v>
      </c>
      <c r="C16" s="776" t="s">
        <v>575</v>
      </c>
      <c r="D16" s="776" t="s">
        <v>1056</v>
      </c>
      <c r="E16" s="777" t="s">
        <v>1057</v>
      </c>
      <c r="F16" s="778" t="s">
        <v>1058</v>
      </c>
      <c r="G16" s="779" t="s">
        <v>487</v>
      </c>
      <c r="H16" s="780" t="s">
        <v>706</v>
      </c>
      <c r="I16" s="781" t="s">
        <v>419</v>
      </c>
      <c r="J16" s="782" t="s">
        <v>1054</v>
      </c>
    </row>
    <row r="17" spans="1:13" x14ac:dyDescent="0.25">
      <c r="A17" s="131"/>
      <c r="B17" s="783"/>
      <c r="C17" s="784" t="s">
        <v>1059</v>
      </c>
      <c r="D17" s="784" t="s">
        <v>1060</v>
      </c>
      <c r="E17" s="785" t="s">
        <v>488</v>
      </c>
      <c r="F17" s="786" t="s">
        <v>1061</v>
      </c>
      <c r="G17" s="787" t="s">
        <v>1062</v>
      </c>
      <c r="H17" s="788" t="s">
        <v>1062</v>
      </c>
      <c r="I17" s="789" t="s">
        <v>418</v>
      </c>
      <c r="J17" s="790" t="s">
        <v>489</v>
      </c>
    </row>
    <row r="18" spans="1:13" x14ac:dyDescent="0.25">
      <c r="A18" s="131"/>
      <c r="B18" s="791" t="s">
        <v>1063</v>
      </c>
      <c r="C18" s="792">
        <v>750</v>
      </c>
      <c r="D18" s="792">
        <v>20</v>
      </c>
      <c r="E18" s="793"/>
      <c r="F18" s="793"/>
      <c r="G18" s="793"/>
      <c r="H18" s="794"/>
      <c r="I18" s="793"/>
      <c r="J18" s="793"/>
    </row>
    <row r="19" spans="1:13" x14ac:dyDescent="0.25">
      <c r="A19" s="131"/>
      <c r="B19" s="791" t="s">
        <v>1064</v>
      </c>
      <c r="C19" s="795">
        <v>600</v>
      </c>
      <c r="D19" s="795">
        <v>30</v>
      </c>
      <c r="E19" s="796"/>
      <c r="F19" s="796"/>
      <c r="G19" s="796"/>
      <c r="H19" s="797"/>
      <c r="I19" s="796"/>
      <c r="J19" s="796"/>
    </row>
    <row r="20" spans="1:13" x14ac:dyDescent="0.25">
      <c r="A20" s="131"/>
      <c r="B20" s="791" t="s">
        <v>1065</v>
      </c>
      <c r="C20" s="795">
        <v>800</v>
      </c>
      <c r="D20" s="795">
        <v>25</v>
      </c>
      <c r="E20" s="796"/>
      <c r="F20" s="796"/>
      <c r="G20" s="796"/>
      <c r="H20" s="797"/>
      <c r="I20" s="796"/>
      <c r="J20" s="796"/>
    </row>
    <row r="21" spans="1:13" x14ac:dyDescent="0.25">
      <c r="A21" s="131"/>
      <c r="B21" s="791" t="s">
        <v>1066</v>
      </c>
      <c r="C21" s="795">
        <v>1000</v>
      </c>
      <c r="D21" s="795">
        <v>18</v>
      </c>
      <c r="E21" s="796"/>
      <c r="F21" s="796"/>
      <c r="G21" s="796"/>
      <c r="H21" s="797"/>
      <c r="I21" s="796"/>
      <c r="J21" s="796"/>
    </row>
    <row r="22" spans="1:13" x14ac:dyDescent="0.25">
      <c r="A22" s="131"/>
      <c r="B22" s="791" t="s">
        <v>1067</v>
      </c>
      <c r="C22" s="795">
        <v>1500</v>
      </c>
      <c r="D22" s="795">
        <v>21</v>
      </c>
      <c r="E22" s="796"/>
      <c r="F22" s="796"/>
      <c r="G22" s="796"/>
      <c r="H22" s="797"/>
      <c r="I22" s="796"/>
      <c r="J22" s="796"/>
    </row>
    <row r="23" spans="1:13" x14ac:dyDescent="0.25">
      <c r="A23" s="131"/>
      <c r="B23" s="791" t="s">
        <v>1068</v>
      </c>
      <c r="C23" s="798">
        <v>1250</v>
      </c>
      <c r="D23" s="798">
        <v>16</v>
      </c>
      <c r="E23" s="796"/>
      <c r="F23" s="796"/>
      <c r="G23" s="796"/>
      <c r="H23" s="797"/>
      <c r="I23" s="796"/>
      <c r="J23" s="796"/>
    </row>
    <row r="24" spans="1:13" x14ac:dyDescent="0.25">
      <c r="A24" s="131"/>
      <c r="B24" s="799" t="s">
        <v>399</v>
      </c>
      <c r="C24" s="800"/>
      <c r="D24" s="800"/>
      <c r="E24" s="800"/>
      <c r="F24" s="800"/>
      <c r="G24" s="800"/>
      <c r="H24" s="800"/>
      <c r="I24" s="800"/>
      <c r="J24" s="800"/>
    </row>
    <row r="25" spans="1:13" s="122" customFormat="1" ht="10.5" customHeight="1" x14ac:dyDescent="0.25">
      <c r="B25" s="131"/>
      <c r="C25" s="131"/>
      <c r="D25" s="801"/>
      <c r="E25" s="131"/>
      <c r="F25" s="131"/>
      <c r="G25" s="131"/>
      <c r="H25" s="131"/>
      <c r="I25" s="125"/>
      <c r="J25" s="125"/>
      <c r="K25" s="125"/>
      <c r="L25" s="125"/>
      <c r="M25" s="125"/>
    </row>
    <row r="26" spans="1:13" s="122" customFormat="1" ht="15" customHeight="1" x14ac:dyDescent="0.25">
      <c r="D26" s="802"/>
      <c r="E26" s="176"/>
      <c r="F26" s="176"/>
      <c r="G26" s="176"/>
      <c r="H26" s="176"/>
      <c r="I26" s="125"/>
      <c r="J26" s="125"/>
      <c r="K26" s="125"/>
      <c r="L26" s="125"/>
      <c r="M26" s="125"/>
    </row>
    <row r="27" spans="1:13" x14ac:dyDescent="0.25">
      <c r="A27" s="131"/>
      <c r="B27" s="769" t="s">
        <v>1053</v>
      </c>
      <c r="C27" s="803">
        <v>0.125</v>
      </c>
      <c r="D27" s="131" t="s">
        <v>419</v>
      </c>
      <c r="E27" s="771">
        <v>0.21</v>
      </c>
      <c r="F27" s="176"/>
      <c r="G27" s="176"/>
      <c r="H27" s="176"/>
    </row>
    <row r="28" spans="1:13" ht="15" customHeight="1" x14ac:dyDescent="0.25">
      <c r="A28" s="131"/>
      <c r="B28" s="769" t="s">
        <v>1069</v>
      </c>
      <c r="C28" s="804">
        <v>0.25</v>
      </c>
      <c r="F28" s="176"/>
      <c r="G28" s="176"/>
      <c r="H28" s="176"/>
    </row>
    <row r="29" spans="1:13" ht="10.5" customHeight="1" x14ac:dyDescent="0.25">
      <c r="A29" s="131"/>
      <c r="B29" s="805" t="s">
        <v>383</v>
      </c>
      <c r="C29" s="806"/>
      <c r="D29" s="806"/>
      <c r="E29" s="807"/>
      <c r="F29" s="806"/>
      <c r="G29" s="806"/>
      <c r="H29" s="806"/>
    </row>
    <row r="30" spans="1:13" x14ac:dyDescent="0.25">
      <c r="A30" s="131"/>
      <c r="B30" s="775" t="s">
        <v>1055</v>
      </c>
      <c r="C30" s="776" t="s">
        <v>575</v>
      </c>
      <c r="D30" s="776" t="s">
        <v>1056</v>
      </c>
      <c r="E30" s="777" t="s">
        <v>1057</v>
      </c>
      <c r="F30" s="778" t="s">
        <v>1054</v>
      </c>
      <c r="G30" s="779" t="s">
        <v>487</v>
      </c>
      <c r="H30" s="780" t="s">
        <v>706</v>
      </c>
      <c r="I30" s="781" t="s">
        <v>419</v>
      </c>
      <c r="J30" s="782" t="s">
        <v>1054</v>
      </c>
    </row>
    <row r="31" spans="1:13" x14ac:dyDescent="0.25">
      <c r="A31" s="131"/>
      <c r="B31" s="783"/>
      <c r="C31" s="784" t="s">
        <v>1059</v>
      </c>
      <c r="D31" s="784" t="s">
        <v>1060</v>
      </c>
      <c r="E31" s="785" t="s">
        <v>488</v>
      </c>
      <c r="F31" s="786">
        <v>0.25</v>
      </c>
      <c r="G31" s="787" t="s">
        <v>1062</v>
      </c>
      <c r="H31" s="788" t="s">
        <v>1062</v>
      </c>
      <c r="I31" s="789" t="s">
        <v>418</v>
      </c>
      <c r="J31" s="790" t="s">
        <v>489</v>
      </c>
    </row>
    <row r="32" spans="1:13" x14ac:dyDescent="0.25">
      <c r="A32" s="131"/>
      <c r="B32" s="791" t="s">
        <v>1063</v>
      </c>
      <c r="C32" s="792">
        <v>750</v>
      </c>
      <c r="D32" s="792">
        <v>20</v>
      </c>
      <c r="E32" s="793">
        <f t="shared" ref="E32:E37" si="0">D32*$C$27</f>
        <v>2.5</v>
      </c>
      <c r="F32" s="793">
        <f t="shared" ref="F32:F37" si="1">E32*$C$28</f>
        <v>0.625</v>
      </c>
      <c r="G32" s="793">
        <f t="shared" ref="G32:G37" si="2">E32+F32</f>
        <v>3.125</v>
      </c>
      <c r="H32" s="793">
        <f>C32*G32</f>
        <v>2343.75</v>
      </c>
      <c r="I32" s="793">
        <f t="shared" ref="I32:I37" si="3">H32*$E$27</f>
        <v>492.1875</v>
      </c>
      <c r="J32" s="793">
        <f t="shared" ref="J32:J37" si="4">H32+I32</f>
        <v>2835.9375</v>
      </c>
    </row>
    <row r="33" spans="1:10" x14ac:dyDescent="0.25">
      <c r="A33" s="131"/>
      <c r="B33" s="791" t="s">
        <v>1064</v>
      </c>
      <c r="C33" s="795">
        <v>600</v>
      </c>
      <c r="D33" s="795">
        <v>30</v>
      </c>
      <c r="E33" s="796">
        <f t="shared" si="0"/>
        <v>3.75</v>
      </c>
      <c r="F33" s="796">
        <f t="shared" si="1"/>
        <v>0.9375</v>
      </c>
      <c r="G33" s="796">
        <f t="shared" si="2"/>
        <v>4.6875</v>
      </c>
      <c r="H33" s="796">
        <f t="shared" ref="H33:H37" si="5">C33*G33</f>
        <v>2812.5</v>
      </c>
      <c r="I33" s="796">
        <f t="shared" si="3"/>
        <v>590.625</v>
      </c>
      <c r="J33" s="796">
        <f t="shared" si="4"/>
        <v>3403.125</v>
      </c>
    </row>
    <row r="34" spans="1:10" s="176" customFormat="1" x14ac:dyDescent="0.25">
      <c r="A34" s="131"/>
      <c r="B34" s="791" t="s">
        <v>1065</v>
      </c>
      <c r="C34" s="795">
        <v>800</v>
      </c>
      <c r="D34" s="795">
        <v>25</v>
      </c>
      <c r="E34" s="796">
        <f t="shared" si="0"/>
        <v>3.125</v>
      </c>
      <c r="F34" s="796">
        <f t="shared" si="1"/>
        <v>0.78125</v>
      </c>
      <c r="G34" s="796">
        <f t="shared" si="2"/>
        <v>3.90625</v>
      </c>
      <c r="H34" s="796">
        <f t="shared" si="5"/>
        <v>3125</v>
      </c>
      <c r="I34" s="796">
        <f t="shared" si="3"/>
        <v>656.25</v>
      </c>
      <c r="J34" s="796">
        <f t="shared" si="4"/>
        <v>3781.25</v>
      </c>
    </row>
    <row r="35" spans="1:10" s="176" customFormat="1" x14ac:dyDescent="0.25">
      <c r="A35" s="131"/>
      <c r="B35" s="791" t="s">
        <v>1066</v>
      </c>
      <c r="C35" s="795">
        <v>1000</v>
      </c>
      <c r="D35" s="795">
        <v>18</v>
      </c>
      <c r="E35" s="796">
        <f t="shared" si="0"/>
        <v>2.25</v>
      </c>
      <c r="F35" s="796">
        <f t="shared" si="1"/>
        <v>0.5625</v>
      </c>
      <c r="G35" s="796">
        <f t="shared" si="2"/>
        <v>2.8125</v>
      </c>
      <c r="H35" s="796">
        <f t="shared" si="5"/>
        <v>2812.5</v>
      </c>
      <c r="I35" s="796">
        <f t="shared" si="3"/>
        <v>590.625</v>
      </c>
      <c r="J35" s="796">
        <f t="shared" si="4"/>
        <v>3403.125</v>
      </c>
    </row>
    <row r="36" spans="1:10" s="176" customFormat="1" x14ac:dyDescent="0.25">
      <c r="A36" s="131"/>
      <c r="B36" s="791" t="s">
        <v>1067</v>
      </c>
      <c r="C36" s="795">
        <v>1500</v>
      </c>
      <c r="D36" s="795">
        <v>21</v>
      </c>
      <c r="E36" s="796">
        <f t="shared" si="0"/>
        <v>2.625</v>
      </c>
      <c r="F36" s="796">
        <f t="shared" si="1"/>
        <v>0.65625</v>
      </c>
      <c r="G36" s="796">
        <f t="shared" si="2"/>
        <v>3.28125</v>
      </c>
      <c r="H36" s="796">
        <f t="shared" si="5"/>
        <v>4921.875</v>
      </c>
      <c r="I36" s="796">
        <f t="shared" si="3"/>
        <v>1033.59375</v>
      </c>
      <c r="J36" s="796">
        <f t="shared" si="4"/>
        <v>5955.46875</v>
      </c>
    </row>
    <row r="37" spans="1:10" s="176" customFormat="1" x14ac:dyDescent="0.25">
      <c r="A37" s="131"/>
      <c r="B37" s="791" t="s">
        <v>1068</v>
      </c>
      <c r="C37" s="798">
        <v>1250</v>
      </c>
      <c r="D37" s="798">
        <v>16</v>
      </c>
      <c r="E37" s="796">
        <f t="shared" si="0"/>
        <v>2</v>
      </c>
      <c r="F37" s="796">
        <f t="shared" si="1"/>
        <v>0.5</v>
      </c>
      <c r="G37" s="796">
        <f t="shared" si="2"/>
        <v>2.5</v>
      </c>
      <c r="H37" s="796">
        <f t="shared" si="5"/>
        <v>3125</v>
      </c>
      <c r="I37" s="796">
        <f t="shared" si="3"/>
        <v>656.25</v>
      </c>
      <c r="J37" s="796">
        <f t="shared" si="4"/>
        <v>3781.25</v>
      </c>
    </row>
    <row r="38" spans="1:10" s="176" customFormat="1" x14ac:dyDescent="0.25">
      <c r="A38" s="131"/>
      <c r="B38" s="799" t="s">
        <v>1070</v>
      </c>
      <c r="C38" s="800"/>
      <c r="D38" s="800"/>
      <c r="E38" s="800"/>
      <c r="F38" s="800"/>
      <c r="G38" s="800"/>
      <c r="H38" s="800"/>
      <c r="I38" s="800"/>
      <c r="J38" s="800"/>
    </row>
    <row r="39" spans="1:10" s="176" customFormat="1" x14ac:dyDescent="0.25">
      <c r="A39" s="131"/>
      <c r="B39" s="131"/>
      <c r="C39" s="131"/>
      <c r="D39" s="131"/>
      <c r="E39" s="131"/>
      <c r="F39" s="131"/>
      <c r="G39" s="131"/>
      <c r="H39" s="131"/>
    </row>
    <row r="40" spans="1:10" s="176" customFormat="1" ht="15.75" x14ac:dyDescent="0.25">
      <c r="A40" s="808" t="s">
        <v>1071</v>
      </c>
      <c r="B40" s="131"/>
      <c r="C40" s="802"/>
      <c r="D40" s="802"/>
      <c r="E40" s="802"/>
      <c r="F40" s="802"/>
      <c r="G40" s="802"/>
      <c r="H40" s="802"/>
    </row>
    <row r="41" spans="1:10" s="176" customFormat="1" ht="15.75" x14ac:dyDescent="0.25">
      <c r="A41" s="808" t="s">
        <v>1072</v>
      </c>
      <c r="B41" s="131"/>
      <c r="C41" s="802"/>
      <c r="D41" s="802"/>
      <c r="E41" s="802"/>
      <c r="F41" s="802"/>
      <c r="G41" s="802"/>
      <c r="H41" s="802"/>
    </row>
  </sheetData>
  <mergeCells count="2">
    <mergeCell ref="A1:J1"/>
    <mergeCell ref="D14:H14"/>
  </mergeCells>
  <printOptions horizontalCentered="1"/>
  <pageMargins left="0.19685039370078741" right="0.19685039370078741" top="0.98425196850393704" bottom="0.78740157480314965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gecombineerd met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1" max="10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39937" r:id="rId5">
          <objectPr defaultSize="0" autoPict="0" r:id="rId6">
            <anchor moveWithCells="1" sizeWithCells="1">
              <from>
                <xdr:col>3</xdr:col>
                <xdr:colOff>180975</xdr:colOff>
                <xdr:row>1</xdr:row>
                <xdr:rowOff>28575</xdr:rowOff>
              </from>
              <to>
                <xdr:col>3</xdr:col>
                <xdr:colOff>180975</xdr:colOff>
                <xdr:row>1</xdr:row>
                <xdr:rowOff>28575</xdr:rowOff>
              </to>
            </anchor>
          </objectPr>
        </oleObject>
      </mc:Choice>
      <mc:Fallback>
        <oleObject progId="PBrush" shapeId="39937" r:id="rId5"/>
      </mc:Fallback>
    </mc:AlternateContent>
    <mc:AlternateContent xmlns:mc="http://schemas.openxmlformats.org/markup-compatibility/2006">
      <mc:Choice Requires="x14">
        <oleObject progId="PBrush" shapeId="39938" r:id="rId7">
          <objectPr defaultSize="0" autoPict="0" r:id="rId6">
            <anchor moveWithCells="1" sizeWithCells="1">
              <from>
                <xdr:col>3</xdr:col>
                <xdr:colOff>180975</xdr:colOff>
                <xdr:row>1</xdr:row>
                <xdr:rowOff>28575</xdr:rowOff>
              </from>
              <to>
                <xdr:col>3</xdr:col>
                <xdr:colOff>180975</xdr:colOff>
                <xdr:row>1</xdr:row>
                <xdr:rowOff>28575</xdr:rowOff>
              </to>
            </anchor>
          </objectPr>
        </oleObject>
      </mc:Choice>
      <mc:Fallback>
        <oleObject progId="PBrush" shapeId="39938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46"/>
  <sheetViews>
    <sheetView showGridLines="0" zoomScaleNormal="100" zoomScaleSheetLayoutView="100" workbookViewId="0">
      <selection sqref="A1:K1"/>
    </sheetView>
  </sheetViews>
  <sheetFormatPr defaultColWidth="9" defaultRowHeight="15" x14ac:dyDescent="0.25"/>
  <cols>
    <col min="1" max="1" width="3.42578125" style="261" customWidth="1"/>
    <col min="2" max="2" width="25.42578125" style="176" customWidth="1"/>
    <col min="3" max="3" width="2.85546875" style="176" customWidth="1"/>
    <col min="4" max="6" width="8.85546875" style="176" customWidth="1"/>
    <col min="7" max="7" width="2.42578125" style="176" customWidth="1"/>
    <col min="8" max="8" width="10" style="176" customWidth="1"/>
    <col min="9" max="9" width="3.42578125" style="176" customWidth="1"/>
    <col min="10" max="10" width="7" style="252" customWidth="1"/>
    <col min="11" max="11" width="27.140625" style="176" customWidth="1"/>
    <col min="12" max="12" width="4.42578125" style="176" customWidth="1"/>
    <col min="13" max="16384" width="9" style="176"/>
  </cols>
  <sheetData>
    <row r="1" spans="1:11" s="11" customFormat="1" ht="50.8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</row>
    <row r="2" spans="1:11" s="237" customFormat="1" ht="30.6" customHeight="1" thickTop="1" x14ac:dyDescent="0.35">
      <c r="A2" s="1063" t="s">
        <v>509</v>
      </c>
      <c r="B2" s="1063"/>
      <c r="C2" s="1063"/>
      <c r="D2" s="1063"/>
      <c r="E2" s="1063"/>
      <c r="F2" s="1063"/>
      <c r="G2" s="1063"/>
      <c r="H2" s="1063"/>
      <c r="I2" s="1063"/>
      <c r="J2" s="1063"/>
      <c r="K2" s="1063"/>
    </row>
    <row r="3" spans="1:11" s="240" customFormat="1" ht="18.75" x14ac:dyDescent="0.3">
      <c r="A3" s="217"/>
      <c r="B3" s="114" t="s">
        <v>936</v>
      </c>
      <c r="C3" s="217"/>
      <c r="D3" s="217"/>
      <c r="E3" s="217"/>
      <c r="F3" s="217"/>
      <c r="G3" s="218"/>
      <c r="H3" s="218"/>
      <c r="I3" s="218"/>
      <c r="J3" s="238"/>
      <c r="K3" s="239"/>
    </row>
    <row r="4" spans="1:11" s="175" customFormat="1" ht="15.75" x14ac:dyDescent="0.25">
      <c r="A4" s="167"/>
      <c r="B4" s="241" t="s">
        <v>930</v>
      </c>
      <c r="C4" s="242"/>
      <c r="D4" s="242"/>
      <c r="E4" s="242"/>
      <c r="F4" s="242"/>
      <c r="G4" s="242"/>
      <c r="H4" s="242"/>
      <c r="I4" s="243"/>
      <c r="J4" s="244"/>
      <c r="K4" s="243"/>
    </row>
    <row r="5" spans="1:11" s="175" customFormat="1" ht="15.75" x14ac:dyDescent="0.25">
      <c r="A5" s="167" t="s">
        <v>999</v>
      </c>
      <c r="B5" s="242" t="s">
        <v>510</v>
      </c>
      <c r="C5" s="242"/>
      <c r="D5" s="242"/>
      <c r="E5" s="242"/>
      <c r="F5" s="242"/>
      <c r="G5" s="242"/>
      <c r="H5" s="242"/>
      <c r="I5" s="243"/>
      <c r="J5" s="244"/>
      <c r="K5" s="243"/>
    </row>
    <row r="6" spans="1:11" s="175" customFormat="1" ht="15.75" x14ac:dyDescent="0.25">
      <c r="A6" s="167" t="s">
        <v>1000</v>
      </c>
      <c r="B6" s="245" t="s">
        <v>511</v>
      </c>
      <c r="C6" s="242"/>
      <c r="D6" s="242"/>
      <c r="E6" s="242"/>
      <c r="F6" s="242"/>
      <c r="G6" s="242"/>
      <c r="H6" s="242"/>
      <c r="I6" s="243"/>
      <c r="J6" s="244"/>
      <c r="K6" s="243"/>
    </row>
    <row r="7" spans="1:11" s="175" customFormat="1" ht="15.75" x14ac:dyDescent="0.25">
      <c r="A7" s="167" t="s">
        <v>1001</v>
      </c>
      <c r="B7" s="245" t="s">
        <v>937</v>
      </c>
      <c r="C7" s="242"/>
      <c r="D7" s="242"/>
      <c r="E7" s="242"/>
      <c r="F7" s="242"/>
      <c r="G7" s="242"/>
      <c r="H7" s="242"/>
      <c r="I7" s="243"/>
      <c r="J7" s="244"/>
      <c r="K7" s="243"/>
    </row>
    <row r="8" spans="1:11" s="175" customFormat="1" ht="15.75" x14ac:dyDescent="0.25">
      <c r="A8" s="167" t="s">
        <v>1002</v>
      </c>
      <c r="B8" s="245" t="s">
        <v>512</v>
      </c>
      <c r="C8" s="242"/>
      <c r="D8" s="242"/>
      <c r="E8" s="242"/>
      <c r="F8" s="242"/>
      <c r="G8" s="242"/>
      <c r="H8" s="242"/>
      <c r="I8" s="243"/>
      <c r="J8" s="244"/>
      <c r="K8" s="243"/>
    </row>
    <row r="9" spans="1:11" s="175" customFormat="1" ht="15.75" x14ac:dyDescent="0.25">
      <c r="A9" s="167" t="s">
        <v>1003</v>
      </c>
      <c r="B9" s="245" t="s">
        <v>513</v>
      </c>
      <c r="C9" s="242"/>
      <c r="D9" s="242"/>
      <c r="E9" s="242"/>
      <c r="F9" s="242"/>
      <c r="G9" s="242"/>
      <c r="H9" s="242"/>
      <c r="I9" s="243"/>
      <c r="J9" s="244"/>
      <c r="K9" s="243"/>
    </row>
    <row r="10" spans="1:11" s="175" customFormat="1" ht="15.75" x14ac:dyDescent="0.25">
      <c r="A10" s="167" t="s">
        <v>1004</v>
      </c>
      <c r="B10" s="245" t="s">
        <v>931</v>
      </c>
      <c r="C10" s="242"/>
      <c r="D10" s="242"/>
      <c r="E10" s="242"/>
      <c r="F10" s="242"/>
      <c r="G10" s="242"/>
      <c r="H10" s="242"/>
      <c r="I10" s="243"/>
      <c r="J10" s="244"/>
      <c r="K10" s="243"/>
    </row>
    <row r="11" spans="1:11" s="175" customFormat="1" ht="15.75" x14ac:dyDescent="0.25">
      <c r="A11" s="167" t="s">
        <v>1005</v>
      </c>
      <c r="B11" s="245" t="s">
        <v>514</v>
      </c>
      <c r="C11" s="242"/>
      <c r="D11" s="242"/>
      <c r="E11" s="242"/>
      <c r="F11" s="242"/>
      <c r="G11" s="242"/>
      <c r="H11" s="242"/>
      <c r="I11" s="243"/>
      <c r="J11" s="244"/>
      <c r="K11" s="243"/>
    </row>
    <row r="12" spans="1:11" ht="16.5" thickBot="1" x14ac:dyDescent="0.3">
      <c r="A12" s="167" t="s">
        <v>1006</v>
      </c>
      <c r="B12" s="125" t="s">
        <v>515</v>
      </c>
      <c r="C12" s="134"/>
      <c r="D12" s="221"/>
      <c r="E12" s="221"/>
      <c r="F12" s="221"/>
      <c r="G12" s="134"/>
      <c r="H12" s="221"/>
      <c r="I12" s="134"/>
      <c r="J12" s="221"/>
      <c r="K12" s="221"/>
    </row>
    <row r="13" spans="1:11" ht="19.5" customHeight="1" x14ac:dyDescent="0.3">
      <c r="A13" s="246"/>
      <c r="B13" s="247" t="s">
        <v>159</v>
      </c>
      <c r="C13" s="1064" t="s">
        <v>516</v>
      </c>
      <c r="D13" s="1064"/>
      <c r="E13" s="1064"/>
      <c r="F13" s="1064"/>
      <c r="G13" s="1061"/>
      <c r="H13" s="1061"/>
      <c r="I13" s="248"/>
      <c r="J13" s="249" t="s">
        <v>517</v>
      </c>
      <c r="K13" s="250" t="s">
        <v>518</v>
      </c>
    </row>
    <row r="14" spans="1:11" s="175" customFormat="1" ht="15" customHeight="1" x14ac:dyDescent="0.25">
      <c r="A14" s="246"/>
      <c r="B14" s="559"/>
      <c r="C14" s="560" t="s">
        <v>519</v>
      </c>
      <c r="D14" s="561" t="s">
        <v>520</v>
      </c>
      <c r="E14" s="561" t="s">
        <v>521</v>
      </c>
      <c r="F14" s="561" t="s">
        <v>522</v>
      </c>
      <c r="G14" s="562"/>
      <c r="H14" s="561" t="s">
        <v>523</v>
      </c>
      <c r="I14" s="562"/>
      <c r="J14" s="561" t="s">
        <v>524</v>
      </c>
      <c r="K14" s="563" t="s">
        <v>525</v>
      </c>
    </row>
    <row r="15" spans="1:11" ht="15.75" x14ac:dyDescent="0.25">
      <c r="A15" s="246"/>
      <c r="B15" s="564" t="s">
        <v>127</v>
      </c>
      <c r="C15" s="565"/>
      <c r="D15" s="566">
        <v>7.7</v>
      </c>
      <c r="E15" s="566">
        <v>7.5</v>
      </c>
      <c r="F15" s="566">
        <v>6.6</v>
      </c>
      <c r="G15" s="565"/>
      <c r="H15" s="567">
        <v>5</v>
      </c>
      <c r="I15" s="565"/>
      <c r="J15" s="568">
        <f t="shared" ref="J15:J27" si="0">AVERAGE(D15,E15,F15,H15)</f>
        <v>6.6999999999999993</v>
      </c>
      <c r="K15" s="569"/>
    </row>
    <row r="16" spans="1:11" ht="15.75" x14ac:dyDescent="0.25">
      <c r="A16" s="246"/>
      <c r="B16" s="570" t="s">
        <v>142</v>
      </c>
      <c r="C16" s="571"/>
      <c r="D16" s="572">
        <v>7.7</v>
      </c>
      <c r="E16" s="572">
        <v>7.5</v>
      </c>
      <c r="F16" s="572">
        <v>6.6</v>
      </c>
      <c r="G16" s="571"/>
      <c r="H16" s="573">
        <v>5</v>
      </c>
      <c r="I16" s="571"/>
      <c r="J16" s="574">
        <f t="shared" si="0"/>
        <v>6.6999999999999993</v>
      </c>
      <c r="K16" s="575"/>
    </row>
    <row r="17" spans="1:13" ht="15.75" x14ac:dyDescent="0.25">
      <c r="A17" s="246"/>
      <c r="B17" s="570" t="s">
        <v>251</v>
      </c>
      <c r="C17" s="571"/>
      <c r="D17" s="572">
        <v>7.7</v>
      </c>
      <c r="E17" s="572">
        <v>7.5</v>
      </c>
      <c r="F17" s="572">
        <v>6.6</v>
      </c>
      <c r="G17" s="571"/>
      <c r="H17" s="573">
        <v>5</v>
      </c>
      <c r="I17" s="571"/>
      <c r="J17" s="574">
        <f t="shared" si="0"/>
        <v>6.6999999999999993</v>
      </c>
      <c r="K17" s="575"/>
    </row>
    <row r="18" spans="1:13" ht="18.75" x14ac:dyDescent="0.3">
      <c r="A18" s="246"/>
      <c r="B18" s="570" t="s">
        <v>248</v>
      </c>
      <c r="C18" s="571"/>
      <c r="D18" s="572">
        <v>5</v>
      </c>
      <c r="E18" s="572">
        <v>9.3000000000000007</v>
      </c>
      <c r="F18" s="572">
        <v>6.2</v>
      </c>
      <c r="G18" s="571"/>
      <c r="H18" s="573">
        <v>8</v>
      </c>
      <c r="I18" s="571"/>
      <c r="J18" s="574">
        <f t="shared" si="0"/>
        <v>7.125</v>
      </c>
      <c r="K18" s="575"/>
      <c r="M18" s="251" t="s">
        <v>932</v>
      </c>
    </row>
    <row r="19" spans="1:13" ht="15.75" x14ac:dyDescent="0.25">
      <c r="A19" s="246"/>
      <c r="B19" s="570" t="s">
        <v>143</v>
      </c>
      <c r="C19" s="571"/>
      <c r="D19" s="572">
        <v>5.3</v>
      </c>
      <c r="E19" s="572">
        <v>4.9000000000000004</v>
      </c>
      <c r="F19" s="572">
        <v>8</v>
      </c>
      <c r="G19" s="571"/>
      <c r="H19" s="573">
        <v>7</v>
      </c>
      <c r="I19" s="571"/>
      <c r="J19" s="574">
        <f t="shared" si="0"/>
        <v>6.3</v>
      </c>
      <c r="K19" s="575"/>
      <c r="M19" s="126" t="s">
        <v>526</v>
      </c>
    </row>
    <row r="20" spans="1:13" ht="15.75" x14ac:dyDescent="0.25">
      <c r="A20" s="246"/>
      <c r="B20" s="570" t="s">
        <v>138</v>
      </c>
      <c r="C20" s="571"/>
      <c r="D20" s="572">
        <v>4.9000000000000004</v>
      </c>
      <c r="E20" s="572">
        <v>6.4</v>
      </c>
      <c r="F20" s="572">
        <v>6.2</v>
      </c>
      <c r="G20" s="571"/>
      <c r="H20" s="573">
        <v>4</v>
      </c>
      <c r="I20" s="571"/>
      <c r="J20" s="574">
        <f t="shared" si="0"/>
        <v>5.375</v>
      </c>
      <c r="K20" s="575"/>
      <c r="M20" s="126" t="s">
        <v>527</v>
      </c>
    </row>
    <row r="21" spans="1:13" ht="15.75" x14ac:dyDescent="0.25">
      <c r="A21" s="246"/>
      <c r="B21" s="570" t="s">
        <v>145</v>
      </c>
      <c r="C21" s="571"/>
      <c r="D21" s="572">
        <v>6.4</v>
      </c>
      <c r="E21" s="572">
        <v>7.2</v>
      </c>
      <c r="F21" s="572">
        <v>7.5</v>
      </c>
      <c r="G21" s="571"/>
      <c r="H21" s="573">
        <v>5</v>
      </c>
      <c r="I21" s="571"/>
      <c r="J21" s="574">
        <f t="shared" si="0"/>
        <v>6.5250000000000004</v>
      </c>
      <c r="K21" s="575"/>
      <c r="M21" s="126" t="s">
        <v>373</v>
      </c>
    </row>
    <row r="22" spans="1:13" ht="15.75" x14ac:dyDescent="0.25">
      <c r="A22" s="246"/>
      <c r="B22" s="570" t="s">
        <v>142</v>
      </c>
      <c r="C22" s="571"/>
      <c r="D22" s="572">
        <v>6.8</v>
      </c>
      <c r="E22" s="572">
        <v>9</v>
      </c>
      <c r="F22" s="572">
        <v>8.1999999999999993</v>
      </c>
      <c r="G22" s="571"/>
      <c r="H22" s="573">
        <v>6</v>
      </c>
      <c r="I22" s="571"/>
      <c r="J22" s="574">
        <f t="shared" si="0"/>
        <v>7.5</v>
      </c>
      <c r="K22" s="575"/>
      <c r="M22" s="126" t="s">
        <v>528</v>
      </c>
    </row>
    <row r="23" spans="1:13" ht="15.75" x14ac:dyDescent="0.25">
      <c r="A23" s="246"/>
      <c r="B23" s="570" t="s">
        <v>251</v>
      </c>
      <c r="C23" s="571"/>
      <c r="D23" s="572">
        <v>4</v>
      </c>
      <c r="E23" s="572">
        <v>4.8</v>
      </c>
      <c r="F23" s="572">
        <v>4.3</v>
      </c>
      <c r="G23" s="571"/>
      <c r="H23" s="573">
        <v>6</v>
      </c>
      <c r="I23" s="571"/>
      <c r="J23" s="574">
        <f t="shared" si="0"/>
        <v>4.7750000000000004</v>
      </c>
      <c r="K23" s="575"/>
      <c r="M23" s="126" t="s">
        <v>529</v>
      </c>
    </row>
    <row r="24" spans="1:13" ht="15.75" x14ac:dyDescent="0.25">
      <c r="A24" s="246"/>
      <c r="B24" s="570" t="s">
        <v>143</v>
      </c>
      <c r="C24" s="571"/>
      <c r="D24" s="572">
        <v>7.2</v>
      </c>
      <c r="E24" s="572">
        <v>8.1999999999999993</v>
      </c>
      <c r="F24" s="572">
        <v>6.4</v>
      </c>
      <c r="G24" s="571"/>
      <c r="H24" s="573">
        <v>4</v>
      </c>
      <c r="I24" s="571"/>
      <c r="J24" s="574">
        <f t="shared" si="0"/>
        <v>6.4499999999999993</v>
      </c>
      <c r="K24" s="575"/>
    </row>
    <row r="25" spans="1:13" ht="15.75" x14ac:dyDescent="0.25">
      <c r="A25" s="246"/>
      <c r="B25" s="570" t="s">
        <v>138</v>
      </c>
      <c r="C25" s="571"/>
      <c r="D25" s="572">
        <v>4.9000000000000004</v>
      </c>
      <c r="E25" s="572">
        <v>4.3</v>
      </c>
      <c r="F25" s="572">
        <v>7.2</v>
      </c>
      <c r="G25" s="571"/>
      <c r="H25" s="573">
        <v>3</v>
      </c>
      <c r="I25" s="571"/>
      <c r="J25" s="574">
        <f t="shared" si="0"/>
        <v>4.8499999999999996</v>
      </c>
      <c r="K25" s="575"/>
    </row>
    <row r="26" spans="1:13" ht="15.75" x14ac:dyDescent="0.25">
      <c r="A26" s="246"/>
      <c r="B26" s="570" t="s">
        <v>145</v>
      </c>
      <c r="C26" s="571"/>
      <c r="D26" s="572">
        <v>6.2</v>
      </c>
      <c r="E26" s="572">
        <v>8.4</v>
      </c>
      <c r="F26" s="572">
        <v>6.8</v>
      </c>
      <c r="G26" s="571"/>
      <c r="H26" s="573">
        <v>6</v>
      </c>
      <c r="I26" s="571"/>
      <c r="J26" s="574">
        <f t="shared" si="0"/>
        <v>6.8500000000000005</v>
      </c>
      <c r="K26" s="575"/>
    </row>
    <row r="27" spans="1:13" ht="16.5" thickBot="1" x14ac:dyDescent="0.3">
      <c r="A27" s="253"/>
      <c r="B27" s="576" t="s">
        <v>248</v>
      </c>
      <c r="C27" s="577"/>
      <c r="D27" s="578">
        <v>4.3</v>
      </c>
      <c r="E27" s="578">
        <v>6.4</v>
      </c>
      <c r="F27" s="578">
        <v>8.1</v>
      </c>
      <c r="G27" s="577"/>
      <c r="H27" s="579">
        <v>6</v>
      </c>
      <c r="I27" s="577"/>
      <c r="J27" s="580">
        <f t="shared" si="0"/>
        <v>6.1999999999999993</v>
      </c>
      <c r="K27" s="581"/>
    </row>
    <row r="28" spans="1:13" ht="15.75" thickBot="1" x14ac:dyDescent="0.3">
      <c r="A28" s="253"/>
      <c r="B28" s="1065"/>
      <c r="C28" s="1065"/>
      <c r="D28" s="1065"/>
      <c r="E28" s="1065"/>
      <c r="F28" s="1065"/>
      <c r="G28" s="1065"/>
      <c r="H28" s="1065"/>
      <c r="I28" s="1065"/>
      <c r="J28" s="1065"/>
      <c r="K28" s="1065"/>
    </row>
    <row r="29" spans="1:13" s="256" customFormat="1" ht="20.25" thickTop="1" thickBot="1" x14ac:dyDescent="0.35">
      <c r="A29" s="254"/>
      <c r="B29" s="255"/>
      <c r="C29" s="1066" t="s">
        <v>383</v>
      </c>
      <c r="D29" s="1066"/>
      <c r="E29" s="1066"/>
      <c r="F29" s="1066"/>
      <c r="G29" s="1066"/>
      <c r="H29" s="1066"/>
      <c r="I29" s="1066"/>
      <c r="J29" s="255"/>
      <c r="K29" s="255"/>
    </row>
    <row r="30" spans="1:13" ht="18.75" x14ac:dyDescent="0.3">
      <c r="A30" s="246"/>
      <c r="B30" s="247" t="s">
        <v>159</v>
      </c>
      <c r="C30" s="248"/>
      <c r="D30" s="605" t="s">
        <v>516</v>
      </c>
      <c r="E30" s="605"/>
      <c r="F30" s="438"/>
      <c r="G30" s="1061"/>
      <c r="H30" s="1061"/>
      <c r="I30" s="248"/>
      <c r="J30" s="249" t="s">
        <v>517</v>
      </c>
      <c r="K30" s="250" t="s">
        <v>518</v>
      </c>
    </row>
    <row r="31" spans="1:13" ht="6.75" customHeight="1" x14ac:dyDescent="0.25">
      <c r="A31" s="246"/>
      <c r="B31" s="257"/>
      <c r="C31" s="258"/>
      <c r="D31" s="259"/>
      <c r="E31" s="259"/>
      <c r="F31" s="259"/>
      <c r="G31" s="258"/>
      <c r="H31" s="259"/>
      <c r="I31" s="258"/>
      <c r="J31" s="259"/>
      <c r="K31" s="260"/>
    </row>
    <row r="32" spans="1:13" ht="15" customHeight="1" x14ac:dyDescent="0.25">
      <c r="A32" s="246"/>
      <c r="B32" s="582"/>
      <c r="C32" s="583" t="s">
        <v>519</v>
      </c>
      <c r="D32" s="584" t="s">
        <v>520</v>
      </c>
      <c r="E32" s="584" t="s">
        <v>521</v>
      </c>
      <c r="F32" s="584" t="s">
        <v>522</v>
      </c>
      <c r="G32" s="585"/>
      <c r="H32" s="584" t="s">
        <v>523</v>
      </c>
      <c r="I32" s="585"/>
      <c r="J32" s="584" t="s">
        <v>524</v>
      </c>
      <c r="K32" s="586" t="s">
        <v>525</v>
      </c>
      <c r="M32" s="123" t="s">
        <v>530</v>
      </c>
    </row>
    <row r="33" spans="1:12" ht="15.75" x14ac:dyDescent="0.25">
      <c r="A33" s="246"/>
      <c r="B33" s="587" t="s">
        <v>127</v>
      </c>
      <c r="C33" s="588"/>
      <c r="D33" s="589">
        <v>7.7</v>
      </c>
      <c r="E33" s="589">
        <v>7.5</v>
      </c>
      <c r="F33" s="589">
        <v>6.6</v>
      </c>
      <c r="G33" s="588"/>
      <c r="H33" s="590">
        <v>5</v>
      </c>
      <c r="I33" s="588"/>
      <c r="J33" s="591">
        <f>AVERAGE(D33:F33,H33)</f>
        <v>6.6999999999999993</v>
      </c>
      <c r="K33" s="592" t="str">
        <f t="shared" ref="K33:K45" si="1">IF(J33&lt;4,$M$19,IF(J33&lt;5,$M$20,IF(J33&lt;6,$M$21,IF(J33&lt;7,$M$22,$M$23))))</f>
        <v>Zeer goed</v>
      </c>
      <c r="L33" s="125" t="s">
        <v>531</v>
      </c>
    </row>
    <row r="34" spans="1:12" ht="15.75" x14ac:dyDescent="0.25">
      <c r="A34" s="246"/>
      <c r="B34" s="593" t="s">
        <v>142</v>
      </c>
      <c r="C34" s="594"/>
      <c r="D34" s="595">
        <v>5</v>
      </c>
      <c r="E34" s="595">
        <v>4</v>
      </c>
      <c r="F34" s="595">
        <v>6.6</v>
      </c>
      <c r="G34" s="594"/>
      <c r="H34" s="596">
        <v>5</v>
      </c>
      <c r="I34" s="594"/>
      <c r="J34" s="597">
        <f>AVERAGE(D34,E34,F34,H34)</f>
        <v>5.15</v>
      </c>
      <c r="K34" s="592" t="str">
        <f t="shared" si="1"/>
        <v>Geslaagd</v>
      </c>
    </row>
    <row r="35" spans="1:12" ht="15.75" x14ac:dyDescent="0.25">
      <c r="A35" s="246"/>
      <c r="B35" s="593" t="s">
        <v>251</v>
      </c>
      <c r="C35" s="594"/>
      <c r="D35" s="595">
        <v>7.7</v>
      </c>
      <c r="E35" s="595">
        <v>7.5</v>
      </c>
      <c r="F35" s="595">
        <v>6.6</v>
      </c>
      <c r="G35" s="594"/>
      <c r="H35" s="596">
        <v>5</v>
      </c>
      <c r="I35" s="594"/>
      <c r="J35" s="598">
        <f t="shared" ref="J35:J45" si="2">(D35+E35+F35+H35)/4</f>
        <v>6.6999999999999993</v>
      </c>
      <c r="K35" s="592" t="str">
        <f t="shared" si="1"/>
        <v>Zeer goed</v>
      </c>
    </row>
    <row r="36" spans="1:12" ht="15.75" x14ac:dyDescent="0.25">
      <c r="A36" s="246"/>
      <c r="B36" s="593" t="s">
        <v>248</v>
      </c>
      <c r="C36" s="594"/>
      <c r="D36" s="595">
        <v>5</v>
      </c>
      <c r="E36" s="595">
        <v>4</v>
      </c>
      <c r="F36" s="595">
        <v>3</v>
      </c>
      <c r="G36" s="594"/>
      <c r="H36" s="596">
        <v>5</v>
      </c>
      <c r="I36" s="594"/>
      <c r="J36" s="599">
        <f t="shared" si="2"/>
        <v>4.25</v>
      </c>
      <c r="K36" s="592" t="str">
        <f t="shared" si="1"/>
        <v>Herexamen</v>
      </c>
    </row>
    <row r="37" spans="1:12" ht="15.75" x14ac:dyDescent="0.25">
      <c r="A37" s="246"/>
      <c r="B37" s="593" t="s">
        <v>143</v>
      </c>
      <c r="C37" s="594"/>
      <c r="D37" s="595">
        <v>5.3</v>
      </c>
      <c r="E37" s="595">
        <v>4.9000000000000004</v>
      </c>
      <c r="F37" s="595">
        <v>4.9000000000000004</v>
      </c>
      <c r="G37" s="594"/>
      <c r="H37" s="596">
        <v>7</v>
      </c>
      <c r="I37" s="594"/>
      <c r="J37" s="599">
        <f t="shared" si="2"/>
        <v>5.5250000000000004</v>
      </c>
      <c r="K37" s="592" t="str">
        <f t="shared" si="1"/>
        <v>Geslaagd</v>
      </c>
    </row>
    <row r="38" spans="1:12" ht="15.75" x14ac:dyDescent="0.25">
      <c r="A38" s="246"/>
      <c r="B38" s="593" t="s">
        <v>138</v>
      </c>
      <c r="C38" s="594"/>
      <c r="D38" s="595">
        <v>4.9000000000000004</v>
      </c>
      <c r="E38" s="595">
        <v>3</v>
      </c>
      <c r="F38" s="595">
        <v>4</v>
      </c>
      <c r="G38" s="594"/>
      <c r="H38" s="596">
        <v>4</v>
      </c>
      <c r="I38" s="594"/>
      <c r="J38" s="599">
        <f t="shared" si="2"/>
        <v>3.9750000000000001</v>
      </c>
      <c r="K38" s="592" t="str">
        <f t="shared" si="1"/>
        <v>Gezakt</v>
      </c>
    </row>
    <row r="39" spans="1:12" ht="15.75" x14ac:dyDescent="0.25">
      <c r="A39" s="246"/>
      <c r="B39" s="593" t="s">
        <v>145</v>
      </c>
      <c r="C39" s="594"/>
      <c r="D39" s="595">
        <v>6.4</v>
      </c>
      <c r="E39" s="595">
        <v>7.2</v>
      </c>
      <c r="F39" s="595">
        <v>7.5</v>
      </c>
      <c r="G39" s="594"/>
      <c r="H39" s="596">
        <v>5</v>
      </c>
      <c r="I39" s="594"/>
      <c r="J39" s="599">
        <f t="shared" si="2"/>
        <v>6.5250000000000004</v>
      </c>
      <c r="K39" s="592" t="str">
        <f t="shared" si="1"/>
        <v>Zeer goed</v>
      </c>
    </row>
    <row r="40" spans="1:12" ht="15.75" x14ac:dyDescent="0.25">
      <c r="A40" s="246"/>
      <c r="B40" s="593" t="s">
        <v>142</v>
      </c>
      <c r="C40" s="594"/>
      <c r="D40" s="595">
        <v>6.8</v>
      </c>
      <c r="E40" s="595">
        <v>9</v>
      </c>
      <c r="F40" s="595">
        <v>8.1999999999999993</v>
      </c>
      <c r="G40" s="594"/>
      <c r="H40" s="596">
        <v>6</v>
      </c>
      <c r="I40" s="594"/>
      <c r="J40" s="599">
        <f t="shared" si="2"/>
        <v>7.5</v>
      </c>
      <c r="K40" s="592" t="str">
        <f t="shared" si="1"/>
        <v>Cumlaude</v>
      </c>
    </row>
    <row r="41" spans="1:12" ht="15.75" x14ac:dyDescent="0.25">
      <c r="A41" s="246"/>
      <c r="B41" s="593" t="s">
        <v>251</v>
      </c>
      <c r="C41" s="594"/>
      <c r="D41" s="595">
        <v>4</v>
      </c>
      <c r="E41" s="595">
        <v>2</v>
      </c>
      <c r="F41" s="595">
        <v>4.3</v>
      </c>
      <c r="G41" s="594"/>
      <c r="H41" s="596">
        <v>5</v>
      </c>
      <c r="I41" s="594"/>
      <c r="J41" s="599">
        <f t="shared" si="2"/>
        <v>3.8250000000000002</v>
      </c>
      <c r="K41" s="592" t="str">
        <f t="shared" si="1"/>
        <v>Gezakt</v>
      </c>
    </row>
    <row r="42" spans="1:12" ht="15.75" x14ac:dyDescent="0.25">
      <c r="A42" s="246"/>
      <c r="B42" s="593" t="s">
        <v>143</v>
      </c>
      <c r="C42" s="594"/>
      <c r="D42" s="595">
        <v>7.2</v>
      </c>
      <c r="E42" s="595">
        <v>8.1999999999999993</v>
      </c>
      <c r="F42" s="595">
        <v>6.4</v>
      </c>
      <c r="G42" s="594"/>
      <c r="H42" s="596">
        <v>4</v>
      </c>
      <c r="I42" s="594"/>
      <c r="J42" s="599">
        <f t="shared" si="2"/>
        <v>6.4499999999999993</v>
      </c>
      <c r="K42" s="592" t="str">
        <f t="shared" si="1"/>
        <v>Zeer goed</v>
      </c>
    </row>
    <row r="43" spans="1:12" ht="15.75" x14ac:dyDescent="0.25">
      <c r="A43" s="246"/>
      <c r="B43" s="593" t="s">
        <v>138</v>
      </c>
      <c r="C43" s="594"/>
      <c r="D43" s="595">
        <v>4.9000000000000004</v>
      </c>
      <c r="E43" s="595">
        <v>4.3</v>
      </c>
      <c r="F43" s="595">
        <v>7.2</v>
      </c>
      <c r="G43" s="594"/>
      <c r="H43" s="596">
        <v>3</v>
      </c>
      <c r="I43" s="594"/>
      <c r="J43" s="599">
        <f t="shared" si="2"/>
        <v>4.8499999999999996</v>
      </c>
      <c r="K43" s="592" t="str">
        <f t="shared" si="1"/>
        <v>Herexamen</v>
      </c>
    </row>
    <row r="44" spans="1:12" ht="15.75" x14ac:dyDescent="0.25">
      <c r="A44" s="246"/>
      <c r="B44" s="593" t="s">
        <v>145</v>
      </c>
      <c r="C44" s="594"/>
      <c r="D44" s="595">
        <v>6.2</v>
      </c>
      <c r="E44" s="595">
        <v>8.4</v>
      </c>
      <c r="F44" s="595">
        <v>6.8</v>
      </c>
      <c r="G44" s="594"/>
      <c r="H44" s="596">
        <v>6</v>
      </c>
      <c r="I44" s="594"/>
      <c r="J44" s="599">
        <f t="shared" si="2"/>
        <v>6.8500000000000005</v>
      </c>
      <c r="K44" s="592" t="str">
        <f t="shared" si="1"/>
        <v>Zeer goed</v>
      </c>
    </row>
    <row r="45" spans="1:12" ht="16.5" thickBot="1" x14ac:dyDescent="0.3">
      <c r="A45" s="253"/>
      <c r="B45" s="600" t="s">
        <v>248</v>
      </c>
      <c r="C45" s="601"/>
      <c r="D45" s="602">
        <v>4.3</v>
      </c>
      <c r="E45" s="602">
        <v>6.4</v>
      </c>
      <c r="F45" s="602">
        <v>8.1</v>
      </c>
      <c r="G45" s="601"/>
      <c r="H45" s="603">
        <v>6</v>
      </c>
      <c r="I45" s="601"/>
      <c r="J45" s="604">
        <f t="shared" si="2"/>
        <v>6.1999999999999993</v>
      </c>
      <c r="K45" s="592" t="str">
        <f t="shared" si="1"/>
        <v>Zeer goed</v>
      </c>
    </row>
    <row r="46" spans="1:12" ht="15.75" x14ac:dyDescent="0.25">
      <c r="B46" s="1062" t="s">
        <v>532</v>
      </c>
      <c r="C46" s="1062"/>
      <c r="D46" s="1062"/>
      <c r="E46" s="1062"/>
      <c r="F46" s="1062"/>
      <c r="G46" s="1062"/>
      <c r="H46" s="1062"/>
      <c r="I46" s="1062"/>
      <c r="J46" s="1062"/>
      <c r="K46" s="1062"/>
    </row>
  </sheetData>
  <mergeCells count="8">
    <mergeCell ref="G30:H30"/>
    <mergeCell ref="B46:K46"/>
    <mergeCell ref="A1:K1"/>
    <mergeCell ref="A2:K2"/>
    <mergeCell ref="C13:F13"/>
    <mergeCell ref="G13:H13"/>
    <mergeCell ref="B28:K28"/>
    <mergeCell ref="C29:I29"/>
  </mergeCells>
  <conditionalFormatting sqref="K33:K45">
    <cfRule type="cellIs" dxfId="23" priority="1" operator="equal">
      <formula>"Herexamen"</formula>
    </cfRule>
    <cfRule type="cellIs" dxfId="22" priority="3" stopIfTrue="1" operator="equal">
      <formula>"Gezakt"</formula>
    </cfRule>
    <cfRule type="cellIs" dxfId="21" priority="4" stopIfTrue="1" operator="equal">
      <formula>"Geslaagd"</formula>
    </cfRule>
  </conditionalFormatting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6625" r:id="rId5">
          <objectPr defaultSize="0" autoPict="0" r:id="rId6">
            <anchor moveWithCells="1" sizeWithCells="1">
              <from>
                <xdr:col>4</xdr:col>
                <xdr:colOff>447675</xdr:colOff>
                <xdr:row>14</xdr:row>
                <xdr:rowOff>180975</xdr:rowOff>
              </from>
              <to>
                <xdr:col>4</xdr:col>
                <xdr:colOff>447675</xdr:colOff>
                <xdr:row>14</xdr:row>
                <xdr:rowOff>180975</xdr:rowOff>
              </to>
            </anchor>
          </objectPr>
        </oleObject>
      </mc:Choice>
      <mc:Fallback>
        <oleObject progId="PBrush" shapeId="26625" r:id="rId5"/>
      </mc:Fallback>
    </mc:AlternateContent>
    <mc:AlternateContent xmlns:mc="http://schemas.openxmlformats.org/markup-compatibility/2006">
      <mc:Choice Requires="x14">
        <oleObject progId="PBrush" shapeId="26626" r:id="rId7">
          <objectPr defaultSize="0" autoPict="0" r:id="rId6">
            <anchor moveWithCells="1" sizeWithCells="1">
              <from>
                <xdr:col>4</xdr:col>
                <xdr:colOff>447675</xdr:colOff>
                <xdr:row>14</xdr:row>
                <xdr:rowOff>180975</xdr:rowOff>
              </from>
              <to>
                <xdr:col>4</xdr:col>
                <xdr:colOff>447675</xdr:colOff>
                <xdr:row>14</xdr:row>
                <xdr:rowOff>180975</xdr:rowOff>
              </to>
            </anchor>
          </objectPr>
        </oleObject>
      </mc:Choice>
      <mc:Fallback>
        <oleObject progId="PBrush" shapeId="26626" r:id="rId7"/>
      </mc:Fallback>
    </mc:AlternateContent>
    <mc:AlternateContent xmlns:mc="http://schemas.openxmlformats.org/markup-compatibility/2006">
      <mc:Choice Requires="x14">
        <oleObject progId="PBrush" shapeId="26627" r:id="rId8">
          <objectPr defaultSize="0" autoPict="0" r:id="rId6">
            <anchor moveWithCells="1" sizeWithCells="1">
              <from>
                <xdr:col>4</xdr:col>
                <xdr:colOff>447675</xdr:colOff>
                <xdr:row>26</xdr:row>
                <xdr:rowOff>104775</xdr:rowOff>
              </from>
              <to>
                <xdr:col>4</xdr:col>
                <xdr:colOff>447675</xdr:colOff>
                <xdr:row>26</xdr:row>
                <xdr:rowOff>104775</xdr:rowOff>
              </to>
            </anchor>
          </objectPr>
        </oleObject>
      </mc:Choice>
      <mc:Fallback>
        <oleObject progId="PBrush" shapeId="26627" r:id="rId8"/>
      </mc:Fallback>
    </mc:AlternateContent>
    <mc:AlternateContent xmlns:mc="http://schemas.openxmlformats.org/markup-compatibility/2006">
      <mc:Choice Requires="x14">
        <oleObject progId="PBrush" shapeId="26628" r:id="rId9">
          <objectPr defaultSize="0" autoPict="0" r:id="rId6">
            <anchor moveWithCells="1" sizeWithCells="1">
              <from>
                <xdr:col>4</xdr:col>
                <xdr:colOff>447675</xdr:colOff>
                <xdr:row>26</xdr:row>
                <xdr:rowOff>104775</xdr:rowOff>
              </from>
              <to>
                <xdr:col>4</xdr:col>
                <xdr:colOff>447675</xdr:colOff>
                <xdr:row>26</xdr:row>
                <xdr:rowOff>104775</xdr:rowOff>
              </to>
            </anchor>
          </objectPr>
        </oleObject>
      </mc:Choice>
      <mc:Fallback>
        <oleObject progId="PBrush" shapeId="26628" r:id="rId9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EJ30"/>
  <sheetViews>
    <sheetView showGridLines="0" zoomScaleNormal="100" workbookViewId="0">
      <selection activeCell="M19" sqref="M19"/>
    </sheetView>
  </sheetViews>
  <sheetFormatPr defaultColWidth="9" defaultRowHeight="15" x14ac:dyDescent="0.25"/>
  <cols>
    <col min="1" max="1" width="9.28515625" style="215" customWidth="1"/>
    <col min="2" max="2" width="13.7109375" style="216" customWidth="1"/>
    <col min="3" max="3" width="11.28515625" style="215" customWidth="1"/>
    <col min="4" max="4" width="11.7109375" style="215" customWidth="1"/>
    <col min="5" max="5" width="10" style="216" customWidth="1"/>
    <col min="6" max="6" width="28.7109375" style="216" customWidth="1"/>
    <col min="7" max="7" width="10.7109375" style="215" customWidth="1"/>
    <col min="8" max="8" width="11.42578125" style="215" customWidth="1"/>
    <col min="9" max="16384" width="9" style="215"/>
  </cols>
  <sheetData>
    <row r="1" spans="1:16364" s="11" customFormat="1" ht="49.3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</row>
    <row r="2" spans="1:16364" s="11" customFormat="1" ht="30.6" customHeight="1" thickTop="1" x14ac:dyDescent="0.25">
      <c r="A2" s="219" t="s">
        <v>533</v>
      </c>
      <c r="B2" s="89"/>
      <c r="C2" s="89"/>
      <c r="D2" s="89"/>
      <c r="E2" s="89"/>
      <c r="F2" s="89"/>
      <c r="G2" s="89"/>
      <c r="H2" s="89"/>
    </row>
    <row r="3" spans="1:16364" s="263" customFormat="1" ht="21" x14ac:dyDescent="0.25">
      <c r="A3" s="1067" t="s">
        <v>534</v>
      </c>
      <c r="B3" s="1067"/>
      <c r="C3" s="1067"/>
      <c r="D3" s="1067"/>
      <c r="E3" s="1067"/>
      <c r="F3" s="1067"/>
      <c r="G3" s="1067"/>
      <c r="H3" s="171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62"/>
      <c r="BH3" s="262"/>
      <c r="BI3" s="262"/>
      <c r="BJ3" s="262"/>
      <c r="BK3" s="262"/>
      <c r="BL3" s="262"/>
      <c r="BM3" s="262"/>
      <c r="BN3" s="262"/>
      <c r="BO3" s="262"/>
      <c r="BP3" s="262"/>
      <c r="BQ3" s="262"/>
      <c r="BR3" s="262"/>
      <c r="BS3" s="262"/>
      <c r="BT3" s="262"/>
      <c r="BU3" s="262"/>
      <c r="BV3" s="262"/>
      <c r="BW3" s="262"/>
      <c r="BX3" s="262"/>
      <c r="BY3" s="262"/>
      <c r="BZ3" s="262"/>
      <c r="CA3" s="262"/>
      <c r="CB3" s="262"/>
      <c r="CC3" s="262"/>
      <c r="CD3" s="262"/>
      <c r="CE3" s="262"/>
      <c r="CF3" s="262"/>
      <c r="CG3" s="262"/>
      <c r="CH3" s="262"/>
      <c r="CI3" s="262"/>
      <c r="CJ3" s="262"/>
      <c r="CK3" s="262"/>
      <c r="CL3" s="262"/>
      <c r="CM3" s="262"/>
      <c r="CN3" s="262"/>
      <c r="CO3" s="262"/>
      <c r="CP3" s="262"/>
      <c r="CQ3" s="262"/>
      <c r="CR3" s="262"/>
      <c r="CS3" s="262"/>
      <c r="CT3" s="262"/>
      <c r="CU3" s="262"/>
      <c r="CV3" s="262"/>
      <c r="CW3" s="262"/>
      <c r="CX3" s="262"/>
      <c r="CY3" s="262"/>
      <c r="CZ3" s="262"/>
      <c r="DA3" s="262"/>
      <c r="DB3" s="262"/>
      <c r="DC3" s="262"/>
      <c r="DD3" s="262"/>
      <c r="DE3" s="262"/>
      <c r="DF3" s="262"/>
      <c r="DG3" s="262"/>
      <c r="DH3" s="262"/>
      <c r="DI3" s="262"/>
      <c r="DJ3" s="262"/>
      <c r="DK3" s="262"/>
      <c r="DL3" s="262"/>
      <c r="DM3" s="262"/>
      <c r="DN3" s="262"/>
      <c r="DO3" s="262"/>
      <c r="DP3" s="262"/>
      <c r="DQ3" s="262"/>
      <c r="DR3" s="262"/>
      <c r="DS3" s="262"/>
      <c r="DT3" s="262"/>
      <c r="DU3" s="262"/>
      <c r="DV3" s="262"/>
      <c r="DW3" s="262"/>
      <c r="DX3" s="262"/>
      <c r="DY3" s="262"/>
      <c r="DZ3" s="262"/>
      <c r="EA3" s="262"/>
      <c r="EB3" s="262"/>
      <c r="EC3" s="262"/>
      <c r="ED3" s="262"/>
      <c r="EE3" s="262"/>
      <c r="EF3" s="262"/>
      <c r="EG3" s="262"/>
      <c r="EH3" s="262"/>
      <c r="EI3" s="262"/>
      <c r="EJ3" s="262"/>
      <c r="EK3" s="262"/>
      <c r="EL3" s="262"/>
      <c r="EM3" s="262"/>
      <c r="EN3" s="262"/>
      <c r="EO3" s="262"/>
      <c r="EP3" s="262"/>
      <c r="EQ3" s="262"/>
      <c r="ER3" s="262"/>
      <c r="ES3" s="262"/>
      <c r="ET3" s="262"/>
      <c r="EU3" s="262"/>
      <c r="EV3" s="262"/>
      <c r="EW3" s="262"/>
      <c r="EX3" s="262"/>
      <c r="EY3" s="262"/>
      <c r="EZ3" s="262"/>
      <c r="FA3" s="262"/>
      <c r="FB3" s="262"/>
      <c r="FC3" s="262"/>
      <c r="FD3" s="262"/>
      <c r="FE3" s="262"/>
      <c r="FF3" s="262"/>
      <c r="FG3" s="262"/>
      <c r="FH3" s="262"/>
      <c r="FI3" s="262"/>
      <c r="FJ3" s="262"/>
      <c r="FK3" s="262"/>
      <c r="FL3" s="262"/>
      <c r="FM3" s="262"/>
      <c r="FN3" s="262"/>
      <c r="FO3" s="262"/>
      <c r="FP3" s="262"/>
      <c r="FQ3" s="262"/>
      <c r="FR3" s="262"/>
      <c r="FS3" s="262"/>
      <c r="FT3" s="262"/>
      <c r="FU3" s="262"/>
      <c r="FV3" s="262"/>
      <c r="FW3" s="262"/>
      <c r="FX3" s="262"/>
      <c r="FY3" s="262"/>
      <c r="FZ3" s="262"/>
      <c r="GA3" s="262"/>
      <c r="GB3" s="262"/>
      <c r="GC3" s="262"/>
      <c r="GD3" s="262"/>
      <c r="GE3" s="262"/>
      <c r="GF3" s="262"/>
      <c r="GG3" s="262"/>
      <c r="GH3" s="262"/>
      <c r="GI3" s="262"/>
      <c r="GJ3" s="262"/>
      <c r="GK3" s="262"/>
      <c r="GL3" s="262"/>
      <c r="GM3" s="262"/>
      <c r="GN3" s="262"/>
      <c r="GO3" s="262"/>
      <c r="GP3" s="262"/>
      <c r="GQ3" s="262"/>
      <c r="GR3" s="262"/>
      <c r="GS3" s="262"/>
      <c r="GT3" s="262"/>
      <c r="GU3" s="262"/>
      <c r="GV3" s="262"/>
      <c r="GW3" s="262"/>
      <c r="GX3" s="262"/>
      <c r="GY3" s="262"/>
      <c r="GZ3" s="262"/>
      <c r="HA3" s="262"/>
      <c r="HB3" s="262"/>
      <c r="HC3" s="262"/>
      <c r="HD3" s="262"/>
      <c r="HE3" s="262"/>
      <c r="HF3" s="262"/>
      <c r="HG3" s="262"/>
      <c r="HH3" s="262"/>
      <c r="HI3" s="262"/>
      <c r="HJ3" s="262"/>
      <c r="HK3" s="262"/>
      <c r="HL3" s="262"/>
      <c r="HM3" s="262"/>
      <c r="HN3" s="262"/>
      <c r="HO3" s="262"/>
      <c r="HP3" s="262"/>
      <c r="HQ3" s="262"/>
      <c r="HR3" s="262"/>
      <c r="HS3" s="262"/>
      <c r="HT3" s="262"/>
      <c r="HU3" s="262"/>
      <c r="HV3" s="262"/>
      <c r="HW3" s="262"/>
      <c r="HX3" s="262"/>
      <c r="HY3" s="262"/>
      <c r="HZ3" s="262"/>
      <c r="IA3" s="262"/>
      <c r="IB3" s="262"/>
      <c r="IC3" s="262"/>
      <c r="ID3" s="262"/>
      <c r="IE3" s="262"/>
      <c r="IF3" s="262"/>
      <c r="IG3" s="262"/>
      <c r="IH3" s="262"/>
      <c r="II3" s="262"/>
      <c r="IJ3" s="262"/>
      <c r="IK3" s="262"/>
      <c r="IL3" s="262"/>
      <c r="IM3" s="262"/>
      <c r="IN3" s="262"/>
      <c r="IO3" s="262"/>
      <c r="IP3" s="262"/>
      <c r="IQ3" s="262"/>
      <c r="IR3" s="262"/>
      <c r="IS3" s="262"/>
      <c r="IT3" s="262"/>
      <c r="IU3" s="262"/>
      <c r="IV3" s="262"/>
      <c r="IW3" s="262"/>
      <c r="IX3" s="262"/>
      <c r="IY3" s="262"/>
      <c r="IZ3" s="262"/>
      <c r="JA3" s="262"/>
      <c r="JB3" s="262"/>
      <c r="JC3" s="262"/>
      <c r="JD3" s="262"/>
      <c r="JE3" s="262"/>
      <c r="JF3" s="262"/>
      <c r="JG3" s="262"/>
      <c r="JH3" s="262"/>
      <c r="JI3" s="262"/>
      <c r="JJ3" s="262"/>
      <c r="JK3" s="262"/>
      <c r="JL3" s="262"/>
      <c r="JM3" s="262"/>
      <c r="JN3" s="262"/>
      <c r="JO3" s="262"/>
      <c r="JP3" s="262"/>
      <c r="JQ3" s="262"/>
      <c r="JR3" s="262"/>
      <c r="JS3" s="262"/>
      <c r="JT3" s="262"/>
      <c r="JU3" s="262"/>
      <c r="JV3" s="262"/>
      <c r="JW3" s="262"/>
      <c r="JX3" s="262"/>
      <c r="JY3" s="262"/>
      <c r="JZ3" s="262"/>
      <c r="KA3" s="262"/>
      <c r="KB3" s="262"/>
      <c r="KC3" s="262"/>
      <c r="KD3" s="262"/>
      <c r="KE3" s="262"/>
      <c r="KF3" s="262"/>
      <c r="KG3" s="262"/>
      <c r="KH3" s="262"/>
      <c r="KI3" s="262"/>
      <c r="KJ3" s="262"/>
      <c r="KK3" s="262"/>
      <c r="KL3" s="262"/>
      <c r="KM3" s="262"/>
      <c r="KN3" s="262"/>
      <c r="KO3" s="262"/>
      <c r="KP3" s="262"/>
      <c r="KQ3" s="262"/>
      <c r="KR3" s="262"/>
      <c r="KS3" s="262"/>
      <c r="KT3" s="262"/>
      <c r="KU3" s="262"/>
      <c r="KV3" s="262"/>
      <c r="KW3" s="262"/>
      <c r="KX3" s="262"/>
      <c r="KY3" s="262"/>
      <c r="KZ3" s="262"/>
      <c r="LA3" s="262"/>
      <c r="LB3" s="262"/>
      <c r="LC3" s="262"/>
      <c r="LD3" s="262"/>
      <c r="LE3" s="262"/>
      <c r="LF3" s="262"/>
      <c r="LG3" s="262"/>
      <c r="LH3" s="262"/>
      <c r="LI3" s="262"/>
      <c r="LJ3" s="262"/>
      <c r="LK3" s="262"/>
      <c r="LL3" s="262"/>
      <c r="LM3" s="262"/>
      <c r="LN3" s="262"/>
      <c r="LO3" s="262"/>
      <c r="LP3" s="262"/>
      <c r="LQ3" s="262"/>
      <c r="LR3" s="262"/>
      <c r="LS3" s="262"/>
      <c r="LT3" s="262"/>
      <c r="LU3" s="262"/>
      <c r="LV3" s="262"/>
      <c r="LW3" s="262"/>
      <c r="LX3" s="262"/>
      <c r="LY3" s="262"/>
      <c r="LZ3" s="262"/>
      <c r="MA3" s="262"/>
      <c r="MB3" s="262"/>
      <c r="MC3" s="262"/>
      <c r="MD3" s="262"/>
      <c r="ME3" s="262"/>
      <c r="MF3" s="262"/>
      <c r="MG3" s="262"/>
      <c r="MH3" s="262"/>
      <c r="MI3" s="262"/>
      <c r="MJ3" s="262"/>
      <c r="MK3" s="262"/>
      <c r="ML3" s="262"/>
      <c r="MM3" s="262"/>
      <c r="MN3" s="262"/>
      <c r="MO3" s="262"/>
      <c r="MP3" s="262"/>
      <c r="MQ3" s="262"/>
      <c r="MR3" s="262"/>
      <c r="MS3" s="262"/>
      <c r="MT3" s="262"/>
      <c r="MU3" s="262"/>
      <c r="MV3" s="262"/>
      <c r="MW3" s="262"/>
      <c r="MX3" s="262"/>
      <c r="MY3" s="262"/>
      <c r="MZ3" s="262"/>
      <c r="NA3" s="262"/>
      <c r="NB3" s="262"/>
      <c r="NC3" s="262"/>
      <c r="ND3" s="262"/>
      <c r="NE3" s="262"/>
      <c r="NF3" s="262"/>
      <c r="NG3" s="262"/>
      <c r="NH3" s="262"/>
      <c r="NI3" s="262"/>
      <c r="NJ3" s="262"/>
      <c r="NK3" s="262"/>
      <c r="NL3" s="262"/>
      <c r="NM3" s="262"/>
      <c r="NN3" s="262"/>
      <c r="NO3" s="262"/>
      <c r="NP3" s="262"/>
      <c r="NQ3" s="262"/>
      <c r="NR3" s="262"/>
      <c r="NS3" s="262"/>
      <c r="NT3" s="262"/>
      <c r="NU3" s="262"/>
      <c r="NV3" s="262"/>
      <c r="NW3" s="262"/>
      <c r="NX3" s="262"/>
      <c r="NY3" s="262"/>
      <c r="NZ3" s="262"/>
      <c r="OA3" s="262"/>
      <c r="OB3" s="262"/>
      <c r="OC3" s="262"/>
      <c r="OD3" s="262"/>
      <c r="OE3" s="262"/>
      <c r="OF3" s="262"/>
      <c r="OG3" s="262"/>
      <c r="OH3" s="262"/>
      <c r="OI3" s="262"/>
      <c r="OJ3" s="262"/>
      <c r="OK3" s="262"/>
      <c r="OL3" s="262"/>
      <c r="OM3" s="262"/>
      <c r="ON3" s="262"/>
      <c r="OO3" s="262"/>
      <c r="OP3" s="262"/>
      <c r="OQ3" s="262"/>
      <c r="OR3" s="262"/>
      <c r="OS3" s="262"/>
      <c r="OT3" s="262"/>
      <c r="OU3" s="262"/>
      <c r="OV3" s="262"/>
      <c r="OW3" s="262"/>
      <c r="OX3" s="262"/>
      <c r="OY3" s="262"/>
      <c r="OZ3" s="262"/>
      <c r="PA3" s="262"/>
      <c r="PB3" s="262"/>
      <c r="PC3" s="262"/>
      <c r="PD3" s="262"/>
      <c r="PE3" s="262"/>
      <c r="PF3" s="262"/>
      <c r="PG3" s="262"/>
      <c r="PH3" s="262"/>
      <c r="PI3" s="262"/>
      <c r="PJ3" s="262"/>
      <c r="PK3" s="262"/>
      <c r="PL3" s="262"/>
      <c r="PM3" s="262"/>
      <c r="PN3" s="262"/>
      <c r="PO3" s="262"/>
      <c r="PP3" s="262"/>
      <c r="PQ3" s="262"/>
      <c r="PR3" s="262"/>
      <c r="PS3" s="262"/>
      <c r="PT3" s="262"/>
      <c r="PU3" s="262"/>
      <c r="PV3" s="262"/>
      <c r="PW3" s="262"/>
      <c r="PX3" s="262"/>
      <c r="PY3" s="262"/>
      <c r="PZ3" s="262"/>
      <c r="QA3" s="262"/>
      <c r="QB3" s="262"/>
      <c r="QC3" s="262"/>
      <c r="QD3" s="262"/>
      <c r="QE3" s="262"/>
      <c r="QF3" s="262"/>
      <c r="QG3" s="262"/>
      <c r="QH3" s="262"/>
      <c r="QI3" s="262"/>
      <c r="QJ3" s="262"/>
      <c r="QK3" s="262"/>
      <c r="QL3" s="262"/>
      <c r="QM3" s="262"/>
      <c r="QN3" s="262"/>
      <c r="QO3" s="262"/>
      <c r="QP3" s="262"/>
      <c r="QQ3" s="262"/>
      <c r="QR3" s="262"/>
      <c r="QS3" s="262"/>
      <c r="QT3" s="262"/>
      <c r="QU3" s="262"/>
      <c r="QV3" s="262"/>
      <c r="QW3" s="262"/>
      <c r="QX3" s="262"/>
      <c r="QY3" s="262"/>
      <c r="QZ3" s="262"/>
      <c r="RA3" s="262"/>
      <c r="RB3" s="262"/>
      <c r="RC3" s="262"/>
      <c r="RD3" s="262"/>
      <c r="RE3" s="262"/>
      <c r="RF3" s="262"/>
      <c r="RG3" s="262"/>
      <c r="RH3" s="262"/>
      <c r="RI3" s="262"/>
      <c r="RJ3" s="262"/>
      <c r="RK3" s="262"/>
      <c r="RL3" s="262"/>
      <c r="RM3" s="262"/>
      <c r="RN3" s="262"/>
      <c r="RO3" s="262"/>
      <c r="RP3" s="262"/>
      <c r="RQ3" s="262"/>
      <c r="RR3" s="262"/>
      <c r="RS3" s="262"/>
      <c r="RT3" s="262"/>
      <c r="RU3" s="262"/>
      <c r="RV3" s="262"/>
      <c r="RW3" s="262"/>
      <c r="RX3" s="262"/>
      <c r="RY3" s="262"/>
      <c r="RZ3" s="262"/>
      <c r="SA3" s="262"/>
      <c r="SB3" s="262"/>
      <c r="SC3" s="262"/>
      <c r="SD3" s="262"/>
      <c r="SE3" s="262"/>
      <c r="SF3" s="262"/>
      <c r="SG3" s="262"/>
      <c r="SH3" s="262"/>
      <c r="SI3" s="262"/>
      <c r="SJ3" s="262"/>
      <c r="SK3" s="262"/>
      <c r="SL3" s="262"/>
      <c r="SM3" s="262"/>
      <c r="SN3" s="262"/>
      <c r="SO3" s="262"/>
      <c r="SP3" s="262"/>
      <c r="SQ3" s="262"/>
      <c r="SR3" s="262"/>
      <c r="SS3" s="262"/>
      <c r="ST3" s="262"/>
      <c r="SU3" s="262"/>
      <c r="SV3" s="262"/>
      <c r="SW3" s="262"/>
      <c r="SX3" s="262"/>
      <c r="SY3" s="262"/>
      <c r="SZ3" s="262"/>
      <c r="TA3" s="262"/>
      <c r="TB3" s="262"/>
      <c r="TC3" s="262"/>
      <c r="TD3" s="262"/>
      <c r="TE3" s="262"/>
      <c r="TF3" s="262"/>
      <c r="TG3" s="262"/>
      <c r="TH3" s="262"/>
      <c r="TI3" s="262"/>
      <c r="TJ3" s="262"/>
      <c r="TK3" s="262"/>
      <c r="TL3" s="262"/>
      <c r="TM3" s="262"/>
      <c r="TN3" s="262"/>
      <c r="TO3" s="262"/>
      <c r="TP3" s="262"/>
      <c r="TQ3" s="262"/>
      <c r="TR3" s="262"/>
      <c r="TS3" s="262"/>
      <c r="TT3" s="262"/>
      <c r="TU3" s="262"/>
      <c r="TV3" s="262"/>
      <c r="TW3" s="262"/>
      <c r="TX3" s="262"/>
      <c r="TY3" s="262"/>
      <c r="TZ3" s="262"/>
      <c r="UA3" s="262"/>
      <c r="UB3" s="262"/>
      <c r="UC3" s="262"/>
      <c r="UD3" s="262"/>
      <c r="UE3" s="262"/>
      <c r="UF3" s="262"/>
      <c r="UG3" s="262"/>
      <c r="UH3" s="262"/>
      <c r="UI3" s="262"/>
      <c r="UJ3" s="262"/>
      <c r="UK3" s="262"/>
      <c r="UL3" s="262"/>
      <c r="UM3" s="262"/>
      <c r="UN3" s="262"/>
      <c r="UO3" s="262"/>
      <c r="UP3" s="262"/>
      <c r="UQ3" s="262"/>
      <c r="UR3" s="262"/>
      <c r="US3" s="262"/>
      <c r="UT3" s="262"/>
      <c r="UU3" s="262"/>
      <c r="UV3" s="262"/>
      <c r="UW3" s="262"/>
      <c r="UX3" s="262"/>
      <c r="UY3" s="262"/>
      <c r="UZ3" s="262"/>
      <c r="VA3" s="262"/>
      <c r="VB3" s="262"/>
      <c r="VC3" s="262"/>
      <c r="VD3" s="262"/>
      <c r="VE3" s="262"/>
      <c r="VF3" s="262"/>
      <c r="VG3" s="262"/>
      <c r="VH3" s="262"/>
      <c r="VI3" s="262"/>
      <c r="VJ3" s="262"/>
      <c r="VK3" s="262"/>
      <c r="VL3" s="262"/>
      <c r="VM3" s="262"/>
      <c r="VN3" s="262"/>
      <c r="VO3" s="262"/>
      <c r="VP3" s="262"/>
      <c r="VQ3" s="262"/>
      <c r="VR3" s="262"/>
      <c r="VS3" s="262"/>
      <c r="VT3" s="262"/>
      <c r="VU3" s="262"/>
      <c r="VV3" s="262"/>
      <c r="VW3" s="262"/>
      <c r="VX3" s="262"/>
      <c r="VY3" s="262"/>
      <c r="VZ3" s="262"/>
      <c r="WA3" s="262"/>
      <c r="WB3" s="262"/>
      <c r="WC3" s="262"/>
      <c r="WD3" s="262"/>
      <c r="WE3" s="262"/>
      <c r="WF3" s="262"/>
      <c r="WG3" s="262"/>
      <c r="WH3" s="262"/>
      <c r="WI3" s="262"/>
      <c r="WJ3" s="262"/>
      <c r="WK3" s="262"/>
      <c r="WL3" s="262"/>
      <c r="WM3" s="262"/>
      <c r="WN3" s="262"/>
      <c r="WO3" s="262"/>
      <c r="WP3" s="262"/>
      <c r="WQ3" s="262"/>
      <c r="WR3" s="262"/>
      <c r="WS3" s="262"/>
      <c r="WT3" s="262"/>
      <c r="WU3" s="262"/>
      <c r="WV3" s="262"/>
      <c r="WW3" s="262"/>
      <c r="WX3" s="262"/>
      <c r="WY3" s="262"/>
      <c r="WZ3" s="262"/>
      <c r="XA3" s="262"/>
      <c r="XB3" s="262"/>
      <c r="XC3" s="262"/>
      <c r="XD3" s="262"/>
      <c r="XE3" s="262"/>
      <c r="XF3" s="262"/>
      <c r="XG3" s="262"/>
      <c r="XH3" s="262"/>
      <c r="XI3" s="262"/>
      <c r="XJ3" s="262"/>
      <c r="XK3" s="262"/>
      <c r="XL3" s="262"/>
      <c r="XM3" s="262"/>
      <c r="XN3" s="262"/>
      <c r="XO3" s="262"/>
      <c r="XP3" s="262"/>
      <c r="XQ3" s="262"/>
      <c r="XR3" s="262"/>
      <c r="XS3" s="262"/>
      <c r="XT3" s="262"/>
      <c r="XU3" s="262"/>
      <c r="XV3" s="262"/>
      <c r="XW3" s="262"/>
      <c r="XX3" s="262"/>
      <c r="XY3" s="262"/>
      <c r="XZ3" s="262"/>
      <c r="YA3" s="262"/>
      <c r="YB3" s="262"/>
      <c r="YC3" s="262"/>
      <c r="YD3" s="262"/>
      <c r="YE3" s="262"/>
      <c r="YF3" s="262"/>
      <c r="YG3" s="262"/>
      <c r="YH3" s="262"/>
      <c r="YI3" s="262"/>
      <c r="YJ3" s="262"/>
      <c r="YK3" s="262"/>
      <c r="YL3" s="262"/>
      <c r="YM3" s="262"/>
      <c r="YN3" s="262"/>
      <c r="YO3" s="262"/>
      <c r="YP3" s="262"/>
      <c r="YQ3" s="262"/>
      <c r="YR3" s="262"/>
      <c r="YS3" s="262"/>
      <c r="YT3" s="262"/>
      <c r="YU3" s="262"/>
      <c r="YV3" s="262"/>
      <c r="YW3" s="262"/>
      <c r="YX3" s="262"/>
      <c r="YY3" s="262"/>
      <c r="YZ3" s="262"/>
      <c r="ZA3" s="262"/>
      <c r="ZB3" s="262"/>
      <c r="ZC3" s="262"/>
      <c r="ZD3" s="262"/>
      <c r="ZE3" s="262"/>
      <c r="ZF3" s="262"/>
      <c r="ZG3" s="262"/>
      <c r="ZH3" s="262"/>
      <c r="ZI3" s="262"/>
      <c r="ZJ3" s="262"/>
      <c r="ZK3" s="262"/>
      <c r="ZL3" s="262"/>
      <c r="ZM3" s="262"/>
      <c r="ZN3" s="262"/>
      <c r="ZO3" s="262"/>
      <c r="ZP3" s="262"/>
      <c r="ZQ3" s="262"/>
      <c r="ZR3" s="262"/>
      <c r="ZS3" s="262"/>
      <c r="ZT3" s="262"/>
      <c r="ZU3" s="262"/>
      <c r="ZV3" s="262"/>
      <c r="ZW3" s="262"/>
      <c r="ZX3" s="262"/>
      <c r="ZY3" s="262"/>
      <c r="ZZ3" s="262"/>
      <c r="AAA3" s="262"/>
      <c r="AAB3" s="262"/>
      <c r="AAC3" s="262"/>
      <c r="AAD3" s="262"/>
      <c r="AAE3" s="262"/>
      <c r="AAF3" s="262"/>
      <c r="AAG3" s="262"/>
      <c r="AAH3" s="262"/>
      <c r="AAI3" s="262"/>
      <c r="AAJ3" s="262"/>
      <c r="AAK3" s="262"/>
      <c r="AAL3" s="262"/>
      <c r="AAM3" s="262"/>
      <c r="AAN3" s="262"/>
      <c r="AAO3" s="262"/>
      <c r="AAP3" s="262"/>
      <c r="AAQ3" s="262"/>
      <c r="AAR3" s="262"/>
      <c r="AAS3" s="262"/>
      <c r="AAT3" s="262"/>
      <c r="AAU3" s="262"/>
      <c r="AAV3" s="262"/>
      <c r="AAW3" s="262"/>
      <c r="AAX3" s="262"/>
      <c r="AAY3" s="262"/>
      <c r="AAZ3" s="262"/>
      <c r="ABA3" s="262"/>
      <c r="ABB3" s="262"/>
      <c r="ABC3" s="262"/>
      <c r="ABD3" s="262"/>
      <c r="ABE3" s="262"/>
      <c r="ABF3" s="262"/>
      <c r="ABG3" s="262"/>
      <c r="ABH3" s="262"/>
      <c r="ABI3" s="262"/>
      <c r="ABJ3" s="262"/>
      <c r="ABK3" s="262"/>
      <c r="ABL3" s="262"/>
      <c r="ABM3" s="262"/>
      <c r="ABN3" s="262"/>
      <c r="ABO3" s="262"/>
      <c r="ABP3" s="262"/>
      <c r="ABQ3" s="262"/>
      <c r="ABR3" s="262"/>
      <c r="ABS3" s="262"/>
      <c r="ABT3" s="262"/>
      <c r="ABU3" s="262"/>
      <c r="ABV3" s="262"/>
      <c r="ABW3" s="262"/>
      <c r="ABX3" s="262"/>
      <c r="ABY3" s="262"/>
      <c r="ABZ3" s="262"/>
      <c r="ACA3" s="262"/>
      <c r="ACB3" s="262"/>
      <c r="ACC3" s="262"/>
      <c r="ACD3" s="262"/>
      <c r="ACE3" s="262"/>
      <c r="ACF3" s="262"/>
      <c r="ACG3" s="262"/>
      <c r="ACH3" s="262"/>
      <c r="ACI3" s="262"/>
      <c r="ACJ3" s="262"/>
      <c r="ACK3" s="262"/>
      <c r="ACL3" s="262"/>
      <c r="ACM3" s="262"/>
      <c r="ACN3" s="262"/>
      <c r="ACO3" s="262"/>
      <c r="ACP3" s="262"/>
      <c r="ACQ3" s="262"/>
      <c r="ACR3" s="262"/>
      <c r="ACS3" s="262"/>
      <c r="ACT3" s="262"/>
      <c r="ACU3" s="262"/>
      <c r="ACV3" s="262"/>
      <c r="ACW3" s="262"/>
      <c r="ACX3" s="262"/>
      <c r="ACY3" s="262"/>
      <c r="ACZ3" s="262"/>
      <c r="ADA3" s="262"/>
      <c r="ADB3" s="262"/>
      <c r="ADC3" s="262"/>
      <c r="ADD3" s="262"/>
      <c r="ADE3" s="262"/>
      <c r="ADF3" s="262"/>
      <c r="ADG3" s="262"/>
      <c r="ADH3" s="262"/>
      <c r="ADI3" s="262"/>
      <c r="ADJ3" s="262"/>
      <c r="ADK3" s="262"/>
      <c r="ADL3" s="262"/>
      <c r="ADM3" s="262"/>
      <c r="ADN3" s="262"/>
      <c r="ADO3" s="262"/>
      <c r="ADP3" s="262"/>
      <c r="ADQ3" s="262"/>
      <c r="ADR3" s="262"/>
      <c r="ADS3" s="262"/>
      <c r="ADT3" s="262"/>
      <c r="ADU3" s="262"/>
      <c r="ADV3" s="262"/>
      <c r="ADW3" s="262"/>
      <c r="ADX3" s="262"/>
      <c r="ADY3" s="262"/>
      <c r="ADZ3" s="262"/>
      <c r="AEA3" s="262"/>
      <c r="AEB3" s="262"/>
      <c r="AEC3" s="262"/>
      <c r="AED3" s="262"/>
      <c r="AEE3" s="262"/>
      <c r="AEF3" s="262"/>
      <c r="AEG3" s="262"/>
      <c r="AEH3" s="262"/>
      <c r="AEI3" s="262"/>
      <c r="AEJ3" s="262"/>
      <c r="AEK3" s="262"/>
      <c r="AEL3" s="262"/>
      <c r="AEM3" s="262"/>
      <c r="AEN3" s="262"/>
      <c r="AEO3" s="262"/>
      <c r="AEP3" s="262"/>
      <c r="AEQ3" s="262"/>
      <c r="AER3" s="262"/>
      <c r="AES3" s="262"/>
      <c r="AET3" s="262"/>
      <c r="AEU3" s="262"/>
      <c r="AEV3" s="262"/>
      <c r="AEW3" s="262"/>
      <c r="AEX3" s="262"/>
      <c r="AEY3" s="262"/>
      <c r="AEZ3" s="262"/>
      <c r="AFA3" s="262"/>
      <c r="AFB3" s="262"/>
      <c r="AFC3" s="262"/>
      <c r="AFD3" s="262"/>
      <c r="AFE3" s="262"/>
      <c r="AFF3" s="262"/>
      <c r="AFG3" s="262"/>
      <c r="AFH3" s="262"/>
      <c r="AFI3" s="262"/>
      <c r="AFJ3" s="262"/>
      <c r="AFK3" s="262"/>
      <c r="AFL3" s="262"/>
      <c r="AFM3" s="262"/>
      <c r="AFN3" s="262"/>
      <c r="AFO3" s="262"/>
      <c r="AFP3" s="262"/>
      <c r="AFQ3" s="262"/>
      <c r="AFR3" s="262"/>
      <c r="AFS3" s="262"/>
      <c r="AFT3" s="262"/>
      <c r="AFU3" s="262"/>
      <c r="AFV3" s="262"/>
      <c r="AFW3" s="262"/>
      <c r="AFX3" s="262"/>
      <c r="AFY3" s="262"/>
      <c r="AFZ3" s="262"/>
      <c r="AGA3" s="262"/>
      <c r="AGB3" s="262"/>
      <c r="AGC3" s="262"/>
      <c r="AGD3" s="262"/>
      <c r="AGE3" s="262"/>
      <c r="AGF3" s="262"/>
      <c r="AGG3" s="262"/>
      <c r="AGH3" s="262"/>
      <c r="AGI3" s="262"/>
      <c r="AGJ3" s="262"/>
      <c r="AGK3" s="262"/>
      <c r="AGL3" s="262"/>
      <c r="AGM3" s="262"/>
      <c r="AGN3" s="262"/>
      <c r="AGO3" s="262"/>
      <c r="AGP3" s="262"/>
      <c r="AGQ3" s="262"/>
      <c r="AGR3" s="262"/>
      <c r="AGS3" s="262"/>
      <c r="AGT3" s="262"/>
      <c r="AGU3" s="262"/>
      <c r="AGV3" s="262"/>
      <c r="AGW3" s="262"/>
      <c r="AGX3" s="262"/>
      <c r="AGY3" s="262"/>
      <c r="AGZ3" s="262"/>
      <c r="AHA3" s="262"/>
      <c r="AHB3" s="262"/>
      <c r="AHC3" s="262"/>
      <c r="AHD3" s="262"/>
      <c r="AHE3" s="262"/>
      <c r="AHF3" s="262"/>
      <c r="AHG3" s="262"/>
      <c r="AHH3" s="262"/>
      <c r="AHI3" s="262"/>
      <c r="AHJ3" s="262"/>
      <c r="AHK3" s="262"/>
      <c r="AHL3" s="262"/>
      <c r="AHM3" s="262"/>
      <c r="AHN3" s="262"/>
      <c r="AHO3" s="262"/>
      <c r="AHP3" s="262"/>
      <c r="AHQ3" s="262"/>
      <c r="AHR3" s="262"/>
      <c r="AHS3" s="262"/>
      <c r="AHT3" s="262"/>
      <c r="AHU3" s="262"/>
      <c r="AHV3" s="262"/>
      <c r="AHW3" s="262"/>
      <c r="AHX3" s="262"/>
      <c r="AHY3" s="262"/>
      <c r="AHZ3" s="262"/>
      <c r="AIA3" s="262"/>
      <c r="AIB3" s="262"/>
      <c r="AIC3" s="262"/>
      <c r="AID3" s="262"/>
      <c r="AIE3" s="262"/>
      <c r="AIF3" s="262"/>
      <c r="AIG3" s="262"/>
      <c r="AIH3" s="262"/>
      <c r="AII3" s="262"/>
      <c r="AIJ3" s="262"/>
      <c r="AIK3" s="262"/>
      <c r="AIL3" s="262"/>
      <c r="AIM3" s="262"/>
      <c r="AIN3" s="262"/>
      <c r="AIO3" s="262"/>
      <c r="AIP3" s="262"/>
      <c r="AIQ3" s="262"/>
      <c r="AIR3" s="262"/>
      <c r="AIS3" s="262"/>
      <c r="AIT3" s="262"/>
      <c r="AIU3" s="262"/>
      <c r="AIV3" s="262"/>
      <c r="AIW3" s="262"/>
      <c r="AIX3" s="262"/>
      <c r="AIY3" s="262"/>
      <c r="AIZ3" s="262"/>
      <c r="AJA3" s="262"/>
      <c r="AJB3" s="262"/>
      <c r="AJC3" s="262"/>
      <c r="AJD3" s="262"/>
      <c r="AJE3" s="262"/>
      <c r="AJF3" s="262"/>
      <c r="AJG3" s="262"/>
      <c r="AJH3" s="262"/>
      <c r="AJI3" s="262"/>
      <c r="AJJ3" s="262"/>
      <c r="AJK3" s="262"/>
      <c r="AJL3" s="262"/>
      <c r="AJM3" s="262"/>
      <c r="AJN3" s="262"/>
      <c r="AJO3" s="262"/>
      <c r="AJP3" s="262"/>
      <c r="AJQ3" s="262"/>
      <c r="AJR3" s="262"/>
      <c r="AJS3" s="262"/>
      <c r="AJT3" s="262"/>
      <c r="AJU3" s="262"/>
      <c r="AJV3" s="262"/>
      <c r="AJW3" s="262"/>
      <c r="AJX3" s="262"/>
      <c r="AJY3" s="262"/>
      <c r="AJZ3" s="262"/>
      <c r="AKA3" s="262"/>
      <c r="AKB3" s="262"/>
      <c r="AKC3" s="262"/>
      <c r="AKD3" s="262"/>
      <c r="AKE3" s="262"/>
      <c r="AKF3" s="262"/>
      <c r="AKG3" s="262"/>
      <c r="AKH3" s="262"/>
      <c r="AKI3" s="262"/>
      <c r="AKJ3" s="262"/>
      <c r="AKK3" s="262"/>
      <c r="AKL3" s="262"/>
      <c r="AKM3" s="262"/>
      <c r="AKN3" s="262"/>
      <c r="AKO3" s="262"/>
      <c r="AKP3" s="262"/>
      <c r="AKQ3" s="262"/>
      <c r="AKR3" s="262"/>
      <c r="AKS3" s="262"/>
      <c r="AKT3" s="262"/>
      <c r="AKU3" s="262"/>
      <c r="AKV3" s="262"/>
      <c r="AKW3" s="262"/>
      <c r="AKX3" s="262"/>
      <c r="AKY3" s="262"/>
      <c r="AKZ3" s="262"/>
      <c r="ALA3" s="262"/>
      <c r="ALB3" s="262"/>
      <c r="ALC3" s="262"/>
      <c r="ALD3" s="262"/>
      <c r="ALE3" s="262"/>
      <c r="ALF3" s="262"/>
      <c r="ALG3" s="262"/>
      <c r="ALH3" s="262"/>
      <c r="ALI3" s="262"/>
      <c r="ALJ3" s="262"/>
      <c r="ALK3" s="262"/>
      <c r="ALL3" s="262"/>
      <c r="ALM3" s="262"/>
      <c r="ALN3" s="262"/>
      <c r="ALO3" s="262"/>
      <c r="ALP3" s="262"/>
      <c r="ALQ3" s="262"/>
      <c r="ALR3" s="262"/>
      <c r="ALS3" s="262"/>
      <c r="ALT3" s="262"/>
      <c r="ALU3" s="262"/>
      <c r="ALV3" s="262"/>
      <c r="ALW3" s="262"/>
      <c r="ALX3" s="262"/>
      <c r="ALY3" s="262"/>
      <c r="ALZ3" s="262"/>
      <c r="AMA3" s="262"/>
      <c r="AMB3" s="262"/>
      <c r="AMC3" s="262"/>
      <c r="AMD3" s="262"/>
      <c r="AME3" s="262"/>
      <c r="AMF3" s="262"/>
      <c r="AMG3" s="262"/>
      <c r="AMH3" s="262"/>
      <c r="AMI3" s="262"/>
      <c r="AMJ3" s="262"/>
      <c r="AMK3" s="262"/>
      <c r="AML3" s="262"/>
      <c r="AMM3" s="262"/>
      <c r="AMN3" s="262"/>
      <c r="AMO3" s="262"/>
      <c r="AMP3" s="262"/>
      <c r="AMQ3" s="262"/>
      <c r="AMR3" s="262"/>
      <c r="AMS3" s="262"/>
      <c r="AMT3" s="262"/>
      <c r="AMU3" s="262"/>
      <c r="AMV3" s="262"/>
      <c r="AMW3" s="262"/>
      <c r="AMX3" s="262"/>
      <c r="AMY3" s="262"/>
      <c r="AMZ3" s="262"/>
      <c r="ANA3" s="262"/>
      <c r="ANB3" s="262"/>
      <c r="ANC3" s="262"/>
      <c r="AND3" s="262"/>
      <c r="ANE3" s="262"/>
      <c r="ANF3" s="262"/>
      <c r="ANG3" s="262"/>
      <c r="ANH3" s="262"/>
      <c r="ANI3" s="262"/>
      <c r="ANJ3" s="262"/>
      <c r="ANK3" s="262"/>
      <c r="ANL3" s="262"/>
      <c r="ANM3" s="262"/>
      <c r="ANN3" s="262"/>
      <c r="ANO3" s="262"/>
      <c r="ANP3" s="262"/>
      <c r="ANQ3" s="262"/>
      <c r="ANR3" s="262"/>
      <c r="ANS3" s="262"/>
      <c r="ANT3" s="262"/>
      <c r="ANU3" s="262"/>
      <c r="ANV3" s="262"/>
      <c r="ANW3" s="262"/>
      <c r="ANX3" s="262"/>
      <c r="ANY3" s="262"/>
      <c r="ANZ3" s="262"/>
      <c r="AOA3" s="262"/>
      <c r="AOB3" s="262"/>
      <c r="AOC3" s="262"/>
      <c r="AOD3" s="262"/>
      <c r="AOE3" s="262"/>
      <c r="AOF3" s="262"/>
      <c r="AOG3" s="262"/>
      <c r="AOH3" s="262"/>
      <c r="AOI3" s="262"/>
      <c r="AOJ3" s="262"/>
      <c r="AOK3" s="262"/>
      <c r="AOL3" s="262"/>
      <c r="AOM3" s="262"/>
      <c r="AON3" s="262"/>
      <c r="AOO3" s="262"/>
      <c r="AOP3" s="262"/>
      <c r="AOQ3" s="262"/>
      <c r="AOR3" s="262"/>
      <c r="AOS3" s="262"/>
      <c r="AOT3" s="262"/>
      <c r="AOU3" s="262"/>
      <c r="AOV3" s="262"/>
      <c r="AOW3" s="262"/>
      <c r="AOX3" s="262"/>
      <c r="AOY3" s="262"/>
      <c r="AOZ3" s="262"/>
      <c r="APA3" s="262"/>
      <c r="APB3" s="262"/>
      <c r="APC3" s="262"/>
      <c r="APD3" s="262"/>
      <c r="APE3" s="262"/>
      <c r="APF3" s="262"/>
      <c r="APG3" s="262"/>
      <c r="APH3" s="262"/>
      <c r="API3" s="262"/>
      <c r="APJ3" s="262"/>
      <c r="APK3" s="262"/>
      <c r="APL3" s="262"/>
      <c r="APM3" s="262"/>
      <c r="APN3" s="262"/>
      <c r="APO3" s="262"/>
      <c r="APP3" s="262"/>
      <c r="APQ3" s="262"/>
      <c r="APR3" s="262"/>
      <c r="APS3" s="262"/>
      <c r="APT3" s="262"/>
      <c r="APU3" s="262"/>
      <c r="APV3" s="262"/>
      <c r="APW3" s="262"/>
      <c r="APX3" s="262"/>
      <c r="APY3" s="262"/>
      <c r="APZ3" s="262"/>
      <c r="AQA3" s="262"/>
      <c r="AQB3" s="262"/>
      <c r="AQC3" s="262"/>
      <c r="AQD3" s="262"/>
      <c r="AQE3" s="262"/>
      <c r="AQF3" s="262"/>
      <c r="AQG3" s="262"/>
      <c r="AQH3" s="262"/>
      <c r="AQI3" s="262"/>
      <c r="AQJ3" s="262"/>
      <c r="AQK3" s="262"/>
      <c r="AQL3" s="262"/>
      <c r="AQM3" s="262"/>
      <c r="AQN3" s="262"/>
      <c r="AQO3" s="262"/>
      <c r="AQP3" s="262"/>
      <c r="AQQ3" s="262"/>
      <c r="AQR3" s="262"/>
      <c r="AQS3" s="262"/>
      <c r="AQT3" s="262"/>
      <c r="AQU3" s="262"/>
      <c r="AQV3" s="262"/>
      <c r="AQW3" s="262"/>
      <c r="AQX3" s="262"/>
      <c r="AQY3" s="262"/>
      <c r="AQZ3" s="262"/>
      <c r="ARA3" s="262"/>
      <c r="ARB3" s="262"/>
      <c r="ARC3" s="262"/>
      <c r="ARD3" s="262"/>
      <c r="ARE3" s="262"/>
      <c r="ARF3" s="262"/>
      <c r="ARG3" s="262"/>
      <c r="ARH3" s="262"/>
      <c r="ARI3" s="262"/>
      <c r="ARJ3" s="262"/>
      <c r="ARK3" s="262"/>
      <c r="ARL3" s="262"/>
      <c r="ARM3" s="262"/>
      <c r="ARN3" s="262"/>
      <c r="ARO3" s="262"/>
      <c r="ARP3" s="262"/>
      <c r="ARQ3" s="262"/>
      <c r="ARR3" s="262"/>
      <c r="ARS3" s="262"/>
      <c r="ART3" s="262"/>
      <c r="ARU3" s="262"/>
      <c r="ARV3" s="262"/>
      <c r="ARW3" s="262"/>
      <c r="ARX3" s="262"/>
      <c r="ARY3" s="262"/>
      <c r="ARZ3" s="262"/>
      <c r="ASA3" s="262"/>
      <c r="ASB3" s="262"/>
      <c r="ASC3" s="262"/>
      <c r="ASD3" s="262"/>
      <c r="ASE3" s="262"/>
      <c r="ASF3" s="262"/>
      <c r="ASG3" s="262"/>
      <c r="ASH3" s="262"/>
      <c r="ASI3" s="262"/>
      <c r="ASJ3" s="262"/>
      <c r="ASK3" s="262"/>
      <c r="ASL3" s="262"/>
      <c r="ASM3" s="262"/>
      <c r="ASN3" s="262"/>
      <c r="ASO3" s="262"/>
      <c r="ASP3" s="262"/>
      <c r="ASQ3" s="262"/>
      <c r="ASR3" s="262"/>
      <c r="ASS3" s="262"/>
      <c r="AST3" s="262"/>
      <c r="ASU3" s="262"/>
      <c r="ASV3" s="262"/>
      <c r="ASW3" s="262"/>
      <c r="ASX3" s="262"/>
      <c r="ASY3" s="262"/>
      <c r="ASZ3" s="262"/>
      <c r="ATA3" s="262"/>
      <c r="ATB3" s="262"/>
      <c r="ATC3" s="262"/>
      <c r="ATD3" s="262"/>
      <c r="ATE3" s="262"/>
      <c r="ATF3" s="262"/>
      <c r="ATG3" s="262"/>
      <c r="ATH3" s="262"/>
      <c r="ATI3" s="262"/>
      <c r="ATJ3" s="262"/>
      <c r="ATK3" s="262"/>
      <c r="ATL3" s="262"/>
      <c r="ATM3" s="262"/>
      <c r="ATN3" s="262"/>
      <c r="ATO3" s="262"/>
      <c r="ATP3" s="262"/>
      <c r="ATQ3" s="262"/>
      <c r="ATR3" s="262"/>
      <c r="ATS3" s="262"/>
      <c r="ATT3" s="262"/>
      <c r="ATU3" s="262"/>
      <c r="ATV3" s="262"/>
      <c r="ATW3" s="262"/>
      <c r="ATX3" s="262"/>
      <c r="ATY3" s="262"/>
      <c r="ATZ3" s="262"/>
      <c r="AUA3" s="262"/>
      <c r="AUB3" s="262"/>
      <c r="AUC3" s="262"/>
      <c r="AUD3" s="262"/>
      <c r="AUE3" s="262"/>
      <c r="AUF3" s="262"/>
      <c r="AUG3" s="262"/>
      <c r="AUH3" s="262"/>
      <c r="AUI3" s="262"/>
      <c r="AUJ3" s="262"/>
      <c r="AUK3" s="262"/>
      <c r="AUL3" s="262"/>
      <c r="AUM3" s="262"/>
      <c r="AUN3" s="262"/>
      <c r="AUO3" s="262"/>
      <c r="AUP3" s="262"/>
      <c r="AUQ3" s="262"/>
      <c r="AUR3" s="262"/>
      <c r="AUS3" s="262"/>
      <c r="AUT3" s="262"/>
      <c r="AUU3" s="262"/>
      <c r="AUV3" s="262"/>
      <c r="AUW3" s="262"/>
      <c r="AUX3" s="262"/>
      <c r="AUY3" s="262"/>
      <c r="AUZ3" s="262"/>
      <c r="AVA3" s="262"/>
      <c r="AVB3" s="262"/>
      <c r="AVC3" s="262"/>
      <c r="AVD3" s="262"/>
      <c r="AVE3" s="262"/>
      <c r="AVF3" s="262"/>
      <c r="AVG3" s="262"/>
      <c r="AVH3" s="262"/>
      <c r="AVI3" s="262"/>
      <c r="AVJ3" s="262"/>
      <c r="AVK3" s="262"/>
      <c r="AVL3" s="262"/>
      <c r="AVM3" s="262"/>
      <c r="AVN3" s="262"/>
      <c r="AVO3" s="262"/>
      <c r="AVP3" s="262"/>
      <c r="AVQ3" s="262"/>
      <c r="AVR3" s="262"/>
      <c r="AVS3" s="262"/>
      <c r="AVT3" s="262"/>
      <c r="AVU3" s="262"/>
      <c r="AVV3" s="262"/>
      <c r="AVW3" s="262"/>
      <c r="AVX3" s="262"/>
      <c r="AVY3" s="262"/>
      <c r="AVZ3" s="262"/>
      <c r="AWA3" s="262"/>
      <c r="AWB3" s="262"/>
      <c r="AWC3" s="262"/>
      <c r="AWD3" s="262"/>
      <c r="AWE3" s="262"/>
      <c r="AWF3" s="262"/>
      <c r="AWG3" s="262"/>
      <c r="AWH3" s="262"/>
      <c r="AWI3" s="262"/>
      <c r="AWJ3" s="262"/>
      <c r="AWK3" s="262"/>
      <c r="AWL3" s="262"/>
      <c r="AWM3" s="262"/>
      <c r="AWN3" s="262"/>
      <c r="AWO3" s="262"/>
      <c r="AWP3" s="262"/>
      <c r="AWQ3" s="262"/>
      <c r="AWR3" s="262"/>
      <c r="AWS3" s="262"/>
      <c r="AWT3" s="262"/>
      <c r="AWU3" s="262"/>
      <c r="AWV3" s="262"/>
      <c r="AWW3" s="262"/>
      <c r="AWX3" s="262"/>
      <c r="AWY3" s="262"/>
      <c r="AWZ3" s="262"/>
      <c r="AXA3" s="262"/>
      <c r="AXB3" s="262"/>
      <c r="AXC3" s="262"/>
      <c r="AXD3" s="262"/>
      <c r="AXE3" s="262"/>
      <c r="AXF3" s="262"/>
      <c r="AXG3" s="262"/>
      <c r="AXH3" s="262"/>
      <c r="AXI3" s="262"/>
      <c r="AXJ3" s="262"/>
      <c r="AXK3" s="262"/>
      <c r="AXL3" s="262"/>
      <c r="AXM3" s="262"/>
      <c r="AXN3" s="262"/>
      <c r="AXO3" s="262"/>
      <c r="AXP3" s="262"/>
      <c r="AXQ3" s="262"/>
      <c r="AXR3" s="262"/>
      <c r="AXS3" s="262"/>
      <c r="AXT3" s="262"/>
      <c r="AXU3" s="262"/>
      <c r="AXV3" s="262"/>
      <c r="AXW3" s="262"/>
      <c r="AXX3" s="262"/>
      <c r="AXY3" s="262"/>
      <c r="AXZ3" s="262"/>
      <c r="AYA3" s="262"/>
      <c r="AYB3" s="262"/>
      <c r="AYC3" s="262"/>
      <c r="AYD3" s="262"/>
      <c r="AYE3" s="262"/>
      <c r="AYF3" s="262"/>
      <c r="AYG3" s="262"/>
      <c r="AYH3" s="262"/>
      <c r="AYI3" s="262"/>
      <c r="AYJ3" s="262"/>
      <c r="AYK3" s="262"/>
      <c r="AYL3" s="262"/>
      <c r="AYM3" s="262"/>
      <c r="AYN3" s="262"/>
      <c r="AYO3" s="262"/>
      <c r="AYP3" s="262"/>
      <c r="AYQ3" s="262"/>
      <c r="AYR3" s="262"/>
      <c r="AYS3" s="262"/>
      <c r="AYT3" s="262"/>
      <c r="AYU3" s="262"/>
      <c r="AYV3" s="262"/>
      <c r="AYW3" s="262"/>
      <c r="AYX3" s="262"/>
      <c r="AYY3" s="262"/>
      <c r="AYZ3" s="262"/>
      <c r="AZA3" s="262"/>
      <c r="AZB3" s="262"/>
      <c r="AZC3" s="262"/>
      <c r="AZD3" s="262"/>
      <c r="AZE3" s="262"/>
      <c r="AZF3" s="262"/>
      <c r="AZG3" s="262"/>
      <c r="AZH3" s="262"/>
      <c r="AZI3" s="262"/>
      <c r="AZJ3" s="262"/>
      <c r="AZK3" s="262"/>
      <c r="AZL3" s="262"/>
      <c r="AZM3" s="262"/>
      <c r="AZN3" s="262"/>
      <c r="AZO3" s="262"/>
      <c r="AZP3" s="262"/>
      <c r="AZQ3" s="262"/>
      <c r="AZR3" s="262"/>
      <c r="AZS3" s="262"/>
      <c r="AZT3" s="262"/>
      <c r="AZU3" s="262"/>
      <c r="AZV3" s="262"/>
      <c r="AZW3" s="262"/>
      <c r="AZX3" s="262"/>
      <c r="AZY3" s="262"/>
      <c r="AZZ3" s="262"/>
      <c r="BAA3" s="262"/>
      <c r="BAB3" s="262"/>
      <c r="BAC3" s="262"/>
      <c r="BAD3" s="262"/>
      <c r="BAE3" s="262"/>
      <c r="BAF3" s="262"/>
      <c r="BAG3" s="262"/>
      <c r="BAH3" s="262"/>
      <c r="BAI3" s="262"/>
      <c r="BAJ3" s="262"/>
      <c r="BAK3" s="262"/>
      <c r="BAL3" s="262"/>
      <c r="BAM3" s="262"/>
      <c r="BAN3" s="262"/>
      <c r="BAO3" s="262"/>
      <c r="BAP3" s="262"/>
      <c r="BAQ3" s="262"/>
      <c r="BAR3" s="262"/>
      <c r="BAS3" s="262"/>
      <c r="BAT3" s="262"/>
      <c r="BAU3" s="262"/>
      <c r="BAV3" s="262"/>
      <c r="BAW3" s="262"/>
      <c r="BAX3" s="262"/>
      <c r="BAY3" s="262"/>
      <c r="BAZ3" s="262"/>
      <c r="BBA3" s="262"/>
      <c r="BBB3" s="262"/>
      <c r="BBC3" s="262"/>
      <c r="BBD3" s="262"/>
      <c r="BBE3" s="262"/>
      <c r="BBF3" s="262"/>
      <c r="BBG3" s="262"/>
      <c r="BBH3" s="262"/>
      <c r="BBI3" s="262"/>
      <c r="BBJ3" s="262"/>
      <c r="BBK3" s="262"/>
      <c r="BBL3" s="262"/>
      <c r="BBM3" s="262"/>
      <c r="BBN3" s="262"/>
      <c r="BBO3" s="262"/>
      <c r="BBP3" s="262"/>
      <c r="BBQ3" s="262"/>
      <c r="BBR3" s="262"/>
      <c r="BBS3" s="262"/>
      <c r="BBT3" s="262"/>
      <c r="BBU3" s="262"/>
      <c r="BBV3" s="262"/>
      <c r="BBW3" s="262"/>
      <c r="BBX3" s="262"/>
      <c r="BBY3" s="262"/>
      <c r="BBZ3" s="262"/>
      <c r="BCA3" s="262"/>
      <c r="BCB3" s="262"/>
      <c r="BCC3" s="262"/>
      <c r="BCD3" s="262"/>
      <c r="BCE3" s="262"/>
      <c r="BCF3" s="262"/>
      <c r="BCG3" s="262"/>
      <c r="BCH3" s="262"/>
      <c r="BCI3" s="262"/>
      <c r="BCJ3" s="262"/>
      <c r="BCK3" s="262"/>
      <c r="BCL3" s="262"/>
      <c r="BCM3" s="262"/>
      <c r="BCN3" s="262"/>
      <c r="BCO3" s="262"/>
      <c r="BCP3" s="262"/>
      <c r="BCQ3" s="262"/>
      <c r="BCR3" s="262"/>
      <c r="BCS3" s="262"/>
      <c r="BCT3" s="262"/>
      <c r="BCU3" s="262"/>
      <c r="BCV3" s="262"/>
      <c r="BCW3" s="262"/>
      <c r="BCX3" s="262"/>
      <c r="BCY3" s="262"/>
      <c r="BCZ3" s="262"/>
      <c r="BDA3" s="262"/>
      <c r="BDB3" s="262"/>
      <c r="BDC3" s="262"/>
      <c r="BDD3" s="262"/>
      <c r="BDE3" s="262"/>
      <c r="BDF3" s="262"/>
      <c r="BDG3" s="262"/>
      <c r="BDH3" s="262"/>
      <c r="BDI3" s="262"/>
      <c r="BDJ3" s="262"/>
      <c r="BDK3" s="262"/>
      <c r="BDL3" s="262"/>
      <c r="BDM3" s="262"/>
      <c r="BDN3" s="262"/>
      <c r="BDO3" s="262"/>
      <c r="BDP3" s="262"/>
      <c r="BDQ3" s="262"/>
      <c r="BDR3" s="262"/>
      <c r="BDS3" s="262"/>
      <c r="BDT3" s="262"/>
      <c r="BDU3" s="262"/>
      <c r="BDV3" s="262"/>
      <c r="BDW3" s="262"/>
      <c r="BDX3" s="262"/>
      <c r="BDY3" s="262"/>
      <c r="BDZ3" s="262"/>
      <c r="BEA3" s="262"/>
      <c r="BEB3" s="262"/>
      <c r="BEC3" s="262"/>
      <c r="BED3" s="262"/>
      <c r="BEE3" s="262"/>
      <c r="BEF3" s="262"/>
      <c r="BEG3" s="262"/>
      <c r="BEH3" s="262"/>
      <c r="BEI3" s="262"/>
      <c r="BEJ3" s="262"/>
      <c r="BEK3" s="262"/>
      <c r="BEL3" s="262"/>
      <c r="BEM3" s="262"/>
      <c r="BEN3" s="262"/>
      <c r="BEO3" s="262"/>
      <c r="BEP3" s="262"/>
      <c r="BEQ3" s="262"/>
      <c r="BER3" s="262"/>
      <c r="BES3" s="262"/>
      <c r="BET3" s="262"/>
      <c r="BEU3" s="262"/>
      <c r="BEV3" s="262"/>
      <c r="BEW3" s="262"/>
      <c r="BEX3" s="262"/>
      <c r="BEY3" s="262"/>
      <c r="BEZ3" s="262"/>
      <c r="BFA3" s="262"/>
      <c r="BFB3" s="262"/>
      <c r="BFC3" s="262"/>
      <c r="BFD3" s="262"/>
      <c r="BFE3" s="262"/>
      <c r="BFF3" s="262"/>
      <c r="BFG3" s="262"/>
      <c r="BFH3" s="262"/>
      <c r="BFI3" s="262"/>
      <c r="BFJ3" s="262"/>
      <c r="BFK3" s="262"/>
      <c r="BFL3" s="262"/>
      <c r="BFM3" s="262"/>
      <c r="BFN3" s="262"/>
      <c r="BFO3" s="262"/>
      <c r="BFP3" s="262"/>
      <c r="BFQ3" s="262"/>
      <c r="BFR3" s="262"/>
      <c r="BFS3" s="262"/>
      <c r="BFT3" s="262"/>
      <c r="BFU3" s="262"/>
      <c r="BFV3" s="262"/>
      <c r="BFW3" s="262"/>
      <c r="BFX3" s="262"/>
      <c r="BFY3" s="262"/>
      <c r="BFZ3" s="262"/>
      <c r="BGA3" s="262"/>
      <c r="BGB3" s="262"/>
      <c r="BGC3" s="262"/>
      <c r="BGD3" s="262"/>
      <c r="BGE3" s="262"/>
      <c r="BGF3" s="262"/>
      <c r="BGG3" s="262"/>
      <c r="BGH3" s="262"/>
      <c r="BGI3" s="262"/>
      <c r="BGJ3" s="262"/>
      <c r="BGK3" s="262"/>
      <c r="BGL3" s="262"/>
      <c r="BGM3" s="262"/>
      <c r="BGN3" s="262"/>
      <c r="BGO3" s="262"/>
      <c r="BGP3" s="262"/>
      <c r="BGQ3" s="262"/>
      <c r="BGR3" s="262"/>
      <c r="BGS3" s="262"/>
      <c r="BGT3" s="262"/>
      <c r="BGU3" s="262"/>
      <c r="BGV3" s="262"/>
      <c r="BGW3" s="262"/>
      <c r="BGX3" s="262"/>
      <c r="BGY3" s="262"/>
      <c r="BGZ3" s="262"/>
      <c r="BHA3" s="262"/>
      <c r="BHB3" s="262"/>
      <c r="BHC3" s="262"/>
      <c r="BHD3" s="262"/>
      <c r="BHE3" s="262"/>
      <c r="BHF3" s="262"/>
      <c r="BHG3" s="262"/>
      <c r="BHH3" s="262"/>
      <c r="BHI3" s="262"/>
      <c r="BHJ3" s="262"/>
      <c r="BHK3" s="262"/>
      <c r="BHL3" s="262"/>
      <c r="BHM3" s="262"/>
      <c r="BHN3" s="262"/>
      <c r="BHO3" s="262"/>
      <c r="BHP3" s="262"/>
      <c r="BHQ3" s="262"/>
      <c r="BHR3" s="262"/>
      <c r="BHS3" s="262"/>
      <c r="BHT3" s="262"/>
      <c r="BHU3" s="262"/>
      <c r="BHV3" s="262"/>
      <c r="BHW3" s="262"/>
      <c r="BHX3" s="262"/>
      <c r="BHY3" s="262"/>
      <c r="BHZ3" s="262"/>
      <c r="BIA3" s="262"/>
      <c r="BIB3" s="262"/>
      <c r="BIC3" s="262"/>
      <c r="BID3" s="262"/>
      <c r="BIE3" s="262"/>
      <c r="BIF3" s="262"/>
      <c r="BIG3" s="262"/>
      <c r="BIH3" s="262"/>
      <c r="BII3" s="262"/>
      <c r="BIJ3" s="262"/>
      <c r="BIK3" s="262"/>
      <c r="BIL3" s="262"/>
      <c r="BIM3" s="262"/>
      <c r="BIN3" s="262"/>
      <c r="BIO3" s="262"/>
      <c r="BIP3" s="262"/>
      <c r="BIQ3" s="262"/>
      <c r="BIR3" s="262"/>
      <c r="BIS3" s="262"/>
      <c r="BIT3" s="262"/>
      <c r="BIU3" s="262"/>
      <c r="BIV3" s="262"/>
      <c r="BIW3" s="262"/>
      <c r="BIX3" s="262"/>
      <c r="BIY3" s="262"/>
      <c r="BIZ3" s="262"/>
      <c r="BJA3" s="262"/>
      <c r="BJB3" s="262"/>
      <c r="BJC3" s="262"/>
      <c r="BJD3" s="262"/>
      <c r="BJE3" s="262"/>
      <c r="BJF3" s="262"/>
      <c r="BJG3" s="262"/>
      <c r="BJH3" s="262"/>
      <c r="BJI3" s="262"/>
      <c r="BJJ3" s="262"/>
      <c r="BJK3" s="262"/>
      <c r="BJL3" s="262"/>
      <c r="BJM3" s="262"/>
      <c r="BJN3" s="262"/>
      <c r="BJO3" s="262"/>
      <c r="BJP3" s="262"/>
      <c r="BJQ3" s="262"/>
      <c r="BJR3" s="262"/>
      <c r="BJS3" s="262"/>
      <c r="BJT3" s="262"/>
      <c r="BJU3" s="262"/>
      <c r="BJV3" s="262"/>
      <c r="BJW3" s="262"/>
      <c r="BJX3" s="262"/>
      <c r="BJY3" s="262"/>
      <c r="BJZ3" s="262"/>
      <c r="BKA3" s="262"/>
      <c r="BKB3" s="262"/>
      <c r="BKC3" s="262"/>
      <c r="BKD3" s="262"/>
      <c r="BKE3" s="262"/>
      <c r="BKF3" s="262"/>
      <c r="BKG3" s="262"/>
      <c r="BKH3" s="262"/>
      <c r="BKI3" s="262"/>
      <c r="BKJ3" s="262"/>
      <c r="BKK3" s="262"/>
      <c r="BKL3" s="262"/>
      <c r="BKM3" s="262"/>
      <c r="BKN3" s="262"/>
      <c r="BKO3" s="262"/>
      <c r="BKP3" s="262"/>
      <c r="BKQ3" s="262"/>
      <c r="BKR3" s="262"/>
      <c r="BKS3" s="262"/>
      <c r="BKT3" s="262"/>
      <c r="BKU3" s="262"/>
      <c r="BKV3" s="262"/>
      <c r="BKW3" s="262"/>
      <c r="BKX3" s="262"/>
      <c r="BKY3" s="262"/>
      <c r="BKZ3" s="262"/>
      <c r="BLA3" s="262"/>
      <c r="BLB3" s="262"/>
      <c r="BLC3" s="262"/>
      <c r="BLD3" s="262"/>
      <c r="BLE3" s="262"/>
      <c r="BLF3" s="262"/>
      <c r="BLG3" s="262"/>
      <c r="BLH3" s="262"/>
      <c r="BLI3" s="262"/>
      <c r="BLJ3" s="262"/>
      <c r="BLK3" s="262"/>
      <c r="BLL3" s="262"/>
      <c r="BLM3" s="262"/>
      <c r="BLN3" s="262"/>
      <c r="BLO3" s="262"/>
      <c r="BLP3" s="262"/>
      <c r="BLQ3" s="262"/>
      <c r="BLR3" s="262"/>
      <c r="BLS3" s="262"/>
      <c r="BLT3" s="262"/>
      <c r="BLU3" s="262"/>
      <c r="BLV3" s="262"/>
      <c r="BLW3" s="262"/>
      <c r="BLX3" s="262"/>
      <c r="BLY3" s="262"/>
      <c r="BLZ3" s="262"/>
      <c r="BMA3" s="262"/>
      <c r="BMB3" s="262"/>
      <c r="BMC3" s="262"/>
      <c r="BMD3" s="262"/>
      <c r="BME3" s="262"/>
      <c r="BMF3" s="262"/>
      <c r="BMG3" s="262"/>
      <c r="BMH3" s="262"/>
      <c r="BMI3" s="262"/>
      <c r="BMJ3" s="262"/>
      <c r="BMK3" s="262"/>
      <c r="BML3" s="262"/>
      <c r="BMM3" s="262"/>
      <c r="BMN3" s="262"/>
      <c r="BMO3" s="262"/>
      <c r="BMP3" s="262"/>
      <c r="BMQ3" s="262"/>
      <c r="BMR3" s="262"/>
      <c r="BMS3" s="262"/>
      <c r="BMT3" s="262"/>
      <c r="BMU3" s="262"/>
      <c r="BMV3" s="262"/>
      <c r="BMW3" s="262"/>
      <c r="BMX3" s="262"/>
      <c r="BMY3" s="262"/>
      <c r="BMZ3" s="262"/>
      <c r="BNA3" s="262"/>
      <c r="BNB3" s="262"/>
      <c r="BNC3" s="262"/>
      <c r="BND3" s="262"/>
      <c r="BNE3" s="262"/>
      <c r="BNF3" s="262"/>
      <c r="BNG3" s="262"/>
      <c r="BNH3" s="262"/>
      <c r="BNI3" s="262"/>
      <c r="BNJ3" s="262"/>
      <c r="BNK3" s="262"/>
      <c r="BNL3" s="262"/>
      <c r="BNM3" s="262"/>
      <c r="BNN3" s="262"/>
      <c r="BNO3" s="262"/>
      <c r="BNP3" s="262"/>
      <c r="BNQ3" s="262"/>
      <c r="BNR3" s="262"/>
      <c r="BNS3" s="262"/>
      <c r="BNT3" s="262"/>
      <c r="BNU3" s="262"/>
      <c r="BNV3" s="262"/>
      <c r="BNW3" s="262"/>
      <c r="BNX3" s="262"/>
      <c r="BNY3" s="262"/>
      <c r="BNZ3" s="262"/>
      <c r="BOA3" s="262"/>
      <c r="BOB3" s="262"/>
      <c r="BOC3" s="262"/>
      <c r="BOD3" s="262"/>
      <c r="BOE3" s="262"/>
      <c r="BOF3" s="262"/>
      <c r="BOG3" s="262"/>
      <c r="BOH3" s="262"/>
      <c r="BOI3" s="262"/>
      <c r="BOJ3" s="262"/>
      <c r="BOK3" s="262"/>
      <c r="BOL3" s="262"/>
      <c r="BOM3" s="262"/>
      <c r="BON3" s="262"/>
      <c r="BOO3" s="262"/>
      <c r="BOP3" s="262"/>
      <c r="BOQ3" s="262"/>
      <c r="BOR3" s="262"/>
      <c r="BOS3" s="262"/>
      <c r="BOT3" s="262"/>
      <c r="BOU3" s="262"/>
      <c r="BOV3" s="262"/>
      <c r="BOW3" s="262"/>
      <c r="BOX3" s="262"/>
      <c r="BOY3" s="262"/>
      <c r="BOZ3" s="262"/>
      <c r="BPA3" s="262"/>
      <c r="BPB3" s="262"/>
      <c r="BPC3" s="262"/>
      <c r="BPD3" s="262"/>
      <c r="BPE3" s="262"/>
      <c r="BPF3" s="262"/>
      <c r="BPG3" s="262"/>
      <c r="BPH3" s="262"/>
      <c r="BPI3" s="262"/>
      <c r="BPJ3" s="262"/>
      <c r="BPK3" s="262"/>
      <c r="BPL3" s="262"/>
      <c r="BPM3" s="262"/>
      <c r="BPN3" s="262"/>
      <c r="BPO3" s="262"/>
      <c r="BPP3" s="262"/>
      <c r="BPQ3" s="262"/>
      <c r="BPR3" s="262"/>
      <c r="BPS3" s="262"/>
      <c r="BPT3" s="262"/>
      <c r="BPU3" s="262"/>
      <c r="BPV3" s="262"/>
      <c r="BPW3" s="262"/>
      <c r="BPX3" s="262"/>
      <c r="BPY3" s="262"/>
      <c r="BPZ3" s="262"/>
      <c r="BQA3" s="262"/>
      <c r="BQB3" s="262"/>
      <c r="BQC3" s="262"/>
      <c r="BQD3" s="262"/>
      <c r="BQE3" s="262"/>
      <c r="BQF3" s="262"/>
      <c r="BQG3" s="262"/>
      <c r="BQH3" s="262"/>
      <c r="BQI3" s="262"/>
      <c r="BQJ3" s="262"/>
      <c r="BQK3" s="262"/>
      <c r="BQL3" s="262"/>
      <c r="BQM3" s="262"/>
      <c r="BQN3" s="262"/>
      <c r="BQO3" s="262"/>
      <c r="BQP3" s="262"/>
      <c r="BQQ3" s="262"/>
      <c r="BQR3" s="262"/>
      <c r="BQS3" s="262"/>
      <c r="BQT3" s="262"/>
      <c r="BQU3" s="262"/>
      <c r="BQV3" s="262"/>
      <c r="BQW3" s="262"/>
      <c r="BQX3" s="262"/>
      <c r="BQY3" s="262"/>
      <c r="BQZ3" s="262"/>
      <c r="BRA3" s="262"/>
      <c r="BRB3" s="262"/>
      <c r="BRC3" s="262"/>
      <c r="BRD3" s="262"/>
      <c r="BRE3" s="262"/>
      <c r="BRF3" s="262"/>
      <c r="BRG3" s="262"/>
      <c r="BRH3" s="262"/>
      <c r="BRI3" s="262"/>
      <c r="BRJ3" s="262"/>
      <c r="BRK3" s="262"/>
      <c r="BRL3" s="262"/>
      <c r="BRM3" s="262"/>
      <c r="BRN3" s="262"/>
      <c r="BRO3" s="262"/>
      <c r="BRP3" s="262"/>
      <c r="BRQ3" s="262"/>
      <c r="BRR3" s="262"/>
      <c r="BRS3" s="262"/>
      <c r="BRT3" s="262"/>
      <c r="BRU3" s="262"/>
      <c r="BRV3" s="262"/>
      <c r="BRW3" s="262"/>
      <c r="BRX3" s="262"/>
      <c r="BRY3" s="262"/>
      <c r="BRZ3" s="262"/>
      <c r="BSA3" s="262"/>
      <c r="BSB3" s="262"/>
      <c r="BSC3" s="262"/>
      <c r="BSD3" s="262"/>
      <c r="BSE3" s="262"/>
      <c r="BSF3" s="262"/>
      <c r="BSG3" s="262"/>
      <c r="BSH3" s="262"/>
      <c r="BSI3" s="262"/>
      <c r="BSJ3" s="262"/>
      <c r="BSK3" s="262"/>
      <c r="BSL3" s="262"/>
      <c r="BSM3" s="262"/>
      <c r="BSN3" s="262"/>
      <c r="BSO3" s="262"/>
      <c r="BSP3" s="262"/>
      <c r="BSQ3" s="262"/>
      <c r="BSR3" s="262"/>
      <c r="BSS3" s="262"/>
      <c r="BST3" s="262"/>
      <c r="BSU3" s="262"/>
      <c r="BSV3" s="262"/>
      <c r="BSW3" s="262"/>
      <c r="BSX3" s="262"/>
      <c r="BSY3" s="262"/>
      <c r="BSZ3" s="262"/>
      <c r="BTA3" s="262"/>
      <c r="BTB3" s="262"/>
      <c r="BTC3" s="262"/>
      <c r="BTD3" s="262"/>
      <c r="BTE3" s="262"/>
      <c r="BTF3" s="262"/>
      <c r="BTG3" s="262"/>
      <c r="BTH3" s="262"/>
      <c r="BTI3" s="262"/>
      <c r="BTJ3" s="262"/>
      <c r="BTK3" s="262"/>
      <c r="BTL3" s="262"/>
      <c r="BTM3" s="262"/>
      <c r="BTN3" s="262"/>
      <c r="BTO3" s="262"/>
      <c r="BTP3" s="262"/>
      <c r="BTQ3" s="262"/>
      <c r="BTR3" s="262"/>
      <c r="BTS3" s="262"/>
      <c r="BTT3" s="262"/>
      <c r="BTU3" s="262"/>
      <c r="BTV3" s="262"/>
      <c r="BTW3" s="262"/>
      <c r="BTX3" s="262"/>
      <c r="BTY3" s="262"/>
      <c r="BTZ3" s="262"/>
      <c r="BUA3" s="262"/>
      <c r="BUB3" s="262"/>
      <c r="BUC3" s="262"/>
      <c r="BUD3" s="262"/>
      <c r="BUE3" s="262"/>
      <c r="BUF3" s="262"/>
      <c r="BUG3" s="262"/>
      <c r="BUH3" s="262"/>
      <c r="BUI3" s="262"/>
      <c r="BUJ3" s="262"/>
      <c r="BUK3" s="262"/>
      <c r="BUL3" s="262"/>
      <c r="BUM3" s="262"/>
      <c r="BUN3" s="262"/>
      <c r="BUO3" s="262"/>
      <c r="BUP3" s="262"/>
      <c r="BUQ3" s="262"/>
      <c r="BUR3" s="262"/>
      <c r="BUS3" s="262"/>
      <c r="BUT3" s="262"/>
      <c r="BUU3" s="262"/>
      <c r="BUV3" s="262"/>
      <c r="BUW3" s="262"/>
      <c r="BUX3" s="262"/>
      <c r="BUY3" s="262"/>
      <c r="BUZ3" s="262"/>
      <c r="BVA3" s="262"/>
      <c r="BVB3" s="262"/>
      <c r="BVC3" s="262"/>
      <c r="BVD3" s="262"/>
      <c r="BVE3" s="262"/>
      <c r="BVF3" s="262"/>
      <c r="BVG3" s="262"/>
      <c r="BVH3" s="262"/>
      <c r="BVI3" s="262"/>
      <c r="BVJ3" s="262"/>
      <c r="BVK3" s="262"/>
      <c r="BVL3" s="262"/>
      <c r="BVM3" s="262"/>
      <c r="BVN3" s="262"/>
      <c r="BVO3" s="262"/>
      <c r="BVP3" s="262"/>
      <c r="BVQ3" s="262"/>
      <c r="BVR3" s="262"/>
      <c r="BVS3" s="262"/>
      <c r="BVT3" s="262"/>
      <c r="BVU3" s="262"/>
      <c r="BVV3" s="262"/>
      <c r="BVW3" s="262"/>
      <c r="BVX3" s="262"/>
      <c r="BVY3" s="262"/>
      <c r="BVZ3" s="262"/>
      <c r="BWA3" s="262"/>
      <c r="BWB3" s="262"/>
      <c r="BWC3" s="262"/>
      <c r="BWD3" s="262"/>
      <c r="BWE3" s="262"/>
      <c r="BWF3" s="262"/>
      <c r="BWG3" s="262"/>
      <c r="BWH3" s="262"/>
      <c r="BWI3" s="262"/>
      <c r="BWJ3" s="262"/>
      <c r="BWK3" s="262"/>
      <c r="BWL3" s="262"/>
      <c r="BWM3" s="262"/>
      <c r="BWN3" s="262"/>
      <c r="BWO3" s="262"/>
      <c r="BWP3" s="262"/>
      <c r="BWQ3" s="262"/>
      <c r="BWR3" s="262"/>
      <c r="BWS3" s="262"/>
      <c r="BWT3" s="262"/>
      <c r="BWU3" s="262"/>
      <c r="BWV3" s="262"/>
      <c r="BWW3" s="262"/>
      <c r="BWX3" s="262"/>
      <c r="BWY3" s="262"/>
      <c r="BWZ3" s="262"/>
      <c r="BXA3" s="262"/>
      <c r="BXB3" s="262"/>
      <c r="BXC3" s="262"/>
      <c r="BXD3" s="262"/>
      <c r="BXE3" s="262"/>
      <c r="BXF3" s="262"/>
      <c r="BXG3" s="262"/>
      <c r="BXH3" s="262"/>
      <c r="BXI3" s="262"/>
      <c r="BXJ3" s="262"/>
      <c r="BXK3" s="262"/>
      <c r="BXL3" s="262"/>
      <c r="BXM3" s="262"/>
      <c r="BXN3" s="262"/>
      <c r="BXO3" s="262"/>
      <c r="BXP3" s="262"/>
      <c r="BXQ3" s="262"/>
      <c r="BXR3" s="262"/>
      <c r="BXS3" s="262"/>
      <c r="BXT3" s="262"/>
      <c r="BXU3" s="262"/>
      <c r="BXV3" s="262"/>
      <c r="BXW3" s="262"/>
      <c r="BXX3" s="262"/>
      <c r="BXY3" s="262"/>
      <c r="BXZ3" s="262"/>
      <c r="BYA3" s="262"/>
      <c r="BYB3" s="262"/>
      <c r="BYC3" s="262"/>
      <c r="BYD3" s="262"/>
      <c r="BYE3" s="262"/>
      <c r="BYF3" s="262"/>
      <c r="BYG3" s="262"/>
      <c r="BYH3" s="262"/>
      <c r="BYI3" s="262"/>
      <c r="BYJ3" s="262"/>
      <c r="BYK3" s="262"/>
      <c r="BYL3" s="262"/>
      <c r="BYM3" s="262"/>
      <c r="BYN3" s="262"/>
      <c r="BYO3" s="262"/>
      <c r="BYP3" s="262"/>
      <c r="BYQ3" s="262"/>
      <c r="BYR3" s="262"/>
      <c r="BYS3" s="262"/>
      <c r="BYT3" s="262"/>
      <c r="BYU3" s="262"/>
      <c r="BYV3" s="262"/>
      <c r="BYW3" s="262"/>
      <c r="BYX3" s="262"/>
      <c r="BYY3" s="262"/>
      <c r="BYZ3" s="262"/>
      <c r="BZA3" s="262"/>
      <c r="BZB3" s="262"/>
      <c r="BZC3" s="262"/>
      <c r="BZD3" s="262"/>
      <c r="BZE3" s="262"/>
      <c r="BZF3" s="262"/>
      <c r="BZG3" s="262"/>
      <c r="BZH3" s="262"/>
      <c r="BZI3" s="262"/>
      <c r="BZJ3" s="262"/>
      <c r="BZK3" s="262"/>
      <c r="BZL3" s="262"/>
      <c r="BZM3" s="262"/>
      <c r="BZN3" s="262"/>
      <c r="BZO3" s="262"/>
      <c r="BZP3" s="262"/>
      <c r="BZQ3" s="262"/>
      <c r="BZR3" s="262"/>
      <c r="BZS3" s="262"/>
      <c r="BZT3" s="262"/>
      <c r="BZU3" s="262"/>
      <c r="BZV3" s="262"/>
      <c r="BZW3" s="262"/>
      <c r="BZX3" s="262"/>
      <c r="BZY3" s="262"/>
      <c r="BZZ3" s="262"/>
      <c r="CAA3" s="262"/>
      <c r="CAB3" s="262"/>
      <c r="CAC3" s="262"/>
      <c r="CAD3" s="262"/>
      <c r="CAE3" s="262"/>
      <c r="CAF3" s="262"/>
      <c r="CAG3" s="262"/>
      <c r="CAH3" s="262"/>
      <c r="CAI3" s="262"/>
      <c r="CAJ3" s="262"/>
      <c r="CAK3" s="262"/>
      <c r="CAL3" s="262"/>
      <c r="CAM3" s="262"/>
      <c r="CAN3" s="262"/>
      <c r="CAO3" s="262"/>
      <c r="CAP3" s="262"/>
      <c r="CAQ3" s="262"/>
      <c r="CAR3" s="262"/>
      <c r="CAS3" s="262"/>
      <c r="CAT3" s="262"/>
      <c r="CAU3" s="262"/>
      <c r="CAV3" s="262"/>
      <c r="CAW3" s="262"/>
      <c r="CAX3" s="262"/>
      <c r="CAY3" s="262"/>
      <c r="CAZ3" s="262"/>
      <c r="CBA3" s="262"/>
      <c r="CBB3" s="262"/>
      <c r="CBC3" s="262"/>
      <c r="CBD3" s="262"/>
      <c r="CBE3" s="262"/>
      <c r="CBF3" s="262"/>
      <c r="CBG3" s="262"/>
      <c r="CBH3" s="262"/>
      <c r="CBI3" s="262"/>
      <c r="CBJ3" s="262"/>
      <c r="CBK3" s="262"/>
      <c r="CBL3" s="262"/>
      <c r="CBM3" s="262"/>
      <c r="CBN3" s="262"/>
      <c r="CBO3" s="262"/>
      <c r="CBP3" s="262"/>
      <c r="CBQ3" s="262"/>
      <c r="CBR3" s="262"/>
      <c r="CBS3" s="262"/>
      <c r="CBT3" s="262"/>
      <c r="CBU3" s="262"/>
      <c r="CBV3" s="262"/>
      <c r="CBW3" s="262"/>
      <c r="CBX3" s="262"/>
      <c r="CBY3" s="262"/>
      <c r="CBZ3" s="262"/>
      <c r="CCA3" s="262"/>
      <c r="CCB3" s="262"/>
      <c r="CCC3" s="262"/>
      <c r="CCD3" s="262"/>
      <c r="CCE3" s="262"/>
      <c r="CCF3" s="262"/>
      <c r="CCG3" s="262"/>
      <c r="CCH3" s="262"/>
      <c r="CCI3" s="262"/>
      <c r="CCJ3" s="262"/>
      <c r="CCK3" s="262"/>
      <c r="CCL3" s="262"/>
      <c r="CCM3" s="262"/>
      <c r="CCN3" s="262"/>
      <c r="CCO3" s="262"/>
      <c r="CCP3" s="262"/>
      <c r="CCQ3" s="262"/>
      <c r="CCR3" s="262"/>
      <c r="CCS3" s="262"/>
      <c r="CCT3" s="262"/>
      <c r="CCU3" s="262"/>
      <c r="CCV3" s="262"/>
      <c r="CCW3" s="262"/>
      <c r="CCX3" s="262"/>
      <c r="CCY3" s="262"/>
      <c r="CCZ3" s="262"/>
      <c r="CDA3" s="262"/>
      <c r="CDB3" s="262"/>
      <c r="CDC3" s="262"/>
      <c r="CDD3" s="262"/>
      <c r="CDE3" s="262"/>
      <c r="CDF3" s="262"/>
      <c r="CDG3" s="262"/>
      <c r="CDH3" s="262"/>
      <c r="CDI3" s="262"/>
      <c r="CDJ3" s="262"/>
      <c r="CDK3" s="262"/>
      <c r="CDL3" s="262"/>
      <c r="CDM3" s="262"/>
      <c r="CDN3" s="262"/>
      <c r="CDO3" s="262"/>
      <c r="CDP3" s="262"/>
      <c r="CDQ3" s="262"/>
      <c r="CDR3" s="262"/>
      <c r="CDS3" s="262"/>
      <c r="CDT3" s="262"/>
      <c r="CDU3" s="262"/>
      <c r="CDV3" s="262"/>
      <c r="CDW3" s="262"/>
      <c r="CDX3" s="262"/>
      <c r="CDY3" s="262"/>
      <c r="CDZ3" s="262"/>
      <c r="CEA3" s="262"/>
      <c r="CEB3" s="262"/>
      <c r="CEC3" s="262"/>
      <c r="CED3" s="262"/>
      <c r="CEE3" s="262"/>
      <c r="CEF3" s="262"/>
      <c r="CEG3" s="262"/>
      <c r="CEH3" s="262"/>
      <c r="CEI3" s="262"/>
      <c r="CEJ3" s="262"/>
      <c r="CEK3" s="262"/>
      <c r="CEL3" s="262"/>
      <c r="CEM3" s="262"/>
      <c r="CEN3" s="262"/>
      <c r="CEO3" s="262"/>
      <c r="CEP3" s="262"/>
      <c r="CEQ3" s="262"/>
      <c r="CER3" s="262"/>
      <c r="CES3" s="262"/>
      <c r="CET3" s="262"/>
      <c r="CEU3" s="262"/>
      <c r="CEV3" s="262"/>
      <c r="CEW3" s="262"/>
      <c r="CEX3" s="262"/>
      <c r="CEY3" s="262"/>
      <c r="CEZ3" s="262"/>
      <c r="CFA3" s="262"/>
      <c r="CFB3" s="262"/>
      <c r="CFC3" s="262"/>
      <c r="CFD3" s="262"/>
      <c r="CFE3" s="262"/>
      <c r="CFF3" s="262"/>
      <c r="CFG3" s="262"/>
      <c r="CFH3" s="262"/>
      <c r="CFI3" s="262"/>
      <c r="CFJ3" s="262"/>
      <c r="CFK3" s="262"/>
      <c r="CFL3" s="262"/>
      <c r="CFM3" s="262"/>
      <c r="CFN3" s="262"/>
      <c r="CFO3" s="262"/>
      <c r="CFP3" s="262"/>
      <c r="CFQ3" s="262"/>
      <c r="CFR3" s="262"/>
      <c r="CFS3" s="262"/>
      <c r="CFT3" s="262"/>
      <c r="CFU3" s="262"/>
      <c r="CFV3" s="262"/>
      <c r="CFW3" s="262"/>
      <c r="CFX3" s="262"/>
      <c r="CFY3" s="262"/>
      <c r="CFZ3" s="262"/>
      <c r="CGA3" s="262"/>
      <c r="CGB3" s="262"/>
      <c r="CGC3" s="262"/>
      <c r="CGD3" s="262"/>
      <c r="CGE3" s="262"/>
      <c r="CGF3" s="262"/>
      <c r="CGG3" s="262"/>
      <c r="CGH3" s="262"/>
      <c r="CGI3" s="262"/>
      <c r="CGJ3" s="262"/>
      <c r="CGK3" s="262"/>
      <c r="CGL3" s="262"/>
      <c r="CGM3" s="262"/>
      <c r="CGN3" s="262"/>
      <c r="CGO3" s="262"/>
      <c r="CGP3" s="262"/>
      <c r="CGQ3" s="262"/>
      <c r="CGR3" s="262"/>
      <c r="CGS3" s="262"/>
      <c r="CGT3" s="262"/>
      <c r="CGU3" s="262"/>
      <c r="CGV3" s="262"/>
      <c r="CGW3" s="262"/>
      <c r="CGX3" s="262"/>
      <c r="CGY3" s="262"/>
      <c r="CGZ3" s="262"/>
      <c r="CHA3" s="262"/>
      <c r="CHB3" s="262"/>
      <c r="CHC3" s="262"/>
      <c r="CHD3" s="262"/>
      <c r="CHE3" s="262"/>
      <c r="CHF3" s="262"/>
      <c r="CHG3" s="262"/>
      <c r="CHH3" s="262"/>
      <c r="CHI3" s="262"/>
      <c r="CHJ3" s="262"/>
      <c r="CHK3" s="262"/>
      <c r="CHL3" s="262"/>
      <c r="CHM3" s="262"/>
      <c r="CHN3" s="262"/>
      <c r="CHO3" s="262"/>
      <c r="CHP3" s="262"/>
      <c r="CHQ3" s="262"/>
      <c r="CHR3" s="262"/>
      <c r="CHS3" s="262"/>
      <c r="CHT3" s="262"/>
      <c r="CHU3" s="262"/>
      <c r="CHV3" s="262"/>
      <c r="CHW3" s="262"/>
      <c r="CHX3" s="262"/>
      <c r="CHY3" s="262"/>
      <c r="CHZ3" s="262"/>
      <c r="CIA3" s="262"/>
      <c r="CIB3" s="262"/>
      <c r="CIC3" s="262"/>
      <c r="CID3" s="262"/>
      <c r="CIE3" s="262"/>
      <c r="CIF3" s="262"/>
      <c r="CIG3" s="262"/>
      <c r="CIH3" s="262"/>
      <c r="CII3" s="262"/>
      <c r="CIJ3" s="262"/>
      <c r="CIK3" s="262"/>
      <c r="CIL3" s="262"/>
      <c r="CIM3" s="262"/>
      <c r="CIN3" s="262"/>
      <c r="CIO3" s="262"/>
      <c r="CIP3" s="262"/>
      <c r="CIQ3" s="262"/>
      <c r="CIR3" s="262"/>
      <c r="CIS3" s="262"/>
      <c r="CIT3" s="262"/>
      <c r="CIU3" s="262"/>
      <c r="CIV3" s="262"/>
      <c r="CIW3" s="262"/>
      <c r="CIX3" s="262"/>
      <c r="CIY3" s="262"/>
      <c r="CIZ3" s="262"/>
      <c r="CJA3" s="262"/>
      <c r="CJB3" s="262"/>
      <c r="CJC3" s="262"/>
      <c r="CJD3" s="262"/>
      <c r="CJE3" s="262"/>
      <c r="CJF3" s="262"/>
      <c r="CJG3" s="262"/>
      <c r="CJH3" s="262"/>
      <c r="CJI3" s="262"/>
      <c r="CJJ3" s="262"/>
      <c r="CJK3" s="262"/>
      <c r="CJL3" s="262"/>
      <c r="CJM3" s="262"/>
      <c r="CJN3" s="262"/>
      <c r="CJO3" s="262"/>
      <c r="CJP3" s="262"/>
      <c r="CJQ3" s="262"/>
      <c r="CJR3" s="262"/>
      <c r="CJS3" s="262"/>
      <c r="CJT3" s="262"/>
      <c r="CJU3" s="262"/>
      <c r="CJV3" s="262"/>
      <c r="CJW3" s="262"/>
      <c r="CJX3" s="262"/>
      <c r="CJY3" s="262"/>
      <c r="CJZ3" s="262"/>
      <c r="CKA3" s="262"/>
      <c r="CKB3" s="262"/>
      <c r="CKC3" s="262"/>
      <c r="CKD3" s="262"/>
      <c r="CKE3" s="262"/>
      <c r="CKF3" s="262"/>
      <c r="CKG3" s="262"/>
      <c r="CKH3" s="262"/>
      <c r="CKI3" s="262"/>
      <c r="CKJ3" s="262"/>
      <c r="CKK3" s="262"/>
      <c r="CKL3" s="262"/>
      <c r="CKM3" s="262"/>
      <c r="CKN3" s="262"/>
      <c r="CKO3" s="262"/>
      <c r="CKP3" s="262"/>
      <c r="CKQ3" s="262"/>
      <c r="CKR3" s="262"/>
      <c r="CKS3" s="262"/>
      <c r="CKT3" s="262"/>
      <c r="CKU3" s="262"/>
      <c r="CKV3" s="262"/>
      <c r="CKW3" s="262"/>
      <c r="CKX3" s="262"/>
      <c r="CKY3" s="262"/>
      <c r="CKZ3" s="262"/>
      <c r="CLA3" s="262"/>
      <c r="CLB3" s="262"/>
      <c r="CLC3" s="262"/>
      <c r="CLD3" s="262"/>
      <c r="CLE3" s="262"/>
      <c r="CLF3" s="262"/>
      <c r="CLG3" s="262"/>
      <c r="CLH3" s="262"/>
      <c r="CLI3" s="262"/>
      <c r="CLJ3" s="262"/>
      <c r="CLK3" s="262"/>
      <c r="CLL3" s="262"/>
      <c r="CLM3" s="262"/>
      <c r="CLN3" s="262"/>
      <c r="CLO3" s="262"/>
      <c r="CLP3" s="262"/>
      <c r="CLQ3" s="262"/>
      <c r="CLR3" s="262"/>
      <c r="CLS3" s="262"/>
      <c r="CLT3" s="262"/>
      <c r="CLU3" s="262"/>
      <c r="CLV3" s="262"/>
      <c r="CLW3" s="262"/>
      <c r="CLX3" s="262"/>
      <c r="CLY3" s="262"/>
      <c r="CLZ3" s="262"/>
      <c r="CMA3" s="262"/>
      <c r="CMB3" s="262"/>
      <c r="CMC3" s="262"/>
      <c r="CMD3" s="262"/>
      <c r="CME3" s="262"/>
      <c r="CMF3" s="262"/>
      <c r="CMG3" s="262"/>
      <c r="CMH3" s="262"/>
      <c r="CMI3" s="262"/>
      <c r="CMJ3" s="262"/>
      <c r="CMK3" s="262"/>
      <c r="CML3" s="262"/>
      <c r="CMM3" s="262"/>
      <c r="CMN3" s="262"/>
      <c r="CMO3" s="262"/>
      <c r="CMP3" s="262"/>
      <c r="CMQ3" s="262"/>
      <c r="CMR3" s="262"/>
      <c r="CMS3" s="262"/>
      <c r="CMT3" s="262"/>
      <c r="CMU3" s="262"/>
      <c r="CMV3" s="262"/>
      <c r="CMW3" s="262"/>
      <c r="CMX3" s="262"/>
      <c r="CMY3" s="262"/>
      <c r="CMZ3" s="262"/>
      <c r="CNA3" s="262"/>
      <c r="CNB3" s="262"/>
      <c r="CNC3" s="262"/>
      <c r="CND3" s="262"/>
      <c r="CNE3" s="262"/>
      <c r="CNF3" s="262"/>
      <c r="CNG3" s="262"/>
      <c r="CNH3" s="262"/>
      <c r="CNI3" s="262"/>
      <c r="CNJ3" s="262"/>
      <c r="CNK3" s="262"/>
      <c r="CNL3" s="262"/>
      <c r="CNM3" s="262"/>
      <c r="CNN3" s="262"/>
      <c r="CNO3" s="262"/>
      <c r="CNP3" s="262"/>
      <c r="CNQ3" s="262"/>
      <c r="CNR3" s="262"/>
      <c r="CNS3" s="262"/>
      <c r="CNT3" s="262"/>
      <c r="CNU3" s="262"/>
      <c r="CNV3" s="262"/>
      <c r="CNW3" s="262"/>
      <c r="CNX3" s="262"/>
      <c r="CNY3" s="262"/>
      <c r="CNZ3" s="262"/>
      <c r="COA3" s="262"/>
      <c r="COB3" s="262"/>
      <c r="COC3" s="262"/>
      <c r="COD3" s="262"/>
      <c r="COE3" s="262"/>
      <c r="COF3" s="262"/>
      <c r="COG3" s="262"/>
      <c r="COH3" s="262"/>
      <c r="COI3" s="262"/>
      <c r="COJ3" s="262"/>
      <c r="COK3" s="262"/>
      <c r="COL3" s="262"/>
      <c r="COM3" s="262"/>
      <c r="CON3" s="262"/>
      <c r="COO3" s="262"/>
      <c r="COP3" s="262"/>
      <c r="COQ3" s="262"/>
      <c r="COR3" s="262"/>
      <c r="COS3" s="262"/>
      <c r="COT3" s="262"/>
      <c r="COU3" s="262"/>
      <c r="COV3" s="262"/>
      <c r="COW3" s="262"/>
      <c r="COX3" s="262"/>
      <c r="COY3" s="262"/>
      <c r="COZ3" s="262"/>
      <c r="CPA3" s="262"/>
      <c r="CPB3" s="262"/>
      <c r="CPC3" s="262"/>
      <c r="CPD3" s="262"/>
      <c r="CPE3" s="262"/>
      <c r="CPF3" s="262"/>
      <c r="CPG3" s="262"/>
      <c r="CPH3" s="262"/>
      <c r="CPI3" s="262"/>
      <c r="CPJ3" s="262"/>
      <c r="CPK3" s="262"/>
      <c r="CPL3" s="262"/>
      <c r="CPM3" s="262"/>
      <c r="CPN3" s="262"/>
      <c r="CPO3" s="262"/>
      <c r="CPP3" s="262"/>
      <c r="CPQ3" s="262"/>
      <c r="CPR3" s="262"/>
      <c r="CPS3" s="262"/>
      <c r="CPT3" s="262"/>
      <c r="CPU3" s="262"/>
      <c r="CPV3" s="262"/>
      <c r="CPW3" s="262"/>
      <c r="CPX3" s="262"/>
      <c r="CPY3" s="262"/>
      <c r="CPZ3" s="262"/>
      <c r="CQA3" s="262"/>
      <c r="CQB3" s="262"/>
      <c r="CQC3" s="262"/>
      <c r="CQD3" s="262"/>
      <c r="CQE3" s="262"/>
      <c r="CQF3" s="262"/>
      <c r="CQG3" s="262"/>
      <c r="CQH3" s="262"/>
      <c r="CQI3" s="262"/>
      <c r="CQJ3" s="262"/>
      <c r="CQK3" s="262"/>
      <c r="CQL3" s="262"/>
      <c r="CQM3" s="262"/>
      <c r="CQN3" s="262"/>
      <c r="CQO3" s="262"/>
      <c r="CQP3" s="262"/>
      <c r="CQQ3" s="262"/>
      <c r="CQR3" s="262"/>
      <c r="CQS3" s="262"/>
      <c r="CQT3" s="262"/>
      <c r="CQU3" s="262"/>
      <c r="CQV3" s="262"/>
      <c r="CQW3" s="262"/>
      <c r="CQX3" s="262"/>
      <c r="CQY3" s="262"/>
      <c r="CQZ3" s="262"/>
      <c r="CRA3" s="262"/>
      <c r="CRB3" s="262"/>
      <c r="CRC3" s="262"/>
      <c r="CRD3" s="262"/>
      <c r="CRE3" s="262"/>
      <c r="CRF3" s="262"/>
      <c r="CRG3" s="262"/>
      <c r="CRH3" s="262"/>
      <c r="CRI3" s="262"/>
      <c r="CRJ3" s="262"/>
      <c r="CRK3" s="262"/>
      <c r="CRL3" s="262"/>
      <c r="CRM3" s="262"/>
      <c r="CRN3" s="262"/>
      <c r="CRO3" s="262"/>
      <c r="CRP3" s="262"/>
      <c r="CRQ3" s="262"/>
      <c r="CRR3" s="262"/>
      <c r="CRS3" s="262"/>
      <c r="CRT3" s="262"/>
      <c r="CRU3" s="262"/>
      <c r="CRV3" s="262"/>
      <c r="CRW3" s="262"/>
      <c r="CRX3" s="262"/>
      <c r="CRY3" s="262"/>
      <c r="CRZ3" s="262"/>
      <c r="CSA3" s="262"/>
      <c r="CSB3" s="262"/>
      <c r="CSC3" s="262"/>
      <c r="CSD3" s="262"/>
      <c r="CSE3" s="262"/>
      <c r="CSF3" s="262"/>
      <c r="CSG3" s="262"/>
      <c r="CSH3" s="262"/>
      <c r="CSI3" s="262"/>
      <c r="CSJ3" s="262"/>
      <c r="CSK3" s="262"/>
      <c r="CSL3" s="262"/>
      <c r="CSM3" s="262"/>
      <c r="CSN3" s="262"/>
      <c r="CSO3" s="262"/>
      <c r="CSP3" s="262"/>
      <c r="CSQ3" s="262"/>
      <c r="CSR3" s="262"/>
      <c r="CSS3" s="262"/>
      <c r="CST3" s="262"/>
      <c r="CSU3" s="262"/>
      <c r="CSV3" s="262"/>
      <c r="CSW3" s="262"/>
      <c r="CSX3" s="262"/>
      <c r="CSY3" s="262"/>
      <c r="CSZ3" s="262"/>
      <c r="CTA3" s="262"/>
      <c r="CTB3" s="262"/>
      <c r="CTC3" s="262"/>
      <c r="CTD3" s="262"/>
      <c r="CTE3" s="262"/>
      <c r="CTF3" s="262"/>
      <c r="CTG3" s="262"/>
      <c r="CTH3" s="262"/>
      <c r="CTI3" s="262"/>
      <c r="CTJ3" s="262"/>
      <c r="CTK3" s="262"/>
      <c r="CTL3" s="262"/>
      <c r="CTM3" s="262"/>
      <c r="CTN3" s="262"/>
      <c r="CTO3" s="262"/>
      <c r="CTP3" s="262"/>
      <c r="CTQ3" s="262"/>
      <c r="CTR3" s="262"/>
      <c r="CTS3" s="262"/>
      <c r="CTT3" s="262"/>
      <c r="CTU3" s="262"/>
      <c r="CTV3" s="262"/>
      <c r="CTW3" s="262"/>
      <c r="CTX3" s="262"/>
      <c r="CTY3" s="262"/>
      <c r="CTZ3" s="262"/>
      <c r="CUA3" s="262"/>
      <c r="CUB3" s="262"/>
      <c r="CUC3" s="262"/>
      <c r="CUD3" s="262"/>
      <c r="CUE3" s="262"/>
      <c r="CUF3" s="262"/>
      <c r="CUG3" s="262"/>
      <c r="CUH3" s="262"/>
      <c r="CUI3" s="262"/>
      <c r="CUJ3" s="262"/>
      <c r="CUK3" s="262"/>
      <c r="CUL3" s="262"/>
      <c r="CUM3" s="262"/>
      <c r="CUN3" s="262"/>
      <c r="CUO3" s="262"/>
      <c r="CUP3" s="262"/>
      <c r="CUQ3" s="262"/>
      <c r="CUR3" s="262"/>
      <c r="CUS3" s="262"/>
      <c r="CUT3" s="262"/>
      <c r="CUU3" s="262"/>
      <c r="CUV3" s="262"/>
      <c r="CUW3" s="262"/>
      <c r="CUX3" s="262"/>
      <c r="CUY3" s="262"/>
      <c r="CUZ3" s="262"/>
      <c r="CVA3" s="262"/>
      <c r="CVB3" s="262"/>
      <c r="CVC3" s="262"/>
      <c r="CVD3" s="262"/>
      <c r="CVE3" s="262"/>
      <c r="CVF3" s="262"/>
      <c r="CVG3" s="262"/>
      <c r="CVH3" s="262"/>
      <c r="CVI3" s="262"/>
      <c r="CVJ3" s="262"/>
      <c r="CVK3" s="262"/>
      <c r="CVL3" s="262"/>
      <c r="CVM3" s="262"/>
      <c r="CVN3" s="262"/>
      <c r="CVO3" s="262"/>
      <c r="CVP3" s="262"/>
      <c r="CVQ3" s="262"/>
      <c r="CVR3" s="262"/>
      <c r="CVS3" s="262"/>
      <c r="CVT3" s="262"/>
      <c r="CVU3" s="262"/>
      <c r="CVV3" s="262"/>
      <c r="CVW3" s="262"/>
      <c r="CVX3" s="262"/>
      <c r="CVY3" s="262"/>
      <c r="CVZ3" s="262"/>
      <c r="CWA3" s="262"/>
      <c r="CWB3" s="262"/>
      <c r="CWC3" s="262"/>
      <c r="CWD3" s="262"/>
      <c r="CWE3" s="262"/>
      <c r="CWF3" s="262"/>
      <c r="CWG3" s="262"/>
      <c r="CWH3" s="262"/>
      <c r="CWI3" s="262"/>
      <c r="CWJ3" s="262"/>
      <c r="CWK3" s="262"/>
      <c r="CWL3" s="262"/>
      <c r="CWM3" s="262"/>
      <c r="CWN3" s="262"/>
      <c r="CWO3" s="262"/>
      <c r="CWP3" s="262"/>
      <c r="CWQ3" s="262"/>
      <c r="CWR3" s="262"/>
      <c r="CWS3" s="262"/>
      <c r="CWT3" s="262"/>
      <c r="CWU3" s="262"/>
      <c r="CWV3" s="262"/>
      <c r="CWW3" s="262"/>
      <c r="CWX3" s="262"/>
      <c r="CWY3" s="262"/>
      <c r="CWZ3" s="262"/>
      <c r="CXA3" s="262"/>
      <c r="CXB3" s="262"/>
      <c r="CXC3" s="262"/>
      <c r="CXD3" s="262"/>
      <c r="CXE3" s="262"/>
      <c r="CXF3" s="262"/>
      <c r="CXG3" s="262"/>
      <c r="CXH3" s="262"/>
      <c r="CXI3" s="262"/>
      <c r="CXJ3" s="262"/>
      <c r="CXK3" s="262"/>
      <c r="CXL3" s="262"/>
      <c r="CXM3" s="262"/>
      <c r="CXN3" s="262"/>
      <c r="CXO3" s="262"/>
      <c r="CXP3" s="262"/>
      <c r="CXQ3" s="262"/>
      <c r="CXR3" s="262"/>
      <c r="CXS3" s="262"/>
      <c r="CXT3" s="262"/>
      <c r="CXU3" s="262"/>
      <c r="CXV3" s="262"/>
      <c r="CXW3" s="262"/>
      <c r="CXX3" s="262"/>
      <c r="CXY3" s="262"/>
      <c r="CXZ3" s="262"/>
      <c r="CYA3" s="262"/>
      <c r="CYB3" s="262"/>
      <c r="CYC3" s="262"/>
      <c r="CYD3" s="262"/>
      <c r="CYE3" s="262"/>
      <c r="CYF3" s="262"/>
      <c r="CYG3" s="262"/>
      <c r="CYH3" s="262"/>
      <c r="CYI3" s="262"/>
      <c r="CYJ3" s="262"/>
      <c r="CYK3" s="262"/>
      <c r="CYL3" s="262"/>
      <c r="CYM3" s="262"/>
      <c r="CYN3" s="262"/>
      <c r="CYO3" s="262"/>
      <c r="CYP3" s="262"/>
      <c r="CYQ3" s="262"/>
      <c r="CYR3" s="262"/>
      <c r="CYS3" s="262"/>
      <c r="CYT3" s="262"/>
      <c r="CYU3" s="262"/>
      <c r="CYV3" s="262"/>
      <c r="CYW3" s="262"/>
      <c r="CYX3" s="262"/>
      <c r="CYY3" s="262"/>
      <c r="CYZ3" s="262"/>
      <c r="CZA3" s="262"/>
      <c r="CZB3" s="262"/>
      <c r="CZC3" s="262"/>
      <c r="CZD3" s="262"/>
      <c r="CZE3" s="262"/>
      <c r="CZF3" s="262"/>
      <c r="CZG3" s="262"/>
      <c r="CZH3" s="262"/>
      <c r="CZI3" s="262"/>
      <c r="CZJ3" s="262"/>
      <c r="CZK3" s="262"/>
      <c r="CZL3" s="262"/>
      <c r="CZM3" s="262"/>
      <c r="CZN3" s="262"/>
      <c r="CZO3" s="262"/>
      <c r="CZP3" s="262"/>
      <c r="CZQ3" s="262"/>
      <c r="CZR3" s="262"/>
      <c r="CZS3" s="262"/>
      <c r="CZT3" s="262"/>
      <c r="CZU3" s="262"/>
      <c r="CZV3" s="262"/>
      <c r="CZW3" s="262"/>
      <c r="CZX3" s="262"/>
      <c r="CZY3" s="262"/>
      <c r="CZZ3" s="262"/>
      <c r="DAA3" s="262"/>
      <c r="DAB3" s="262"/>
      <c r="DAC3" s="262"/>
      <c r="DAD3" s="262"/>
      <c r="DAE3" s="262"/>
      <c r="DAF3" s="262"/>
      <c r="DAG3" s="262"/>
      <c r="DAH3" s="262"/>
      <c r="DAI3" s="262"/>
      <c r="DAJ3" s="262"/>
      <c r="DAK3" s="262"/>
      <c r="DAL3" s="262"/>
      <c r="DAM3" s="262"/>
      <c r="DAN3" s="262"/>
      <c r="DAO3" s="262"/>
      <c r="DAP3" s="262"/>
      <c r="DAQ3" s="262"/>
      <c r="DAR3" s="262"/>
      <c r="DAS3" s="262"/>
      <c r="DAT3" s="262"/>
      <c r="DAU3" s="262"/>
      <c r="DAV3" s="262"/>
      <c r="DAW3" s="262"/>
      <c r="DAX3" s="262"/>
      <c r="DAY3" s="262"/>
      <c r="DAZ3" s="262"/>
      <c r="DBA3" s="262"/>
      <c r="DBB3" s="262"/>
      <c r="DBC3" s="262"/>
      <c r="DBD3" s="262"/>
      <c r="DBE3" s="262"/>
      <c r="DBF3" s="262"/>
      <c r="DBG3" s="262"/>
      <c r="DBH3" s="262"/>
      <c r="DBI3" s="262"/>
      <c r="DBJ3" s="262"/>
      <c r="DBK3" s="262"/>
      <c r="DBL3" s="262"/>
      <c r="DBM3" s="262"/>
      <c r="DBN3" s="262"/>
      <c r="DBO3" s="262"/>
      <c r="DBP3" s="262"/>
      <c r="DBQ3" s="262"/>
      <c r="DBR3" s="262"/>
      <c r="DBS3" s="262"/>
      <c r="DBT3" s="262"/>
      <c r="DBU3" s="262"/>
      <c r="DBV3" s="262"/>
      <c r="DBW3" s="262"/>
      <c r="DBX3" s="262"/>
      <c r="DBY3" s="262"/>
      <c r="DBZ3" s="262"/>
      <c r="DCA3" s="262"/>
      <c r="DCB3" s="262"/>
      <c r="DCC3" s="262"/>
      <c r="DCD3" s="262"/>
      <c r="DCE3" s="262"/>
      <c r="DCF3" s="262"/>
      <c r="DCG3" s="262"/>
      <c r="DCH3" s="262"/>
      <c r="DCI3" s="262"/>
      <c r="DCJ3" s="262"/>
      <c r="DCK3" s="262"/>
      <c r="DCL3" s="262"/>
      <c r="DCM3" s="262"/>
      <c r="DCN3" s="262"/>
      <c r="DCO3" s="262"/>
      <c r="DCP3" s="262"/>
      <c r="DCQ3" s="262"/>
      <c r="DCR3" s="262"/>
      <c r="DCS3" s="262"/>
      <c r="DCT3" s="262"/>
      <c r="DCU3" s="262"/>
      <c r="DCV3" s="262"/>
      <c r="DCW3" s="262"/>
      <c r="DCX3" s="262"/>
      <c r="DCY3" s="262"/>
      <c r="DCZ3" s="262"/>
      <c r="DDA3" s="262"/>
      <c r="DDB3" s="262"/>
      <c r="DDC3" s="262"/>
      <c r="DDD3" s="262"/>
      <c r="DDE3" s="262"/>
      <c r="DDF3" s="262"/>
      <c r="DDG3" s="262"/>
      <c r="DDH3" s="262"/>
      <c r="DDI3" s="262"/>
      <c r="DDJ3" s="262"/>
      <c r="DDK3" s="262"/>
      <c r="DDL3" s="262"/>
      <c r="DDM3" s="262"/>
      <c r="DDN3" s="262"/>
      <c r="DDO3" s="262"/>
      <c r="DDP3" s="262"/>
      <c r="DDQ3" s="262"/>
      <c r="DDR3" s="262"/>
      <c r="DDS3" s="262"/>
      <c r="DDT3" s="262"/>
      <c r="DDU3" s="262"/>
      <c r="DDV3" s="262"/>
      <c r="DDW3" s="262"/>
      <c r="DDX3" s="262"/>
      <c r="DDY3" s="262"/>
      <c r="DDZ3" s="262"/>
      <c r="DEA3" s="262"/>
      <c r="DEB3" s="262"/>
      <c r="DEC3" s="262"/>
      <c r="DED3" s="262"/>
      <c r="DEE3" s="262"/>
      <c r="DEF3" s="262"/>
      <c r="DEG3" s="262"/>
      <c r="DEH3" s="262"/>
      <c r="DEI3" s="262"/>
      <c r="DEJ3" s="262"/>
      <c r="DEK3" s="262"/>
      <c r="DEL3" s="262"/>
      <c r="DEM3" s="262"/>
      <c r="DEN3" s="262"/>
      <c r="DEO3" s="262"/>
      <c r="DEP3" s="262"/>
      <c r="DEQ3" s="262"/>
      <c r="DER3" s="262"/>
      <c r="DES3" s="262"/>
      <c r="DET3" s="262"/>
      <c r="DEU3" s="262"/>
      <c r="DEV3" s="262"/>
      <c r="DEW3" s="262"/>
      <c r="DEX3" s="262"/>
      <c r="DEY3" s="262"/>
      <c r="DEZ3" s="262"/>
      <c r="DFA3" s="262"/>
      <c r="DFB3" s="262"/>
      <c r="DFC3" s="262"/>
      <c r="DFD3" s="262"/>
      <c r="DFE3" s="262"/>
      <c r="DFF3" s="262"/>
      <c r="DFG3" s="262"/>
      <c r="DFH3" s="262"/>
      <c r="DFI3" s="262"/>
      <c r="DFJ3" s="262"/>
      <c r="DFK3" s="262"/>
      <c r="DFL3" s="262"/>
      <c r="DFM3" s="262"/>
      <c r="DFN3" s="262"/>
      <c r="DFO3" s="262"/>
      <c r="DFP3" s="262"/>
      <c r="DFQ3" s="262"/>
      <c r="DFR3" s="262"/>
      <c r="DFS3" s="262"/>
      <c r="DFT3" s="262"/>
      <c r="DFU3" s="262"/>
      <c r="DFV3" s="262"/>
      <c r="DFW3" s="262"/>
      <c r="DFX3" s="262"/>
      <c r="DFY3" s="262"/>
      <c r="DFZ3" s="262"/>
      <c r="DGA3" s="262"/>
      <c r="DGB3" s="262"/>
      <c r="DGC3" s="262"/>
      <c r="DGD3" s="262"/>
      <c r="DGE3" s="262"/>
      <c r="DGF3" s="262"/>
      <c r="DGG3" s="262"/>
      <c r="DGH3" s="262"/>
      <c r="DGI3" s="262"/>
      <c r="DGJ3" s="262"/>
      <c r="DGK3" s="262"/>
      <c r="DGL3" s="262"/>
      <c r="DGM3" s="262"/>
      <c r="DGN3" s="262"/>
      <c r="DGO3" s="262"/>
      <c r="DGP3" s="262"/>
      <c r="DGQ3" s="262"/>
      <c r="DGR3" s="262"/>
      <c r="DGS3" s="262"/>
      <c r="DGT3" s="262"/>
      <c r="DGU3" s="262"/>
      <c r="DGV3" s="262"/>
      <c r="DGW3" s="262"/>
      <c r="DGX3" s="262"/>
      <c r="DGY3" s="262"/>
      <c r="DGZ3" s="262"/>
      <c r="DHA3" s="262"/>
      <c r="DHB3" s="262"/>
      <c r="DHC3" s="262"/>
      <c r="DHD3" s="262"/>
      <c r="DHE3" s="262"/>
      <c r="DHF3" s="262"/>
      <c r="DHG3" s="262"/>
      <c r="DHH3" s="262"/>
      <c r="DHI3" s="262"/>
      <c r="DHJ3" s="262"/>
      <c r="DHK3" s="262"/>
      <c r="DHL3" s="262"/>
      <c r="DHM3" s="262"/>
      <c r="DHN3" s="262"/>
      <c r="DHO3" s="262"/>
      <c r="DHP3" s="262"/>
      <c r="DHQ3" s="262"/>
      <c r="DHR3" s="262"/>
      <c r="DHS3" s="262"/>
      <c r="DHT3" s="262"/>
      <c r="DHU3" s="262"/>
      <c r="DHV3" s="262"/>
      <c r="DHW3" s="262"/>
      <c r="DHX3" s="262"/>
      <c r="DHY3" s="262"/>
      <c r="DHZ3" s="262"/>
      <c r="DIA3" s="262"/>
      <c r="DIB3" s="262"/>
      <c r="DIC3" s="262"/>
      <c r="DID3" s="262"/>
      <c r="DIE3" s="262"/>
      <c r="DIF3" s="262"/>
      <c r="DIG3" s="262"/>
      <c r="DIH3" s="262"/>
      <c r="DII3" s="262"/>
      <c r="DIJ3" s="262"/>
      <c r="DIK3" s="262"/>
      <c r="DIL3" s="262"/>
      <c r="DIM3" s="262"/>
      <c r="DIN3" s="262"/>
      <c r="DIO3" s="262"/>
      <c r="DIP3" s="262"/>
      <c r="DIQ3" s="262"/>
      <c r="DIR3" s="262"/>
      <c r="DIS3" s="262"/>
      <c r="DIT3" s="262"/>
      <c r="DIU3" s="262"/>
      <c r="DIV3" s="262"/>
      <c r="DIW3" s="262"/>
      <c r="DIX3" s="262"/>
      <c r="DIY3" s="262"/>
      <c r="DIZ3" s="262"/>
      <c r="DJA3" s="262"/>
      <c r="DJB3" s="262"/>
      <c r="DJC3" s="262"/>
      <c r="DJD3" s="262"/>
      <c r="DJE3" s="262"/>
      <c r="DJF3" s="262"/>
      <c r="DJG3" s="262"/>
      <c r="DJH3" s="262"/>
      <c r="DJI3" s="262"/>
      <c r="DJJ3" s="262"/>
      <c r="DJK3" s="262"/>
      <c r="DJL3" s="262"/>
      <c r="DJM3" s="262"/>
      <c r="DJN3" s="262"/>
      <c r="DJO3" s="262"/>
      <c r="DJP3" s="262"/>
      <c r="DJQ3" s="262"/>
      <c r="DJR3" s="262"/>
      <c r="DJS3" s="262"/>
      <c r="DJT3" s="262"/>
      <c r="DJU3" s="262"/>
      <c r="DJV3" s="262"/>
      <c r="DJW3" s="262"/>
      <c r="DJX3" s="262"/>
      <c r="DJY3" s="262"/>
      <c r="DJZ3" s="262"/>
      <c r="DKA3" s="262"/>
      <c r="DKB3" s="262"/>
      <c r="DKC3" s="262"/>
      <c r="DKD3" s="262"/>
      <c r="DKE3" s="262"/>
      <c r="DKF3" s="262"/>
      <c r="DKG3" s="262"/>
      <c r="DKH3" s="262"/>
      <c r="DKI3" s="262"/>
      <c r="DKJ3" s="262"/>
      <c r="DKK3" s="262"/>
      <c r="DKL3" s="262"/>
      <c r="DKM3" s="262"/>
      <c r="DKN3" s="262"/>
      <c r="DKO3" s="262"/>
      <c r="DKP3" s="262"/>
      <c r="DKQ3" s="262"/>
      <c r="DKR3" s="262"/>
      <c r="DKS3" s="262"/>
      <c r="DKT3" s="262"/>
      <c r="DKU3" s="262"/>
      <c r="DKV3" s="262"/>
      <c r="DKW3" s="262"/>
      <c r="DKX3" s="262"/>
      <c r="DKY3" s="262"/>
      <c r="DKZ3" s="262"/>
      <c r="DLA3" s="262"/>
      <c r="DLB3" s="262"/>
      <c r="DLC3" s="262"/>
      <c r="DLD3" s="262"/>
      <c r="DLE3" s="262"/>
      <c r="DLF3" s="262"/>
      <c r="DLG3" s="262"/>
      <c r="DLH3" s="262"/>
      <c r="DLI3" s="262"/>
      <c r="DLJ3" s="262"/>
      <c r="DLK3" s="262"/>
      <c r="DLL3" s="262"/>
      <c r="DLM3" s="262"/>
      <c r="DLN3" s="262"/>
      <c r="DLO3" s="262"/>
      <c r="DLP3" s="262"/>
      <c r="DLQ3" s="262"/>
      <c r="DLR3" s="262"/>
      <c r="DLS3" s="262"/>
      <c r="DLT3" s="262"/>
      <c r="DLU3" s="262"/>
      <c r="DLV3" s="262"/>
      <c r="DLW3" s="262"/>
      <c r="DLX3" s="262"/>
      <c r="DLY3" s="262"/>
      <c r="DLZ3" s="262"/>
      <c r="DMA3" s="262"/>
      <c r="DMB3" s="262"/>
      <c r="DMC3" s="262"/>
      <c r="DMD3" s="262"/>
      <c r="DME3" s="262"/>
      <c r="DMF3" s="262"/>
      <c r="DMG3" s="262"/>
      <c r="DMH3" s="262"/>
      <c r="DMI3" s="262"/>
      <c r="DMJ3" s="262"/>
      <c r="DMK3" s="262"/>
      <c r="DML3" s="262"/>
      <c r="DMM3" s="262"/>
      <c r="DMN3" s="262"/>
      <c r="DMO3" s="262"/>
      <c r="DMP3" s="262"/>
      <c r="DMQ3" s="262"/>
      <c r="DMR3" s="262"/>
      <c r="DMS3" s="262"/>
      <c r="DMT3" s="262"/>
      <c r="DMU3" s="262"/>
      <c r="DMV3" s="262"/>
      <c r="DMW3" s="262"/>
      <c r="DMX3" s="262"/>
      <c r="DMY3" s="262"/>
      <c r="DMZ3" s="262"/>
      <c r="DNA3" s="262"/>
      <c r="DNB3" s="262"/>
      <c r="DNC3" s="262"/>
      <c r="DND3" s="262"/>
      <c r="DNE3" s="262"/>
      <c r="DNF3" s="262"/>
      <c r="DNG3" s="262"/>
      <c r="DNH3" s="262"/>
      <c r="DNI3" s="262"/>
      <c r="DNJ3" s="262"/>
      <c r="DNK3" s="262"/>
      <c r="DNL3" s="262"/>
      <c r="DNM3" s="262"/>
      <c r="DNN3" s="262"/>
      <c r="DNO3" s="262"/>
      <c r="DNP3" s="262"/>
      <c r="DNQ3" s="262"/>
      <c r="DNR3" s="262"/>
      <c r="DNS3" s="262"/>
      <c r="DNT3" s="262"/>
      <c r="DNU3" s="262"/>
      <c r="DNV3" s="262"/>
      <c r="DNW3" s="262"/>
      <c r="DNX3" s="262"/>
      <c r="DNY3" s="262"/>
      <c r="DNZ3" s="262"/>
      <c r="DOA3" s="262"/>
      <c r="DOB3" s="262"/>
      <c r="DOC3" s="262"/>
      <c r="DOD3" s="262"/>
      <c r="DOE3" s="262"/>
      <c r="DOF3" s="262"/>
      <c r="DOG3" s="262"/>
      <c r="DOH3" s="262"/>
      <c r="DOI3" s="262"/>
      <c r="DOJ3" s="262"/>
      <c r="DOK3" s="262"/>
      <c r="DOL3" s="262"/>
      <c r="DOM3" s="262"/>
      <c r="DON3" s="262"/>
      <c r="DOO3" s="262"/>
      <c r="DOP3" s="262"/>
      <c r="DOQ3" s="262"/>
      <c r="DOR3" s="262"/>
      <c r="DOS3" s="262"/>
      <c r="DOT3" s="262"/>
      <c r="DOU3" s="262"/>
      <c r="DOV3" s="262"/>
      <c r="DOW3" s="262"/>
      <c r="DOX3" s="262"/>
      <c r="DOY3" s="262"/>
      <c r="DOZ3" s="262"/>
      <c r="DPA3" s="262"/>
      <c r="DPB3" s="262"/>
      <c r="DPC3" s="262"/>
      <c r="DPD3" s="262"/>
      <c r="DPE3" s="262"/>
      <c r="DPF3" s="262"/>
      <c r="DPG3" s="262"/>
      <c r="DPH3" s="262"/>
      <c r="DPI3" s="262"/>
      <c r="DPJ3" s="262"/>
      <c r="DPK3" s="262"/>
      <c r="DPL3" s="262"/>
      <c r="DPM3" s="262"/>
      <c r="DPN3" s="262"/>
      <c r="DPO3" s="262"/>
      <c r="DPP3" s="262"/>
      <c r="DPQ3" s="262"/>
      <c r="DPR3" s="262"/>
      <c r="DPS3" s="262"/>
      <c r="DPT3" s="262"/>
      <c r="DPU3" s="262"/>
      <c r="DPV3" s="262"/>
      <c r="DPW3" s="262"/>
      <c r="DPX3" s="262"/>
      <c r="DPY3" s="262"/>
      <c r="DPZ3" s="262"/>
      <c r="DQA3" s="262"/>
      <c r="DQB3" s="262"/>
      <c r="DQC3" s="262"/>
      <c r="DQD3" s="262"/>
      <c r="DQE3" s="262"/>
      <c r="DQF3" s="262"/>
      <c r="DQG3" s="262"/>
      <c r="DQH3" s="262"/>
      <c r="DQI3" s="262"/>
      <c r="DQJ3" s="262"/>
      <c r="DQK3" s="262"/>
      <c r="DQL3" s="262"/>
      <c r="DQM3" s="262"/>
      <c r="DQN3" s="262"/>
      <c r="DQO3" s="262"/>
      <c r="DQP3" s="262"/>
      <c r="DQQ3" s="262"/>
      <c r="DQR3" s="262"/>
      <c r="DQS3" s="262"/>
      <c r="DQT3" s="262"/>
      <c r="DQU3" s="262"/>
      <c r="DQV3" s="262"/>
      <c r="DQW3" s="262"/>
      <c r="DQX3" s="262"/>
      <c r="DQY3" s="262"/>
      <c r="DQZ3" s="262"/>
      <c r="DRA3" s="262"/>
      <c r="DRB3" s="262"/>
      <c r="DRC3" s="262"/>
      <c r="DRD3" s="262"/>
      <c r="DRE3" s="262"/>
      <c r="DRF3" s="262"/>
      <c r="DRG3" s="262"/>
      <c r="DRH3" s="262"/>
      <c r="DRI3" s="262"/>
      <c r="DRJ3" s="262"/>
      <c r="DRK3" s="262"/>
      <c r="DRL3" s="262"/>
      <c r="DRM3" s="262"/>
      <c r="DRN3" s="262"/>
      <c r="DRO3" s="262"/>
      <c r="DRP3" s="262"/>
      <c r="DRQ3" s="262"/>
      <c r="DRR3" s="262"/>
      <c r="DRS3" s="262"/>
      <c r="DRT3" s="262"/>
      <c r="DRU3" s="262"/>
      <c r="DRV3" s="262"/>
      <c r="DRW3" s="262"/>
      <c r="DRX3" s="262"/>
      <c r="DRY3" s="262"/>
      <c r="DRZ3" s="262"/>
      <c r="DSA3" s="262"/>
      <c r="DSB3" s="262"/>
      <c r="DSC3" s="262"/>
      <c r="DSD3" s="262"/>
      <c r="DSE3" s="262"/>
      <c r="DSF3" s="262"/>
      <c r="DSG3" s="262"/>
      <c r="DSH3" s="262"/>
      <c r="DSI3" s="262"/>
      <c r="DSJ3" s="262"/>
      <c r="DSK3" s="262"/>
      <c r="DSL3" s="262"/>
      <c r="DSM3" s="262"/>
      <c r="DSN3" s="262"/>
      <c r="DSO3" s="262"/>
      <c r="DSP3" s="262"/>
      <c r="DSQ3" s="262"/>
      <c r="DSR3" s="262"/>
      <c r="DSS3" s="262"/>
      <c r="DST3" s="262"/>
      <c r="DSU3" s="262"/>
      <c r="DSV3" s="262"/>
      <c r="DSW3" s="262"/>
      <c r="DSX3" s="262"/>
      <c r="DSY3" s="262"/>
      <c r="DSZ3" s="262"/>
      <c r="DTA3" s="262"/>
      <c r="DTB3" s="262"/>
      <c r="DTC3" s="262"/>
      <c r="DTD3" s="262"/>
      <c r="DTE3" s="262"/>
      <c r="DTF3" s="262"/>
      <c r="DTG3" s="262"/>
      <c r="DTH3" s="262"/>
      <c r="DTI3" s="262"/>
      <c r="DTJ3" s="262"/>
      <c r="DTK3" s="262"/>
      <c r="DTL3" s="262"/>
      <c r="DTM3" s="262"/>
      <c r="DTN3" s="262"/>
      <c r="DTO3" s="262"/>
      <c r="DTP3" s="262"/>
      <c r="DTQ3" s="262"/>
      <c r="DTR3" s="262"/>
      <c r="DTS3" s="262"/>
      <c r="DTT3" s="262"/>
      <c r="DTU3" s="262"/>
      <c r="DTV3" s="262"/>
      <c r="DTW3" s="262"/>
      <c r="DTX3" s="262"/>
      <c r="DTY3" s="262"/>
      <c r="DTZ3" s="262"/>
      <c r="DUA3" s="262"/>
      <c r="DUB3" s="262"/>
      <c r="DUC3" s="262"/>
      <c r="DUD3" s="262"/>
      <c r="DUE3" s="262"/>
      <c r="DUF3" s="262"/>
      <c r="DUG3" s="262"/>
      <c r="DUH3" s="262"/>
      <c r="DUI3" s="262"/>
      <c r="DUJ3" s="262"/>
      <c r="DUK3" s="262"/>
      <c r="DUL3" s="262"/>
      <c r="DUM3" s="262"/>
      <c r="DUN3" s="262"/>
      <c r="DUO3" s="262"/>
      <c r="DUP3" s="262"/>
      <c r="DUQ3" s="262"/>
      <c r="DUR3" s="262"/>
      <c r="DUS3" s="262"/>
      <c r="DUT3" s="262"/>
      <c r="DUU3" s="262"/>
      <c r="DUV3" s="262"/>
      <c r="DUW3" s="262"/>
      <c r="DUX3" s="262"/>
      <c r="DUY3" s="262"/>
      <c r="DUZ3" s="262"/>
      <c r="DVA3" s="262"/>
      <c r="DVB3" s="262"/>
      <c r="DVC3" s="262"/>
      <c r="DVD3" s="262"/>
      <c r="DVE3" s="262"/>
      <c r="DVF3" s="262"/>
      <c r="DVG3" s="262"/>
      <c r="DVH3" s="262"/>
      <c r="DVI3" s="262"/>
      <c r="DVJ3" s="262"/>
      <c r="DVK3" s="262"/>
      <c r="DVL3" s="262"/>
      <c r="DVM3" s="262"/>
      <c r="DVN3" s="262"/>
      <c r="DVO3" s="262"/>
      <c r="DVP3" s="262"/>
      <c r="DVQ3" s="262"/>
      <c r="DVR3" s="262"/>
      <c r="DVS3" s="262"/>
      <c r="DVT3" s="262"/>
      <c r="DVU3" s="262"/>
      <c r="DVV3" s="262"/>
      <c r="DVW3" s="262"/>
      <c r="DVX3" s="262"/>
      <c r="DVY3" s="262"/>
      <c r="DVZ3" s="262"/>
      <c r="DWA3" s="262"/>
      <c r="DWB3" s="262"/>
      <c r="DWC3" s="262"/>
      <c r="DWD3" s="262"/>
      <c r="DWE3" s="262"/>
      <c r="DWF3" s="262"/>
      <c r="DWG3" s="262"/>
      <c r="DWH3" s="262"/>
      <c r="DWI3" s="262"/>
      <c r="DWJ3" s="262"/>
      <c r="DWK3" s="262"/>
      <c r="DWL3" s="262"/>
      <c r="DWM3" s="262"/>
      <c r="DWN3" s="262"/>
      <c r="DWO3" s="262"/>
      <c r="DWP3" s="262"/>
      <c r="DWQ3" s="262"/>
      <c r="DWR3" s="262"/>
      <c r="DWS3" s="262"/>
      <c r="DWT3" s="262"/>
      <c r="DWU3" s="262"/>
      <c r="DWV3" s="262"/>
      <c r="DWW3" s="262"/>
      <c r="DWX3" s="262"/>
      <c r="DWY3" s="262"/>
      <c r="DWZ3" s="262"/>
      <c r="DXA3" s="262"/>
      <c r="DXB3" s="262"/>
      <c r="DXC3" s="262"/>
      <c r="DXD3" s="262"/>
      <c r="DXE3" s="262"/>
      <c r="DXF3" s="262"/>
      <c r="DXG3" s="262"/>
      <c r="DXH3" s="262"/>
      <c r="DXI3" s="262"/>
      <c r="DXJ3" s="262"/>
      <c r="DXK3" s="262"/>
      <c r="DXL3" s="262"/>
      <c r="DXM3" s="262"/>
      <c r="DXN3" s="262"/>
      <c r="DXO3" s="262"/>
      <c r="DXP3" s="262"/>
      <c r="DXQ3" s="262"/>
      <c r="DXR3" s="262"/>
      <c r="DXS3" s="262"/>
      <c r="DXT3" s="262"/>
      <c r="DXU3" s="262"/>
      <c r="DXV3" s="262"/>
      <c r="DXW3" s="262"/>
      <c r="DXX3" s="262"/>
      <c r="DXY3" s="262"/>
      <c r="DXZ3" s="262"/>
      <c r="DYA3" s="262"/>
      <c r="DYB3" s="262"/>
      <c r="DYC3" s="262"/>
      <c r="DYD3" s="262"/>
      <c r="DYE3" s="262"/>
      <c r="DYF3" s="262"/>
      <c r="DYG3" s="262"/>
      <c r="DYH3" s="262"/>
      <c r="DYI3" s="262"/>
      <c r="DYJ3" s="262"/>
      <c r="DYK3" s="262"/>
      <c r="DYL3" s="262"/>
      <c r="DYM3" s="262"/>
      <c r="DYN3" s="262"/>
      <c r="DYO3" s="262"/>
      <c r="DYP3" s="262"/>
      <c r="DYQ3" s="262"/>
      <c r="DYR3" s="262"/>
      <c r="DYS3" s="262"/>
      <c r="DYT3" s="262"/>
      <c r="DYU3" s="262"/>
      <c r="DYV3" s="262"/>
      <c r="DYW3" s="262"/>
      <c r="DYX3" s="262"/>
      <c r="DYY3" s="262"/>
      <c r="DYZ3" s="262"/>
      <c r="DZA3" s="262"/>
      <c r="DZB3" s="262"/>
      <c r="DZC3" s="262"/>
      <c r="DZD3" s="262"/>
      <c r="DZE3" s="262"/>
      <c r="DZF3" s="262"/>
      <c r="DZG3" s="262"/>
      <c r="DZH3" s="262"/>
      <c r="DZI3" s="262"/>
      <c r="DZJ3" s="262"/>
      <c r="DZK3" s="262"/>
      <c r="DZL3" s="262"/>
      <c r="DZM3" s="262"/>
      <c r="DZN3" s="262"/>
      <c r="DZO3" s="262"/>
      <c r="DZP3" s="262"/>
      <c r="DZQ3" s="262"/>
      <c r="DZR3" s="262"/>
      <c r="DZS3" s="262"/>
      <c r="DZT3" s="262"/>
      <c r="DZU3" s="262"/>
      <c r="DZV3" s="262"/>
      <c r="DZW3" s="262"/>
      <c r="DZX3" s="262"/>
      <c r="DZY3" s="262"/>
      <c r="DZZ3" s="262"/>
      <c r="EAA3" s="262"/>
      <c r="EAB3" s="262"/>
      <c r="EAC3" s="262"/>
      <c r="EAD3" s="262"/>
      <c r="EAE3" s="262"/>
      <c r="EAF3" s="262"/>
      <c r="EAG3" s="262"/>
      <c r="EAH3" s="262"/>
      <c r="EAI3" s="262"/>
      <c r="EAJ3" s="262"/>
      <c r="EAK3" s="262"/>
      <c r="EAL3" s="262"/>
      <c r="EAM3" s="262"/>
      <c r="EAN3" s="262"/>
      <c r="EAO3" s="262"/>
      <c r="EAP3" s="262"/>
      <c r="EAQ3" s="262"/>
      <c r="EAR3" s="262"/>
      <c r="EAS3" s="262"/>
      <c r="EAT3" s="262"/>
      <c r="EAU3" s="262"/>
      <c r="EAV3" s="262"/>
      <c r="EAW3" s="262"/>
      <c r="EAX3" s="262"/>
      <c r="EAY3" s="262"/>
      <c r="EAZ3" s="262"/>
      <c r="EBA3" s="262"/>
      <c r="EBB3" s="262"/>
      <c r="EBC3" s="262"/>
      <c r="EBD3" s="262"/>
      <c r="EBE3" s="262"/>
      <c r="EBF3" s="262"/>
      <c r="EBG3" s="262"/>
      <c r="EBH3" s="262"/>
      <c r="EBI3" s="262"/>
      <c r="EBJ3" s="262"/>
      <c r="EBK3" s="262"/>
      <c r="EBL3" s="262"/>
      <c r="EBM3" s="262"/>
      <c r="EBN3" s="262"/>
      <c r="EBO3" s="262"/>
      <c r="EBP3" s="262"/>
      <c r="EBQ3" s="262"/>
      <c r="EBR3" s="262"/>
      <c r="EBS3" s="262"/>
      <c r="EBT3" s="262"/>
      <c r="EBU3" s="262"/>
      <c r="EBV3" s="262"/>
      <c r="EBW3" s="262"/>
      <c r="EBX3" s="262"/>
      <c r="EBY3" s="262"/>
      <c r="EBZ3" s="262"/>
      <c r="ECA3" s="262"/>
      <c r="ECB3" s="262"/>
      <c r="ECC3" s="262"/>
      <c r="ECD3" s="262"/>
      <c r="ECE3" s="262"/>
      <c r="ECF3" s="262"/>
      <c r="ECG3" s="262"/>
      <c r="ECH3" s="262"/>
      <c r="ECI3" s="262"/>
      <c r="ECJ3" s="262"/>
      <c r="ECK3" s="262"/>
      <c r="ECL3" s="262"/>
      <c r="ECM3" s="262"/>
      <c r="ECN3" s="262"/>
      <c r="ECO3" s="262"/>
      <c r="ECP3" s="262"/>
      <c r="ECQ3" s="262"/>
      <c r="ECR3" s="262"/>
      <c r="ECS3" s="262"/>
      <c r="ECT3" s="262"/>
      <c r="ECU3" s="262"/>
      <c r="ECV3" s="262"/>
      <c r="ECW3" s="262"/>
      <c r="ECX3" s="262"/>
      <c r="ECY3" s="262"/>
      <c r="ECZ3" s="262"/>
      <c r="EDA3" s="262"/>
      <c r="EDB3" s="262"/>
      <c r="EDC3" s="262"/>
      <c r="EDD3" s="262"/>
      <c r="EDE3" s="262"/>
      <c r="EDF3" s="262"/>
      <c r="EDG3" s="262"/>
      <c r="EDH3" s="262"/>
      <c r="EDI3" s="262"/>
      <c r="EDJ3" s="262"/>
      <c r="EDK3" s="262"/>
      <c r="EDL3" s="262"/>
      <c r="EDM3" s="262"/>
      <c r="EDN3" s="262"/>
      <c r="EDO3" s="262"/>
      <c r="EDP3" s="262"/>
      <c r="EDQ3" s="262"/>
      <c r="EDR3" s="262"/>
      <c r="EDS3" s="262"/>
      <c r="EDT3" s="262"/>
      <c r="EDU3" s="262"/>
      <c r="EDV3" s="262"/>
      <c r="EDW3" s="262"/>
      <c r="EDX3" s="262"/>
      <c r="EDY3" s="262"/>
      <c r="EDZ3" s="262"/>
      <c r="EEA3" s="262"/>
      <c r="EEB3" s="262"/>
      <c r="EEC3" s="262"/>
      <c r="EED3" s="262"/>
      <c r="EEE3" s="262"/>
      <c r="EEF3" s="262"/>
      <c r="EEG3" s="262"/>
      <c r="EEH3" s="262"/>
      <c r="EEI3" s="262"/>
      <c r="EEJ3" s="262"/>
      <c r="EEK3" s="262"/>
      <c r="EEL3" s="262"/>
      <c r="EEM3" s="262"/>
      <c r="EEN3" s="262"/>
      <c r="EEO3" s="262"/>
      <c r="EEP3" s="262"/>
      <c r="EEQ3" s="262"/>
      <c r="EER3" s="262"/>
      <c r="EES3" s="262"/>
      <c r="EET3" s="262"/>
      <c r="EEU3" s="262"/>
      <c r="EEV3" s="262"/>
      <c r="EEW3" s="262"/>
      <c r="EEX3" s="262"/>
      <c r="EEY3" s="262"/>
      <c r="EEZ3" s="262"/>
      <c r="EFA3" s="262"/>
      <c r="EFB3" s="262"/>
      <c r="EFC3" s="262"/>
      <c r="EFD3" s="262"/>
      <c r="EFE3" s="262"/>
      <c r="EFF3" s="262"/>
      <c r="EFG3" s="262"/>
      <c r="EFH3" s="262"/>
      <c r="EFI3" s="262"/>
      <c r="EFJ3" s="262"/>
      <c r="EFK3" s="262"/>
      <c r="EFL3" s="262"/>
      <c r="EFM3" s="262"/>
      <c r="EFN3" s="262"/>
      <c r="EFO3" s="262"/>
      <c r="EFP3" s="262"/>
      <c r="EFQ3" s="262"/>
      <c r="EFR3" s="262"/>
      <c r="EFS3" s="262"/>
      <c r="EFT3" s="262"/>
      <c r="EFU3" s="262"/>
      <c r="EFV3" s="262"/>
      <c r="EFW3" s="262"/>
      <c r="EFX3" s="262"/>
      <c r="EFY3" s="262"/>
      <c r="EFZ3" s="262"/>
      <c r="EGA3" s="262"/>
      <c r="EGB3" s="262"/>
      <c r="EGC3" s="262"/>
      <c r="EGD3" s="262"/>
      <c r="EGE3" s="262"/>
      <c r="EGF3" s="262"/>
      <c r="EGG3" s="262"/>
      <c r="EGH3" s="262"/>
      <c r="EGI3" s="262"/>
      <c r="EGJ3" s="262"/>
      <c r="EGK3" s="262"/>
      <c r="EGL3" s="262"/>
      <c r="EGM3" s="262"/>
      <c r="EGN3" s="262"/>
      <c r="EGO3" s="262"/>
      <c r="EGP3" s="262"/>
      <c r="EGQ3" s="262"/>
      <c r="EGR3" s="262"/>
      <c r="EGS3" s="262"/>
      <c r="EGT3" s="262"/>
      <c r="EGU3" s="262"/>
      <c r="EGV3" s="262"/>
      <c r="EGW3" s="262"/>
      <c r="EGX3" s="262"/>
      <c r="EGY3" s="262"/>
      <c r="EGZ3" s="262"/>
      <c r="EHA3" s="262"/>
      <c r="EHB3" s="262"/>
      <c r="EHC3" s="262"/>
      <c r="EHD3" s="262"/>
      <c r="EHE3" s="262"/>
      <c r="EHF3" s="262"/>
      <c r="EHG3" s="262"/>
      <c r="EHH3" s="262"/>
      <c r="EHI3" s="262"/>
      <c r="EHJ3" s="262"/>
      <c r="EHK3" s="262"/>
      <c r="EHL3" s="262"/>
      <c r="EHM3" s="262"/>
      <c r="EHN3" s="262"/>
      <c r="EHO3" s="262"/>
      <c r="EHP3" s="262"/>
      <c r="EHQ3" s="262"/>
      <c r="EHR3" s="262"/>
      <c r="EHS3" s="262"/>
      <c r="EHT3" s="262"/>
      <c r="EHU3" s="262"/>
      <c r="EHV3" s="262"/>
      <c r="EHW3" s="262"/>
      <c r="EHX3" s="262"/>
      <c r="EHY3" s="262"/>
      <c r="EHZ3" s="262"/>
      <c r="EIA3" s="262"/>
      <c r="EIB3" s="262"/>
      <c r="EIC3" s="262"/>
      <c r="EID3" s="262"/>
      <c r="EIE3" s="262"/>
      <c r="EIF3" s="262"/>
      <c r="EIG3" s="262"/>
      <c r="EIH3" s="262"/>
      <c r="EII3" s="262"/>
      <c r="EIJ3" s="262"/>
      <c r="EIK3" s="262"/>
      <c r="EIL3" s="262"/>
      <c r="EIM3" s="262"/>
      <c r="EIN3" s="262"/>
      <c r="EIO3" s="262"/>
      <c r="EIP3" s="262"/>
      <c r="EIQ3" s="262"/>
      <c r="EIR3" s="262"/>
      <c r="EIS3" s="262"/>
      <c r="EIT3" s="262"/>
      <c r="EIU3" s="262"/>
      <c r="EIV3" s="262"/>
      <c r="EIW3" s="262"/>
      <c r="EIX3" s="262"/>
      <c r="EIY3" s="262"/>
      <c r="EIZ3" s="262"/>
      <c r="EJA3" s="262"/>
      <c r="EJB3" s="262"/>
      <c r="EJC3" s="262"/>
      <c r="EJD3" s="262"/>
      <c r="EJE3" s="262"/>
      <c r="EJF3" s="262"/>
      <c r="EJG3" s="262"/>
      <c r="EJH3" s="262"/>
      <c r="EJI3" s="262"/>
      <c r="EJJ3" s="262"/>
      <c r="EJK3" s="262"/>
      <c r="EJL3" s="262"/>
      <c r="EJM3" s="262"/>
      <c r="EJN3" s="262"/>
      <c r="EJO3" s="262"/>
      <c r="EJP3" s="262"/>
      <c r="EJQ3" s="262"/>
      <c r="EJR3" s="262"/>
      <c r="EJS3" s="262"/>
      <c r="EJT3" s="262"/>
      <c r="EJU3" s="262"/>
      <c r="EJV3" s="262"/>
      <c r="EJW3" s="262"/>
      <c r="EJX3" s="262"/>
      <c r="EJY3" s="262"/>
      <c r="EJZ3" s="262"/>
      <c r="EKA3" s="262"/>
      <c r="EKB3" s="262"/>
      <c r="EKC3" s="262"/>
      <c r="EKD3" s="262"/>
      <c r="EKE3" s="262"/>
      <c r="EKF3" s="262"/>
      <c r="EKG3" s="262"/>
      <c r="EKH3" s="262"/>
      <c r="EKI3" s="262"/>
      <c r="EKJ3" s="262"/>
      <c r="EKK3" s="262"/>
      <c r="EKL3" s="262"/>
      <c r="EKM3" s="262"/>
      <c r="EKN3" s="262"/>
      <c r="EKO3" s="262"/>
      <c r="EKP3" s="262"/>
      <c r="EKQ3" s="262"/>
      <c r="EKR3" s="262"/>
      <c r="EKS3" s="262"/>
      <c r="EKT3" s="262"/>
      <c r="EKU3" s="262"/>
      <c r="EKV3" s="262"/>
      <c r="EKW3" s="262"/>
      <c r="EKX3" s="262"/>
      <c r="EKY3" s="262"/>
      <c r="EKZ3" s="262"/>
      <c r="ELA3" s="262"/>
      <c r="ELB3" s="262"/>
      <c r="ELC3" s="262"/>
      <c r="ELD3" s="262"/>
      <c r="ELE3" s="262"/>
      <c r="ELF3" s="262"/>
      <c r="ELG3" s="262"/>
      <c r="ELH3" s="262"/>
      <c r="ELI3" s="262"/>
      <c r="ELJ3" s="262"/>
      <c r="ELK3" s="262"/>
      <c r="ELL3" s="262"/>
      <c r="ELM3" s="262"/>
      <c r="ELN3" s="262"/>
      <c r="ELO3" s="262"/>
      <c r="ELP3" s="262"/>
      <c r="ELQ3" s="262"/>
      <c r="ELR3" s="262"/>
      <c r="ELS3" s="262"/>
      <c r="ELT3" s="262"/>
      <c r="ELU3" s="262"/>
      <c r="ELV3" s="262"/>
      <c r="ELW3" s="262"/>
      <c r="ELX3" s="262"/>
      <c r="ELY3" s="262"/>
      <c r="ELZ3" s="262"/>
      <c r="EMA3" s="262"/>
      <c r="EMB3" s="262"/>
      <c r="EMC3" s="262"/>
      <c r="EMD3" s="262"/>
      <c r="EME3" s="262"/>
      <c r="EMF3" s="262"/>
      <c r="EMG3" s="262"/>
      <c r="EMH3" s="262"/>
      <c r="EMI3" s="262"/>
      <c r="EMJ3" s="262"/>
      <c r="EMK3" s="262"/>
      <c r="EML3" s="262"/>
      <c r="EMM3" s="262"/>
      <c r="EMN3" s="262"/>
      <c r="EMO3" s="262"/>
      <c r="EMP3" s="262"/>
      <c r="EMQ3" s="262"/>
      <c r="EMR3" s="262"/>
      <c r="EMS3" s="262"/>
      <c r="EMT3" s="262"/>
      <c r="EMU3" s="262"/>
      <c r="EMV3" s="262"/>
      <c r="EMW3" s="262"/>
      <c r="EMX3" s="262"/>
      <c r="EMY3" s="262"/>
      <c r="EMZ3" s="262"/>
      <c r="ENA3" s="262"/>
      <c r="ENB3" s="262"/>
      <c r="ENC3" s="262"/>
      <c r="END3" s="262"/>
      <c r="ENE3" s="262"/>
      <c r="ENF3" s="262"/>
      <c r="ENG3" s="262"/>
      <c r="ENH3" s="262"/>
      <c r="ENI3" s="262"/>
      <c r="ENJ3" s="262"/>
      <c r="ENK3" s="262"/>
      <c r="ENL3" s="262"/>
      <c r="ENM3" s="262"/>
      <c r="ENN3" s="262"/>
      <c r="ENO3" s="262"/>
      <c r="ENP3" s="262"/>
      <c r="ENQ3" s="262"/>
      <c r="ENR3" s="262"/>
      <c r="ENS3" s="262"/>
      <c r="ENT3" s="262"/>
      <c r="ENU3" s="262"/>
      <c r="ENV3" s="262"/>
      <c r="ENW3" s="262"/>
      <c r="ENX3" s="262"/>
      <c r="ENY3" s="262"/>
      <c r="ENZ3" s="262"/>
      <c r="EOA3" s="262"/>
      <c r="EOB3" s="262"/>
      <c r="EOC3" s="262"/>
      <c r="EOD3" s="262"/>
      <c r="EOE3" s="262"/>
      <c r="EOF3" s="262"/>
      <c r="EOG3" s="262"/>
      <c r="EOH3" s="262"/>
      <c r="EOI3" s="262"/>
      <c r="EOJ3" s="262"/>
      <c r="EOK3" s="262"/>
      <c r="EOL3" s="262"/>
      <c r="EOM3" s="262"/>
      <c r="EON3" s="262"/>
      <c r="EOO3" s="262"/>
      <c r="EOP3" s="262"/>
      <c r="EOQ3" s="262"/>
      <c r="EOR3" s="262"/>
      <c r="EOS3" s="262"/>
      <c r="EOT3" s="262"/>
      <c r="EOU3" s="262"/>
      <c r="EOV3" s="262"/>
      <c r="EOW3" s="262"/>
      <c r="EOX3" s="262"/>
      <c r="EOY3" s="262"/>
      <c r="EOZ3" s="262"/>
      <c r="EPA3" s="262"/>
      <c r="EPB3" s="262"/>
      <c r="EPC3" s="262"/>
      <c r="EPD3" s="262"/>
      <c r="EPE3" s="262"/>
      <c r="EPF3" s="262"/>
      <c r="EPG3" s="262"/>
      <c r="EPH3" s="262"/>
      <c r="EPI3" s="262"/>
      <c r="EPJ3" s="262"/>
      <c r="EPK3" s="262"/>
      <c r="EPL3" s="262"/>
      <c r="EPM3" s="262"/>
      <c r="EPN3" s="262"/>
      <c r="EPO3" s="262"/>
      <c r="EPP3" s="262"/>
      <c r="EPQ3" s="262"/>
      <c r="EPR3" s="262"/>
      <c r="EPS3" s="262"/>
      <c r="EPT3" s="262"/>
      <c r="EPU3" s="262"/>
      <c r="EPV3" s="262"/>
      <c r="EPW3" s="262"/>
      <c r="EPX3" s="262"/>
      <c r="EPY3" s="262"/>
      <c r="EPZ3" s="262"/>
      <c r="EQA3" s="262"/>
      <c r="EQB3" s="262"/>
      <c r="EQC3" s="262"/>
      <c r="EQD3" s="262"/>
      <c r="EQE3" s="262"/>
      <c r="EQF3" s="262"/>
      <c r="EQG3" s="262"/>
      <c r="EQH3" s="262"/>
      <c r="EQI3" s="262"/>
      <c r="EQJ3" s="262"/>
      <c r="EQK3" s="262"/>
      <c r="EQL3" s="262"/>
      <c r="EQM3" s="262"/>
      <c r="EQN3" s="262"/>
      <c r="EQO3" s="262"/>
      <c r="EQP3" s="262"/>
      <c r="EQQ3" s="262"/>
      <c r="EQR3" s="262"/>
      <c r="EQS3" s="262"/>
      <c r="EQT3" s="262"/>
      <c r="EQU3" s="262"/>
      <c r="EQV3" s="262"/>
      <c r="EQW3" s="262"/>
      <c r="EQX3" s="262"/>
      <c r="EQY3" s="262"/>
      <c r="EQZ3" s="262"/>
      <c r="ERA3" s="262"/>
      <c r="ERB3" s="262"/>
      <c r="ERC3" s="262"/>
      <c r="ERD3" s="262"/>
      <c r="ERE3" s="262"/>
      <c r="ERF3" s="262"/>
      <c r="ERG3" s="262"/>
      <c r="ERH3" s="262"/>
      <c r="ERI3" s="262"/>
      <c r="ERJ3" s="262"/>
      <c r="ERK3" s="262"/>
      <c r="ERL3" s="262"/>
      <c r="ERM3" s="262"/>
      <c r="ERN3" s="262"/>
      <c r="ERO3" s="262"/>
      <c r="ERP3" s="262"/>
      <c r="ERQ3" s="262"/>
      <c r="ERR3" s="262"/>
      <c r="ERS3" s="262"/>
      <c r="ERT3" s="262"/>
      <c r="ERU3" s="262"/>
      <c r="ERV3" s="262"/>
      <c r="ERW3" s="262"/>
      <c r="ERX3" s="262"/>
      <c r="ERY3" s="262"/>
      <c r="ERZ3" s="262"/>
      <c r="ESA3" s="262"/>
      <c r="ESB3" s="262"/>
      <c r="ESC3" s="262"/>
      <c r="ESD3" s="262"/>
      <c r="ESE3" s="262"/>
      <c r="ESF3" s="262"/>
      <c r="ESG3" s="262"/>
      <c r="ESH3" s="262"/>
      <c r="ESI3" s="262"/>
      <c r="ESJ3" s="262"/>
      <c r="ESK3" s="262"/>
      <c r="ESL3" s="262"/>
      <c r="ESM3" s="262"/>
      <c r="ESN3" s="262"/>
      <c r="ESO3" s="262"/>
      <c r="ESP3" s="262"/>
      <c r="ESQ3" s="262"/>
      <c r="ESR3" s="262"/>
      <c r="ESS3" s="262"/>
      <c r="EST3" s="262"/>
      <c r="ESU3" s="262"/>
      <c r="ESV3" s="262"/>
      <c r="ESW3" s="262"/>
      <c r="ESX3" s="262"/>
      <c r="ESY3" s="262"/>
      <c r="ESZ3" s="262"/>
      <c r="ETA3" s="262"/>
      <c r="ETB3" s="262"/>
      <c r="ETC3" s="262"/>
      <c r="ETD3" s="262"/>
      <c r="ETE3" s="262"/>
      <c r="ETF3" s="262"/>
      <c r="ETG3" s="262"/>
      <c r="ETH3" s="262"/>
      <c r="ETI3" s="262"/>
      <c r="ETJ3" s="262"/>
      <c r="ETK3" s="262"/>
      <c r="ETL3" s="262"/>
      <c r="ETM3" s="262"/>
      <c r="ETN3" s="262"/>
      <c r="ETO3" s="262"/>
      <c r="ETP3" s="262"/>
      <c r="ETQ3" s="262"/>
      <c r="ETR3" s="262"/>
      <c r="ETS3" s="262"/>
      <c r="ETT3" s="262"/>
      <c r="ETU3" s="262"/>
      <c r="ETV3" s="262"/>
      <c r="ETW3" s="262"/>
      <c r="ETX3" s="262"/>
      <c r="ETY3" s="262"/>
      <c r="ETZ3" s="262"/>
      <c r="EUA3" s="262"/>
      <c r="EUB3" s="262"/>
      <c r="EUC3" s="262"/>
      <c r="EUD3" s="262"/>
      <c r="EUE3" s="262"/>
      <c r="EUF3" s="262"/>
      <c r="EUG3" s="262"/>
      <c r="EUH3" s="262"/>
      <c r="EUI3" s="262"/>
      <c r="EUJ3" s="262"/>
      <c r="EUK3" s="262"/>
      <c r="EUL3" s="262"/>
      <c r="EUM3" s="262"/>
      <c r="EUN3" s="262"/>
      <c r="EUO3" s="262"/>
      <c r="EUP3" s="262"/>
      <c r="EUQ3" s="262"/>
      <c r="EUR3" s="262"/>
      <c r="EUS3" s="262"/>
      <c r="EUT3" s="262"/>
      <c r="EUU3" s="262"/>
      <c r="EUV3" s="262"/>
      <c r="EUW3" s="262"/>
      <c r="EUX3" s="262"/>
      <c r="EUY3" s="262"/>
      <c r="EUZ3" s="262"/>
      <c r="EVA3" s="262"/>
      <c r="EVB3" s="262"/>
      <c r="EVC3" s="262"/>
      <c r="EVD3" s="262"/>
      <c r="EVE3" s="262"/>
      <c r="EVF3" s="262"/>
      <c r="EVG3" s="262"/>
      <c r="EVH3" s="262"/>
      <c r="EVI3" s="262"/>
      <c r="EVJ3" s="262"/>
      <c r="EVK3" s="262"/>
      <c r="EVL3" s="262"/>
      <c r="EVM3" s="262"/>
      <c r="EVN3" s="262"/>
      <c r="EVO3" s="262"/>
      <c r="EVP3" s="262"/>
      <c r="EVQ3" s="262"/>
      <c r="EVR3" s="262"/>
      <c r="EVS3" s="262"/>
      <c r="EVT3" s="262"/>
      <c r="EVU3" s="262"/>
      <c r="EVV3" s="262"/>
      <c r="EVW3" s="262"/>
      <c r="EVX3" s="262"/>
      <c r="EVY3" s="262"/>
      <c r="EVZ3" s="262"/>
      <c r="EWA3" s="262"/>
      <c r="EWB3" s="262"/>
      <c r="EWC3" s="262"/>
      <c r="EWD3" s="262"/>
      <c r="EWE3" s="262"/>
      <c r="EWF3" s="262"/>
      <c r="EWG3" s="262"/>
      <c r="EWH3" s="262"/>
      <c r="EWI3" s="262"/>
      <c r="EWJ3" s="262"/>
      <c r="EWK3" s="262"/>
      <c r="EWL3" s="262"/>
      <c r="EWM3" s="262"/>
      <c r="EWN3" s="262"/>
      <c r="EWO3" s="262"/>
      <c r="EWP3" s="262"/>
      <c r="EWQ3" s="262"/>
      <c r="EWR3" s="262"/>
      <c r="EWS3" s="262"/>
      <c r="EWT3" s="262"/>
      <c r="EWU3" s="262"/>
      <c r="EWV3" s="262"/>
      <c r="EWW3" s="262"/>
      <c r="EWX3" s="262"/>
      <c r="EWY3" s="262"/>
      <c r="EWZ3" s="262"/>
      <c r="EXA3" s="262"/>
      <c r="EXB3" s="262"/>
      <c r="EXC3" s="262"/>
      <c r="EXD3" s="262"/>
      <c r="EXE3" s="262"/>
      <c r="EXF3" s="262"/>
      <c r="EXG3" s="262"/>
      <c r="EXH3" s="262"/>
      <c r="EXI3" s="262"/>
      <c r="EXJ3" s="262"/>
      <c r="EXK3" s="262"/>
      <c r="EXL3" s="262"/>
      <c r="EXM3" s="262"/>
      <c r="EXN3" s="262"/>
      <c r="EXO3" s="262"/>
      <c r="EXP3" s="262"/>
      <c r="EXQ3" s="262"/>
      <c r="EXR3" s="262"/>
      <c r="EXS3" s="262"/>
      <c r="EXT3" s="262"/>
      <c r="EXU3" s="262"/>
      <c r="EXV3" s="262"/>
      <c r="EXW3" s="262"/>
      <c r="EXX3" s="262"/>
      <c r="EXY3" s="262"/>
      <c r="EXZ3" s="262"/>
      <c r="EYA3" s="262"/>
      <c r="EYB3" s="262"/>
      <c r="EYC3" s="262"/>
      <c r="EYD3" s="262"/>
      <c r="EYE3" s="262"/>
      <c r="EYF3" s="262"/>
      <c r="EYG3" s="262"/>
      <c r="EYH3" s="262"/>
      <c r="EYI3" s="262"/>
      <c r="EYJ3" s="262"/>
      <c r="EYK3" s="262"/>
      <c r="EYL3" s="262"/>
      <c r="EYM3" s="262"/>
      <c r="EYN3" s="262"/>
      <c r="EYO3" s="262"/>
      <c r="EYP3" s="262"/>
      <c r="EYQ3" s="262"/>
      <c r="EYR3" s="262"/>
      <c r="EYS3" s="262"/>
      <c r="EYT3" s="262"/>
      <c r="EYU3" s="262"/>
      <c r="EYV3" s="262"/>
      <c r="EYW3" s="262"/>
      <c r="EYX3" s="262"/>
      <c r="EYY3" s="262"/>
      <c r="EYZ3" s="262"/>
      <c r="EZA3" s="262"/>
      <c r="EZB3" s="262"/>
      <c r="EZC3" s="262"/>
      <c r="EZD3" s="262"/>
      <c r="EZE3" s="262"/>
      <c r="EZF3" s="262"/>
      <c r="EZG3" s="262"/>
      <c r="EZH3" s="262"/>
      <c r="EZI3" s="262"/>
      <c r="EZJ3" s="262"/>
      <c r="EZK3" s="262"/>
      <c r="EZL3" s="262"/>
      <c r="EZM3" s="262"/>
      <c r="EZN3" s="262"/>
      <c r="EZO3" s="262"/>
      <c r="EZP3" s="262"/>
      <c r="EZQ3" s="262"/>
      <c r="EZR3" s="262"/>
      <c r="EZS3" s="262"/>
      <c r="EZT3" s="262"/>
      <c r="EZU3" s="262"/>
      <c r="EZV3" s="262"/>
      <c r="EZW3" s="262"/>
      <c r="EZX3" s="262"/>
      <c r="EZY3" s="262"/>
      <c r="EZZ3" s="262"/>
      <c r="FAA3" s="262"/>
      <c r="FAB3" s="262"/>
      <c r="FAC3" s="262"/>
      <c r="FAD3" s="262"/>
      <c r="FAE3" s="262"/>
      <c r="FAF3" s="262"/>
      <c r="FAG3" s="262"/>
      <c r="FAH3" s="262"/>
      <c r="FAI3" s="262"/>
      <c r="FAJ3" s="262"/>
      <c r="FAK3" s="262"/>
      <c r="FAL3" s="262"/>
      <c r="FAM3" s="262"/>
      <c r="FAN3" s="262"/>
      <c r="FAO3" s="262"/>
      <c r="FAP3" s="262"/>
      <c r="FAQ3" s="262"/>
      <c r="FAR3" s="262"/>
      <c r="FAS3" s="262"/>
      <c r="FAT3" s="262"/>
      <c r="FAU3" s="262"/>
      <c r="FAV3" s="262"/>
      <c r="FAW3" s="262"/>
      <c r="FAX3" s="262"/>
      <c r="FAY3" s="262"/>
      <c r="FAZ3" s="262"/>
      <c r="FBA3" s="262"/>
      <c r="FBB3" s="262"/>
      <c r="FBC3" s="262"/>
      <c r="FBD3" s="262"/>
      <c r="FBE3" s="262"/>
      <c r="FBF3" s="262"/>
      <c r="FBG3" s="262"/>
      <c r="FBH3" s="262"/>
      <c r="FBI3" s="262"/>
      <c r="FBJ3" s="262"/>
      <c r="FBK3" s="262"/>
      <c r="FBL3" s="262"/>
      <c r="FBM3" s="262"/>
      <c r="FBN3" s="262"/>
      <c r="FBO3" s="262"/>
      <c r="FBP3" s="262"/>
      <c r="FBQ3" s="262"/>
      <c r="FBR3" s="262"/>
      <c r="FBS3" s="262"/>
      <c r="FBT3" s="262"/>
      <c r="FBU3" s="262"/>
      <c r="FBV3" s="262"/>
      <c r="FBW3" s="262"/>
      <c r="FBX3" s="262"/>
      <c r="FBY3" s="262"/>
      <c r="FBZ3" s="262"/>
      <c r="FCA3" s="262"/>
      <c r="FCB3" s="262"/>
      <c r="FCC3" s="262"/>
      <c r="FCD3" s="262"/>
      <c r="FCE3" s="262"/>
      <c r="FCF3" s="262"/>
      <c r="FCG3" s="262"/>
      <c r="FCH3" s="262"/>
      <c r="FCI3" s="262"/>
      <c r="FCJ3" s="262"/>
      <c r="FCK3" s="262"/>
      <c r="FCL3" s="262"/>
      <c r="FCM3" s="262"/>
      <c r="FCN3" s="262"/>
      <c r="FCO3" s="262"/>
      <c r="FCP3" s="262"/>
      <c r="FCQ3" s="262"/>
      <c r="FCR3" s="262"/>
      <c r="FCS3" s="262"/>
      <c r="FCT3" s="262"/>
      <c r="FCU3" s="262"/>
      <c r="FCV3" s="262"/>
      <c r="FCW3" s="262"/>
      <c r="FCX3" s="262"/>
      <c r="FCY3" s="262"/>
      <c r="FCZ3" s="262"/>
      <c r="FDA3" s="262"/>
      <c r="FDB3" s="262"/>
      <c r="FDC3" s="262"/>
      <c r="FDD3" s="262"/>
      <c r="FDE3" s="262"/>
      <c r="FDF3" s="262"/>
      <c r="FDG3" s="262"/>
      <c r="FDH3" s="262"/>
      <c r="FDI3" s="262"/>
      <c r="FDJ3" s="262"/>
      <c r="FDK3" s="262"/>
      <c r="FDL3" s="262"/>
      <c r="FDM3" s="262"/>
      <c r="FDN3" s="262"/>
      <c r="FDO3" s="262"/>
      <c r="FDP3" s="262"/>
      <c r="FDQ3" s="262"/>
      <c r="FDR3" s="262"/>
      <c r="FDS3" s="262"/>
      <c r="FDT3" s="262"/>
      <c r="FDU3" s="262"/>
      <c r="FDV3" s="262"/>
      <c r="FDW3" s="262"/>
      <c r="FDX3" s="262"/>
      <c r="FDY3" s="262"/>
      <c r="FDZ3" s="262"/>
      <c r="FEA3" s="262"/>
      <c r="FEB3" s="262"/>
      <c r="FEC3" s="262"/>
      <c r="FED3" s="262"/>
      <c r="FEE3" s="262"/>
      <c r="FEF3" s="262"/>
      <c r="FEG3" s="262"/>
      <c r="FEH3" s="262"/>
      <c r="FEI3" s="262"/>
      <c r="FEJ3" s="262"/>
      <c r="FEK3" s="262"/>
      <c r="FEL3" s="262"/>
      <c r="FEM3" s="262"/>
      <c r="FEN3" s="262"/>
      <c r="FEO3" s="262"/>
      <c r="FEP3" s="262"/>
      <c r="FEQ3" s="262"/>
      <c r="FER3" s="262"/>
      <c r="FES3" s="262"/>
      <c r="FET3" s="262"/>
      <c r="FEU3" s="262"/>
      <c r="FEV3" s="262"/>
      <c r="FEW3" s="262"/>
      <c r="FEX3" s="262"/>
      <c r="FEY3" s="262"/>
      <c r="FEZ3" s="262"/>
      <c r="FFA3" s="262"/>
      <c r="FFB3" s="262"/>
      <c r="FFC3" s="262"/>
      <c r="FFD3" s="262"/>
      <c r="FFE3" s="262"/>
      <c r="FFF3" s="262"/>
      <c r="FFG3" s="262"/>
      <c r="FFH3" s="262"/>
      <c r="FFI3" s="262"/>
      <c r="FFJ3" s="262"/>
      <c r="FFK3" s="262"/>
      <c r="FFL3" s="262"/>
      <c r="FFM3" s="262"/>
      <c r="FFN3" s="262"/>
      <c r="FFO3" s="262"/>
      <c r="FFP3" s="262"/>
      <c r="FFQ3" s="262"/>
      <c r="FFR3" s="262"/>
      <c r="FFS3" s="262"/>
      <c r="FFT3" s="262"/>
      <c r="FFU3" s="262"/>
      <c r="FFV3" s="262"/>
      <c r="FFW3" s="262"/>
      <c r="FFX3" s="262"/>
      <c r="FFY3" s="262"/>
      <c r="FFZ3" s="262"/>
      <c r="FGA3" s="262"/>
      <c r="FGB3" s="262"/>
      <c r="FGC3" s="262"/>
      <c r="FGD3" s="262"/>
      <c r="FGE3" s="262"/>
      <c r="FGF3" s="262"/>
      <c r="FGG3" s="262"/>
      <c r="FGH3" s="262"/>
      <c r="FGI3" s="262"/>
      <c r="FGJ3" s="262"/>
      <c r="FGK3" s="262"/>
      <c r="FGL3" s="262"/>
      <c r="FGM3" s="262"/>
      <c r="FGN3" s="262"/>
      <c r="FGO3" s="262"/>
      <c r="FGP3" s="262"/>
      <c r="FGQ3" s="262"/>
      <c r="FGR3" s="262"/>
      <c r="FGS3" s="262"/>
      <c r="FGT3" s="262"/>
      <c r="FGU3" s="262"/>
      <c r="FGV3" s="262"/>
      <c r="FGW3" s="262"/>
      <c r="FGX3" s="262"/>
      <c r="FGY3" s="262"/>
      <c r="FGZ3" s="262"/>
      <c r="FHA3" s="262"/>
      <c r="FHB3" s="262"/>
      <c r="FHC3" s="262"/>
      <c r="FHD3" s="262"/>
      <c r="FHE3" s="262"/>
      <c r="FHF3" s="262"/>
      <c r="FHG3" s="262"/>
      <c r="FHH3" s="262"/>
      <c r="FHI3" s="262"/>
      <c r="FHJ3" s="262"/>
      <c r="FHK3" s="262"/>
      <c r="FHL3" s="262"/>
      <c r="FHM3" s="262"/>
      <c r="FHN3" s="262"/>
      <c r="FHO3" s="262"/>
      <c r="FHP3" s="262"/>
      <c r="FHQ3" s="262"/>
      <c r="FHR3" s="262"/>
      <c r="FHS3" s="262"/>
      <c r="FHT3" s="262"/>
      <c r="FHU3" s="262"/>
      <c r="FHV3" s="262"/>
      <c r="FHW3" s="262"/>
      <c r="FHX3" s="262"/>
      <c r="FHY3" s="262"/>
      <c r="FHZ3" s="262"/>
      <c r="FIA3" s="262"/>
      <c r="FIB3" s="262"/>
      <c r="FIC3" s="262"/>
      <c r="FID3" s="262"/>
      <c r="FIE3" s="262"/>
      <c r="FIF3" s="262"/>
      <c r="FIG3" s="262"/>
      <c r="FIH3" s="262"/>
      <c r="FII3" s="262"/>
      <c r="FIJ3" s="262"/>
      <c r="FIK3" s="262"/>
      <c r="FIL3" s="262"/>
      <c r="FIM3" s="262"/>
      <c r="FIN3" s="262"/>
      <c r="FIO3" s="262"/>
      <c r="FIP3" s="262"/>
      <c r="FIQ3" s="262"/>
      <c r="FIR3" s="262"/>
      <c r="FIS3" s="262"/>
      <c r="FIT3" s="262"/>
      <c r="FIU3" s="262"/>
      <c r="FIV3" s="262"/>
      <c r="FIW3" s="262"/>
      <c r="FIX3" s="262"/>
      <c r="FIY3" s="262"/>
      <c r="FIZ3" s="262"/>
      <c r="FJA3" s="262"/>
      <c r="FJB3" s="262"/>
      <c r="FJC3" s="262"/>
      <c r="FJD3" s="262"/>
      <c r="FJE3" s="262"/>
      <c r="FJF3" s="262"/>
      <c r="FJG3" s="262"/>
      <c r="FJH3" s="262"/>
      <c r="FJI3" s="262"/>
      <c r="FJJ3" s="262"/>
      <c r="FJK3" s="262"/>
      <c r="FJL3" s="262"/>
      <c r="FJM3" s="262"/>
      <c r="FJN3" s="262"/>
      <c r="FJO3" s="262"/>
      <c r="FJP3" s="262"/>
      <c r="FJQ3" s="262"/>
      <c r="FJR3" s="262"/>
      <c r="FJS3" s="262"/>
      <c r="FJT3" s="262"/>
      <c r="FJU3" s="262"/>
      <c r="FJV3" s="262"/>
      <c r="FJW3" s="262"/>
      <c r="FJX3" s="262"/>
      <c r="FJY3" s="262"/>
      <c r="FJZ3" s="262"/>
      <c r="FKA3" s="262"/>
      <c r="FKB3" s="262"/>
      <c r="FKC3" s="262"/>
      <c r="FKD3" s="262"/>
      <c r="FKE3" s="262"/>
      <c r="FKF3" s="262"/>
      <c r="FKG3" s="262"/>
      <c r="FKH3" s="262"/>
      <c r="FKI3" s="262"/>
      <c r="FKJ3" s="262"/>
      <c r="FKK3" s="262"/>
      <c r="FKL3" s="262"/>
      <c r="FKM3" s="262"/>
      <c r="FKN3" s="262"/>
      <c r="FKO3" s="262"/>
      <c r="FKP3" s="262"/>
      <c r="FKQ3" s="262"/>
      <c r="FKR3" s="262"/>
      <c r="FKS3" s="262"/>
      <c r="FKT3" s="262"/>
      <c r="FKU3" s="262"/>
      <c r="FKV3" s="262"/>
      <c r="FKW3" s="262"/>
      <c r="FKX3" s="262"/>
      <c r="FKY3" s="262"/>
      <c r="FKZ3" s="262"/>
      <c r="FLA3" s="262"/>
      <c r="FLB3" s="262"/>
      <c r="FLC3" s="262"/>
      <c r="FLD3" s="262"/>
      <c r="FLE3" s="262"/>
      <c r="FLF3" s="262"/>
      <c r="FLG3" s="262"/>
      <c r="FLH3" s="262"/>
      <c r="FLI3" s="262"/>
      <c r="FLJ3" s="262"/>
      <c r="FLK3" s="262"/>
      <c r="FLL3" s="262"/>
      <c r="FLM3" s="262"/>
      <c r="FLN3" s="262"/>
      <c r="FLO3" s="262"/>
      <c r="FLP3" s="262"/>
      <c r="FLQ3" s="262"/>
      <c r="FLR3" s="262"/>
      <c r="FLS3" s="262"/>
      <c r="FLT3" s="262"/>
      <c r="FLU3" s="262"/>
      <c r="FLV3" s="262"/>
      <c r="FLW3" s="262"/>
      <c r="FLX3" s="262"/>
      <c r="FLY3" s="262"/>
      <c r="FLZ3" s="262"/>
      <c r="FMA3" s="262"/>
      <c r="FMB3" s="262"/>
      <c r="FMC3" s="262"/>
      <c r="FMD3" s="262"/>
      <c r="FME3" s="262"/>
      <c r="FMF3" s="262"/>
      <c r="FMG3" s="262"/>
      <c r="FMH3" s="262"/>
      <c r="FMI3" s="262"/>
      <c r="FMJ3" s="262"/>
      <c r="FMK3" s="262"/>
      <c r="FML3" s="262"/>
      <c r="FMM3" s="262"/>
      <c r="FMN3" s="262"/>
      <c r="FMO3" s="262"/>
      <c r="FMP3" s="262"/>
      <c r="FMQ3" s="262"/>
      <c r="FMR3" s="262"/>
      <c r="FMS3" s="262"/>
      <c r="FMT3" s="262"/>
      <c r="FMU3" s="262"/>
      <c r="FMV3" s="262"/>
      <c r="FMW3" s="262"/>
      <c r="FMX3" s="262"/>
      <c r="FMY3" s="262"/>
      <c r="FMZ3" s="262"/>
      <c r="FNA3" s="262"/>
      <c r="FNB3" s="262"/>
      <c r="FNC3" s="262"/>
      <c r="FND3" s="262"/>
      <c r="FNE3" s="262"/>
      <c r="FNF3" s="262"/>
      <c r="FNG3" s="262"/>
      <c r="FNH3" s="262"/>
      <c r="FNI3" s="262"/>
      <c r="FNJ3" s="262"/>
      <c r="FNK3" s="262"/>
      <c r="FNL3" s="262"/>
      <c r="FNM3" s="262"/>
      <c r="FNN3" s="262"/>
      <c r="FNO3" s="262"/>
      <c r="FNP3" s="262"/>
      <c r="FNQ3" s="262"/>
      <c r="FNR3" s="262"/>
      <c r="FNS3" s="262"/>
      <c r="FNT3" s="262"/>
      <c r="FNU3" s="262"/>
      <c r="FNV3" s="262"/>
      <c r="FNW3" s="262"/>
      <c r="FNX3" s="262"/>
      <c r="FNY3" s="262"/>
      <c r="FNZ3" s="262"/>
      <c r="FOA3" s="262"/>
      <c r="FOB3" s="262"/>
      <c r="FOC3" s="262"/>
      <c r="FOD3" s="262"/>
      <c r="FOE3" s="262"/>
      <c r="FOF3" s="262"/>
      <c r="FOG3" s="262"/>
      <c r="FOH3" s="262"/>
      <c r="FOI3" s="262"/>
      <c r="FOJ3" s="262"/>
      <c r="FOK3" s="262"/>
      <c r="FOL3" s="262"/>
      <c r="FOM3" s="262"/>
      <c r="FON3" s="262"/>
      <c r="FOO3" s="262"/>
      <c r="FOP3" s="262"/>
      <c r="FOQ3" s="262"/>
      <c r="FOR3" s="262"/>
      <c r="FOS3" s="262"/>
      <c r="FOT3" s="262"/>
      <c r="FOU3" s="262"/>
      <c r="FOV3" s="262"/>
      <c r="FOW3" s="262"/>
      <c r="FOX3" s="262"/>
      <c r="FOY3" s="262"/>
      <c r="FOZ3" s="262"/>
      <c r="FPA3" s="262"/>
      <c r="FPB3" s="262"/>
      <c r="FPC3" s="262"/>
      <c r="FPD3" s="262"/>
      <c r="FPE3" s="262"/>
      <c r="FPF3" s="262"/>
      <c r="FPG3" s="262"/>
      <c r="FPH3" s="262"/>
      <c r="FPI3" s="262"/>
      <c r="FPJ3" s="262"/>
      <c r="FPK3" s="262"/>
      <c r="FPL3" s="262"/>
      <c r="FPM3" s="262"/>
      <c r="FPN3" s="262"/>
      <c r="FPO3" s="262"/>
      <c r="FPP3" s="262"/>
      <c r="FPQ3" s="262"/>
      <c r="FPR3" s="262"/>
      <c r="FPS3" s="262"/>
      <c r="FPT3" s="262"/>
      <c r="FPU3" s="262"/>
      <c r="FPV3" s="262"/>
      <c r="FPW3" s="262"/>
      <c r="FPX3" s="262"/>
      <c r="FPY3" s="262"/>
      <c r="FPZ3" s="262"/>
      <c r="FQA3" s="262"/>
      <c r="FQB3" s="262"/>
      <c r="FQC3" s="262"/>
      <c r="FQD3" s="262"/>
      <c r="FQE3" s="262"/>
      <c r="FQF3" s="262"/>
      <c r="FQG3" s="262"/>
      <c r="FQH3" s="262"/>
      <c r="FQI3" s="262"/>
      <c r="FQJ3" s="262"/>
      <c r="FQK3" s="262"/>
      <c r="FQL3" s="262"/>
      <c r="FQM3" s="262"/>
      <c r="FQN3" s="262"/>
      <c r="FQO3" s="262"/>
      <c r="FQP3" s="262"/>
      <c r="FQQ3" s="262"/>
      <c r="FQR3" s="262"/>
      <c r="FQS3" s="262"/>
      <c r="FQT3" s="262"/>
      <c r="FQU3" s="262"/>
      <c r="FQV3" s="262"/>
      <c r="FQW3" s="262"/>
      <c r="FQX3" s="262"/>
      <c r="FQY3" s="262"/>
      <c r="FQZ3" s="262"/>
      <c r="FRA3" s="262"/>
      <c r="FRB3" s="262"/>
      <c r="FRC3" s="262"/>
      <c r="FRD3" s="262"/>
      <c r="FRE3" s="262"/>
      <c r="FRF3" s="262"/>
      <c r="FRG3" s="262"/>
      <c r="FRH3" s="262"/>
      <c r="FRI3" s="262"/>
      <c r="FRJ3" s="262"/>
      <c r="FRK3" s="262"/>
      <c r="FRL3" s="262"/>
      <c r="FRM3" s="262"/>
      <c r="FRN3" s="262"/>
      <c r="FRO3" s="262"/>
      <c r="FRP3" s="262"/>
      <c r="FRQ3" s="262"/>
      <c r="FRR3" s="262"/>
      <c r="FRS3" s="262"/>
      <c r="FRT3" s="262"/>
      <c r="FRU3" s="262"/>
      <c r="FRV3" s="262"/>
      <c r="FRW3" s="262"/>
      <c r="FRX3" s="262"/>
      <c r="FRY3" s="262"/>
      <c r="FRZ3" s="262"/>
      <c r="FSA3" s="262"/>
      <c r="FSB3" s="262"/>
      <c r="FSC3" s="262"/>
      <c r="FSD3" s="262"/>
      <c r="FSE3" s="262"/>
      <c r="FSF3" s="262"/>
      <c r="FSG3" s="262"/>
      <c r="FSH3" s="262"/>
      <c r="FSI3" s="262"/>
      <c r="FSJ3" s="262"/>
      <c r="FSK3" s="262"/>
      <c r="FSL3" s="262"/>
      <c r="FSM3" s="262"/>
      <c r="FSN3" s="262"/>
      <c r="FSO3" s="262"/>
      <c r="FSP3" s="262"/>
      <c r="FSQ3" s="262"/>
      <c r="FSR3" s="262"/>
      <c r="FSS3" s="262"/>
      <c r="FST3" s="262"/>
      <c r="FSU3" s="262"/>
      <c r="FSV3" s="262"/>
      <c r="FSW3" s="262"/>
      <c r="FSX3" s="262"/>
      <c r="FSY3" s="262"/>
      <c r="FSZ3" s="262"/>
      <c r="FTA3" s="262"/>
      <c r="FTB3" s="262"/>
      <c r="FTC3" s="262"/>
      <c r="FTD3" s="262"/>
      <c r="FTE3" s="262"/>
      <c r="FTF3" s="262"/>
      <c r="FTG3" s="262"/>
      <c r="FTH3" s="262"/>
      <c r="FTI3" s="262"/>
      <c r="FTJ3" s="262"/>
      <c r="FTK3" s="262"/>
      <c r="FTL3" s="262"/>
      <c r="FTM3" s="262"/>
      <c r="FTN3" s="262"/>
      <c r="FTO3" s="262"/>
      <c r="FTP3" s="262"/>
      <c r="FTQ3" s="262"/>
      <c r="FTR3" s="262"/>
      <c r="FTS3" s="262"/>
      <c r="FTT3" s="262"/>
      <c r="FTU3" s="262"/>
      <c r="FTV3" s="262"/>
      <c r="FTW3" s="262"/>
      <c r="FTX3" s="262"/>
      <c r="FTY3" s="262"/>
      <c r="FTZ3" s="262"/>
      <c r="FUA3" s="262"/>
      <c r="FUB3" s="262"/>
      <c r="FUC3" s="262"/>
      <c r="FUD3" s="262"/>
      <c r="FUE3" s="262"/>
      <c r="FUF3" s="262"/>
      <c r="FUG3" s="262"/>
      <c r="FUH3" s="262"/>
      <c r="FUI3" s="262"/>
      <c r="FUJ3" s="262"/>
      <c r="FUK3" s="262"/>
      <c r="FUL3" s="262"/>
      <c r="FUM3" s="262"/>
      <c r="FUN3" s="262"/>
      <c r="FUO3" s="262"/>
      <c r="FUP3" s="262"/>
      <c r="FUQ3" s="262"/>
      <c r="FUR3" s="262"/>
      <c r="FUS3" s="262"/>
      <c r="FUT3" s="262"/>
      <c r="FUU3" s="262"/>
      <c r="FUV3" s="262"/>
      <c r="FUW3" s="262"/>
      <c r="FUX3" s="262"/>
      <c r="FUY3" s="262"/>
      <c r="FUZ3" s="262"/>
      <c r="FVA3" s="262"/>
      <c r="FVB3" s="262"/>
      <c r="FVC3" s="262"/>
      <c r="FVD3" s="262"/>
      <c r="FVE3" s="262"/>
      <c r="FVF3" s="262"/>
      <c r="FVG3" s="262"/>
      <c r="FVH3" s="262"/>
      <c r="FVI3" s="262"/>
      <c r="FVJ3" s="262"/>
      <c r="FVK3" s="262"/>
      <c r="FVL3" s="262"/>
      <c r="FVM3" s="262"/>
      <c r="FVN3" s="262"/>
      <c r="FVO3" s="262"/>
      <c r="FVP3" s="262"/>
      <c r="FVQ3" s="262"/>
      <c r="FVR3" s="262"/>
      <c r="FVS3" s="262"/>
      <c r="FVT3" s="262"/>
      <c r="FVU3" s="262"/>
      <c r="FVV3" s="262"/>
      <c r="FVW3" s="262"/>
      <c r="FVX3" s="262"/>
      <c r="FVY3" s="262"/>
      <c r="FVZ3" s="262"/>
      <c r="FWA3" s="262"/>
      <c r="FWB3" s="262"/>
      <c r="FWC3" s="262"/>
      <c r="FWD3" s="262"/>
      <c r="FWE3" s="262"/>
      <c r="FWF3" s="262"/>
      <c r="FWG3" s="262"/>
      <c r="FWH3" s="262"/>
      <c r="FWI3" s="262"/>
      <c r="FWJ3" s="262"/>
      <c r="FWK3" s="262"/>
      <c r="FWL3" s="262"/>
      <c r="FWM3" s="262"/>
      <c r="FWN3" s="262"/>
      <c r="FWO3" s="262"/>
      <c r="FWP3" s="262"/>
      <c r="FWQ3" s="262"/>
      <c r="FWR3" s="262"/>
      <c r="FWS3" s="262"/>
      <c r="FWT3" s="262"/>
      <c r="FWU3" s="262"/>
      <c r="FWV3" s="262"/>
      <c r="FWW3" s="262"/>
      <c r="FWX3" s="262"/>
      <c r="FWY3" s="262"/>
      <c r="FWZ3" s="262"/>
      <c r="FXA3" s="262"/>
      <c r="FXB3" s="262"/>
      <c r="FXC3" s="262"/>
      <c r="FXD3" s="262"/>
      <c r="FXE3" s="262"/>
      <c r="FXF3" s="262"/>
      <c r="FXG3" s="262"/>
      <c r="FXH3" s="262"/>
      <c r="FXI3" s="262"/>
      <c r="FXJ3" s="262"/>
      <c r="FXK3" s="262"/>
      <c r="FXL3" s="262"/>
      <c r="FXM3" s="262"/>
      <c r="FXN3" s="262"/>
      <c r="FXO3" s="262"/>
      <c r="FXP3" s="262"/>
      <c r="FXQ3" s="262"/>
      <c r="FXR3" s="262"/>
      <c r="FXS3" s="262"/>
      <c r="FXT3" s="262"/>
      <c r="FXU3" s="262"/>
      <c r="FXV3" s="262"/>
      <c r="FXW3" s="262"/>
      <c r="FXX3" s="262"/>
      <c r="FXY3" s="262"/>
      <c r="FXZ3" s="262"/>
      <c r="FYA3" s="262"/>
      <c r="FYB3" s="262"/>
      <c r="FYC3" s="262"/>
      <c r="FYD3" s="262"/>
      <c r="FYE3" s="262"/>
      <c r="FYF3" s="262"/>
      <c r="FYG3" s="262"/>
      <c r="FYH3" s="262"/>
      <c r="FYI3" s="262"/>
      <c r="FYJ3" s="262"/>
      <c r="FYK3" s="262"/>
      <c r="FYL3" s="262"/>
      <c r="FYM3" s="262"/>
      <c r="FYN3" s="262"/>
      <c r="FYO3" s="262"/>
      <c r="FYP3" s="262"/>
      <c r="FYQ3" s="262"/>
      <c r="FYR3" s="262"/>
      <c r="FYS3" s="262"/>
      <c r="FYT3" s="262"/>
      <c r="FYU3" s="262"/>
      <c r="FYV3" s="262"/>
      <c r="FYW3" s="262"/>
      <c r="FYX3" s="262"/>
      <c r="FYY3" s="262"/>
      <c r="FYZ3" s="262"/>
      <c r="FZA3" s="262"/>
      <c r="FZB3" s="262"/>
      <c r="FZC3" s="262"/>
      <c r="FZD3" s="262"/>
      <c r="FZE3" s="262"/>
      <c r="FZF3" s="262"/>
      <c r="FZG3" s="262"/>
      <c r="FZH3" s="262"/>
      <c r="FZI3" s="262"/>
      <c r="FZJ3" s="262"/>
      <c r="FZK3" s="262"/>
      <c r="FZL3" s="262"/>
      <c r="FZM3" s="262"/>
      <c r="FZN3" s="262"/>
      <c r="FZO3" s="262"/>
      <c r="FZP3" s="262"/>
      <c r="FZQ3" s="262"/>
      <c r="FZR3" s="262"/>
      <c r="FZS3" s="262"/>
      <c r="FZT3" s="262"/>
      <c r="FZU3" s="262"/>
      <c r="FZV3" s="262"/>
      <c r="FZW3" s="262"/>
      <c r="FZX3" s="262"/>
      <c r="FZY3" s="262"/>
      <c r="FZZ3" s="262"/>
      <c r="GAA3" s="262"/>
      <c r="GAB3" s="262"/>
      <c r="GAC3" s="262"/>
      <c r="GAD3" s="262"/>
      <c r="GAE3" s="262"/>
      <c r="GAF3" s="262"/>
      <c r="GAG3" s="262"/>
      <c r="GAH3" s="262"/>
      <c r="GAI3" s="262"/>
      <c r="GAJ3" s="262"/>
      <c r="GAK3" s="262"/>
      <c r="GAL3" s="262"/>
      <c r="GAM3" s="262"/>
      <c r="GAN3" s="262"/>
      <c r="GAO3" s="262"/>
      <c r="GAP3" s="262"/>
      <c r="GAQ3" s="262"/>
      <c r="GAR3" s="262"/>
      <c r="GAS3" s="262"/>
      <c r="GAT3" s="262"/>
      <c r="GAU3" s="262"/>
      <c r="GAV3" s="262"/>
      <c r="GAW3" s="262"/>
      <c r="GAX3" s="262"/>
      <c r="GAY3" s="262"/>
      <c r="GAZ3" s="262"/>
      <c r="GBA3" s="262"/>
      <c r="GBB3" s="262"/>
      <c r="GBC3" s="262"/>
      <c r="GBD3" s="262"/>
      <c r="GBE3" s="262"/>
      <c r="GBF3" s="262"/>
      <c r="GBG3" s="262"/>
      <c r="GBH3" s="262"/>
      <c r="GBI3" s="262"/>
      <c r="GBJ3" s="262"/>
      <c r="GBK3" s="262"/>
      <c r="GBL3" s="262"/>
      <c r="GBM3" s="262"/>
      <c r="GBN3" s="262"/>
      <c r="GBO3" s="262"/>
      <c r="GBP3" s="262"/>
      <c r="GBQ3" s="262"/>
      <c r="GBR3" s="262"/>
      <c r="GBS3" s="262"/>
      <c r="GBT3" s="262"/>
      <c r="GBU3" s="262"/>
      <c r="GBV3" s="262"/>
      <c r="GBW3" s="262"/>
      <c r="GBX3" s="262"/>
      <c r="GBY3" s="262"/>
      <c r="GBZ3" s="262"/>
      <c r="GCA3" s="262"/>
      <c r="GCB3" s="262"/>
      <c r="GCC3" s="262"/>
      <c r="GCD3" s="262"/>
      <c r="GCE3" s="262"/>
      <c r="GCF3" s="262"/>
      <c r="GCG3" s="262"/>
      <c r="GCH3" s="262"/>
      <c r="GCI3" s="262"/>
      <c r="GCJ3" s="262"/>
      <c r="GCK3" s="262"/>
      <c r="GCL3" s="262"/>
      <c r="GCM3" s="262"/>
      <c r="GCN3" s="262"/>
      <c r="GCO3" s="262"/>
      <c r="GCP3" s="262"/>
      <c r="GCQ3" s="262"/>
      <c r="GCR3" s="262"/>
      <c r="GCS3" s="262"/>
      <c r="GCT3" s="262"/>
      <c r="GCU3" s="262"/>
      <c r="GCV3" s="262"/>
      <c r="GCW3" s="262"/>
      <c r="GCX3" s="262"/>
      <c r="GCY3" s="262"/>
      <c r="GCZ3" s="262"/>
      <c r="GDA3" s="262"/>
      <c r="GDB3" s="262"/>
      <c r="GDC3" s="262"/>
      <c r="GDD3" s="262"/>
      <c r="GDE3" s="262"/>
      <c r="GDF3" s="262"/>
      <c r="GDG3" s="262"/>
      <c r="GDH3" s="262"/>
      <c r="GDI3" s="262"/>
      <c r="GDJ3" s="262"/>
      <c r="GDK3" s="262"/>
      <c r="GDL3" s="262"/>
      <c r="GDM3" s="262"/>
      <c r="GDN3" s="262"/>
      <c r="GDO3" s="262"/>
      <c r="GDP3" s="262"/>
      <c r="GDQ3" s="262"/>
      <c r="GDR3" s="262"/>
      <c r="GDS3" s="262"/>
      <c r="GDT3" s="262"/>
      <c r="GDU3" s="262"/>
      <c r="GDV3" s="262"/>
      <c r="GDW3" s="262"/>
      <c r="GDX3" s="262"/>
      <c r="GDY3" s="262"/>
      <c r="GDZ3" s="262"/>
      <c r="GEA3" s="262"/>
      <c r="GEB3" s="262"/>
      <c r="GEC3" s="262"/>
      <c r="GED3" s="262"/>
      <c r="GEE3" s="262"/>
      <c r="GEF3" s="262"/>
      <c r="GEG3" s="262"/>
      <c r="GEH3" s="262"/>
      <c r="GEI3" s="262"/>
      <c r="GEJ3" s="262"/>
      <c r="GEK3" s="262"/>
      <c r="GEL3" s="262"/>
      <c r="GEM3" s="262"/>
      <c r="GEN3" s="262"/>
      <c r="GEO3" s="262"/>
      <c r="GEP3" s="262"/>
      <c r="GEQ3" s="262"/>
      <c r="GER3" s="262"/>
      <c r="GES3" s="262"/>
      <c r="GET3" s="262"/>
      <c r="GEU3" s="262"/>
      <c r="GEV3" s="262"/>
      <c r="GEW3" s="262"/>
      <c r="GEX3" s="262"/>
      <c r="GEY3" s="262"/>
      <c r="GEZ3" s="262"/>
      <c r="GFA3" s="262"/>
      <c r="GFB3" s="262"/>
      <c r="GFC3" s="262"/>
      <c r="GFD3" s="262"/>
      <c r="GFE3" s="262"/>
      <c r="GFF3" s="262"/>
      <c r="GFG3" s="262"/>
      <c r="GFH3" s="262"/>
      <c r="GFI3" s="262"/>
      <c r="GFJ3" s="262"/>
      <c r="GFK3" s="262"/>
      <c r="GFL3" s="262"/>
      <c r="GFM3" s="262"/>
      <c r="GFN3" s="262"/>
      <c r="GFO3" s="262"/>
      <c r="GFP3" s="262"/>
      <c r="GFQ3" s="262"/>
      <c r="GFR3" s="262"/>
      <c r="GFS3" s="262"/>
      <c r="GFT3" s="262"/>
      <c r="GFU3" s="262"/>
      <c r="GFV3" s="262"/>
      <c r="GFW3" s="262"/>
      <c r="GFX3" s="262"/>
      <c r="GFY3" s="262"/>
      <c r="GFZ3" s="262"/>
      <c r="GGA3" s="262"/>
      <c r="GGB3" s="262"/>
      <c r="GGC3" s="262"/>
      <c r="GGD3" s="262"/>
      <c r="GGE3" s="262"/>
      <c r="GGF3" s="262"/>
      <c r="GGG3" s="262"/>
      <c r="GGH3" s="262"/>
      <c r="GGI3" s="262"/>
      <c r="GGJ3" s="262"/>
      <c r="GGK3" s="262"/>
      <c r="GGL3" s="262"/>
      <c r="GGM3" s="262"/>
      <c r="GGN3" s="262"/>
      <c r="GGO3" s="262"/>
      <c r="GGP3" s="262"/>
      <c r="GGQ3" s="262"/>
      <c r="GGR3" s="262"/>
      <c r="GGS3" s="262"/>
      <c r="GGT3" s="262"/>
      <c r="GGU3" s="262"/>
      <c r="GGV3" s="262"/>
      <c r="GGW3" s="262"/>
      <c r="GGX3" s="262"/>
      <c r="GGY3" s="262"/>
      <c r="GGZ3" s="262"/>
      <c r="GHA3" s="262"/>
      <c r="GHB3" s="262"/>
      <c r="GHC3" s="262"/>
      <c r="GHD3" s="262"/>
      <c r="GHE3" s="262"/>
      <c r="GHF3" s="262"/>
      <c r="GHG3" s="262"/>
      <c r="GHH3" s="262"/>
      <c r="GHI3" s="262"/>
      <c r="GHJ3" s="262"/>
      <c r="GHK3" s="262"/>
      <c r="GHL3" s="262"/>
      <c r="GHM3" s="262"/>
      <c r="GHN3" s="262"/>
      <c r="GHO3" s="262"/>
      <c r="GHP3" s="262"/>
      <c r="GHQ3" s="262"/>
      <c r="GHR3" s="262"/>
      <c r="GHS3" s="262"/>
      <c r="GHT3" s="262"/>
      <c r="GHU3" s="262"/>
      <c r="GHV3" s="262"/>
      <c r="GHW3" s="262"/>
      <c r="GHX3" s="262"/>
      <c r="GHY3" s="262"/>
      <c r="GHZ3" s="262"/>
      <c r="GIA3" s="262"/>
      <c r="GIB3" s="262"/>
      <c r="GIC3" s="262"/>
      <c r="GID3" s="262"/>
      <c r="GIE3" s="262"/>
      <c r="GIF3" s="262"/>
      <c r="GIG3" s="262"/>
      <c r="GIH3" s="262"/>
      <c r="GII3" s="262"/>
      <c r="GIJ3" s="262"/>
      <c r="GIK3" s="262"/>
      <c r="GIL3" s="262"/>
      <c r="GIM3" s="262"/>
      <c r="GIN3" s="262"/>
      <c r="GIO3" s="262"/>
      <c r="GIP3" s="262"/>
      <c r="GIQ3" s="262"/>
      <c r="GIR3" s="262"/>
      <c r="GIS3" s="262"/>
      <c r="GIT3" s="262"/>
      <c r="GIU3" s="262"/>
      <c r="GIV3" s="262"/>
      <c r="GIW3" s="262"/>
      <c r="GIX3" s="262"/>
      <c r="GIY3" s="262"/>
      <c r="GIZ3" s="262"/>
      <c r="GJA3" s="262"/>
      <c r="GJB3" s="262"/>
      <c r="GJC3" s="262"/>
      <c r="GJD3" s="262"/>
      <c r="GJE3" s="262"/>
      <c r="GJF3" s="262"/>
      <c r="GJG3" s="262"/>
      <c r="GJH3" s="262"/>
      <c r="GJI3" s="262"/>
      <c r="GJJ3" s="262"/>
      <c r="GJK3" s="262"/>
      <c r="GJL3" s="262"/>
      <c r="GJM3" s="262"/>
      <c r="GJN3" s="262"/>
      <c r="GJO3" s="262"/>
      <c r="GJP3" s="262"/>
      <c r="GJQ3" s="262"/>
      <c r="GJR3" s="262"/>
      <c r="GJS3" s="262"/>
      <c r="GJT3" s="262"/>
      <c r="GJU3" s="262"/>
      <c r="GJV3" s="262"/>
      <c r="GJW3" s="262"/>
      <c r="GJX3" s="262"/>
      <c r="GJY3" s="262"/>
      <c r="GJZ3" s="262"/>
      <c r="GKA3" s="262"/>
      <c r="GKB3" s="262"/>
      <c r="GKC3" s="262"/>
      <c r="GKD3" s="262"/>
      <c r="GKE3" s="262"/>
      <c r="GKF3" s="262"/>
      <c r="GKG3" s="262"/>
      <c r="GKH3" s="262"/>
      <c r="GKI3" s="262"/>
      <c r="GKJ3" s="262"/>
      <c r="GKK3" s="262"/>
      <c r="GKL3" s="262"/>
      <c r="GKM3" s="262"/>
      <c r="GKN3" s="262"/>
      <c r="GKO3" s="262"/>
      <c r="GKP3" s="262"/>
      <c r="GKQ3" s="262"/>
      <c r="GKR3" s="262"/>
      <c r="GKS3" s="262"/>
      <c r="GKT3" s="262"/>
      <c r="GKU3" s="262"/>
      <c r="GKV3" s="262"/>
      <c r="GKW3" s="262"/>
      <c r="GKX3" s="262"/>
      <c r="GKY3" s="262"/>
      <c r="GKZ3" s="262"/>
      <c r="GLA3" s="262"/>
      <c r="GLB3" s="262"/>
      <c r="GLC3" s="262"/>
      <c r="GLD3" s="262"/>
      <c r="GLE3" s="262"/>
      <c r="GLF3" s="262"/>
      <c r="GLG3" s="262"/>
      <c r="GLH3" s="262"/>
      <c r="GLI3" s="262"/>
      <c r="GLJ3" s="262"/>
      <c r="GLK3" s="262"/>
      <c r="GLL3" s="262"/>
      <c r="GLM3" s="262"/>
      <c r="GLN3" s="262"/>
      <c r="GLO3" s="262"/>
      <c r="GLP3" s="262"/>
      <c r="GLQ3" s="262"/>
      <c r="GLR3" s="262"/>
      <c r="GLS3" s="262"/>
      <c r="GLT3" s="262"/>
      <c r="GLU3" s="262"/>
      <c r="GLV3" s="262"/>
      <c r="GLW3" s="262"/>
      <c r="GLX3" s="262"/>
      <c r="GLY3" s="262"/>
      <c r="GLZ3" s="262"/>
      <c r="GMA3" s="262"/>
      <c r="GMB3" s="262"/>
      <c r="GMC3" s="262"/>
      <c r="GMD3" s="262"/>
      <c r="GME3" s="262"/>
      <c r="GMF3" s="262"/>
      <c r="GMG3" s="262"/>
      <c r="GMH3" s="262"/>
      <c r="GMI3" s="262"/>
      <c r="GMJ3" s="262"/>
      <c r="GMK3" s="262"/>
      <c r="GML3" s="262"/>
      <c r="GMM3" s="262"/>
      <c r="GMN3" s="262"/>
      <c r="GMO3" s="262"/>
      <c r="GMP3" s="262"/>
      <c r="GMQ3" s="262"/>
      <c r="GMR3" s="262"/>
      <c r="GMS3" s="262"/>
      <c r="GMT3" s="262"/>
      <c r="GMU3" s="262"/>
      <c r="GMV3" s="262"/>
      <c r="GMW3" s="262"/>
      <c r="GMX3" s="262"/>
      <c r="GMY3" s="262"/>
      <c r="GMZ3" s="262"/>
      <c r="GNA3" s="262"/>
      <c r="GNB3" s="262"/>
      <c r="GNC3" s="262"/>
      <c r="GND3" s="262"/>
      <c r="GNE3" s="262"/>
      <c r="GNF3" s="262"/>
      <c r="GNG3" s="262"/>
      <c r="GNH3" s="262"/>
      <c r="GNI3" s="262"/>
      <c r="GNJ3" s="262"/>
      <c r="GNK3" s="262"/>
      <c r="GNL3" s="262"/>
      <c r="GNM3" s="262"/>
      <c r="GNN3" s="262"/>
      <c r="GNO3" s="262"/>
      <c r="GNP3" s="262"/>
      <c r="GNQ3" s="262"/>
      <c r="GNR3" s="262"/>
      <c r="GNS3" s="262"/>
      <c r="GNT3" s="262"/>
      <c r="GNU3" s="262"/>
      <c r="GNV3" s="262"/>
      <c r="GNW3" s="262"/>
      <c r="GNX3" s="262"/>
      <c r="GNY3" s="262"/>
      <c r="GNZ3" s="262"/>
      <c r="GOA3" s="262"/>
      <c r="GOB3" s="262"/>
      <c r="GOC3" s="262"/>
      <c r="GOD3" s="262"/>
      <c r="GOE3" s="262"/>
      <c r="GOF3" s="262"/>
      <c r="GOG3" s="262"/>
      <c r="GOH3" s="262"/>
      <c r="GOI3" s="262"/>
      <c r="GOJ3" s="262"/>
      <c r="GOK3" s="262"/>
      <c r="GOL3" s="262"/>
      <c r="GOM3" s="262"/>
      <c r="GON3" s="262"/>
      <c r="GOO3" s="262"/>
      <c r="GOP3" s="262"/>
      <c r="GOQ3" s="262"/>
      <c r="GOR3" s="262"/>
      <c r="GOS3" s="262"/>
      <c r="GOT3" s="262"/>
      <c r="GOU3" s="262"/>
      <c r="GOV3" s="262"/>
      <c r="GOW3" s="262"/>
      <c r="GOX3" s="262"/>
      <c r="GOY3" s="262"/>
      <c r="GOZ3" s="262"/>
      <c r="GPA3" s="262"/>
      <c r="GPB3" s="262"/>
      <c r="GPC3" s="262"/>
      <c r="GPD3" s="262"/>
      <c r="GPE3" s="262"/>
      <c r="GPF3" s="262"/>
      <c r="GPG3" s="262"/>
      <c r="GPH3" s="262"/>
      <c r="GPI3" s="262"/>
      <c r="GPJ3" s="262"/>
      <c r="GPK3" s="262"/>
      <c r="GPL3" s="262"/>
      <c r="GPM3" s="262"/>
      <c r="GPN3" s="262"/>
      <c r="GPO3" s="262"/>
      <c r="GPP3" s="262"/>
      <c r="GPQ3" s="262"/>
      <c r="GPR3" s="262"/>
      <c r="GPS3" s="262"/>
      <c r="GPT3" s="262"/>
      <c r="GPU3" s="262"/>
      <c r="GPV3" s="262"/>
      <c r="GPW3" s="262"/>
      <c r="GPX3" s="262"/>
      <c r="GPY3" s="262"/>
      <c r="GPZ3" s="262"/>
      <c r="GQA3" s="262"/>
      <c r="GQB3" s="262"/>
      <c r="GQC3" s="262"/>
      <c r="GQD3" s="262"/>
      <c r="GQE3" s="262"/>
      <c r="GQF3" s="262"/>
      <c r="GQG3" s="262"/>
      <c r="GQH3" s="262"/>
      <c r="GQI3" s="262"/>
      <c r="GQJ3" s="262"/>
      <c r="GQK3" s="262"/>
      <c r="GQL3" s="262"/>
      <c r="GQM3" s="262"/>
      <c r="GQN3" s="262"/>
      <c r="GQO3" s="262"/>
      <c r="GQP3" s="262"/>
      <c r="GQQ3" s="262"/>
      <c r="GQR3" s="262"/>
      <c r="GQS3" s="262"/>
      <c r="GQT3" s="262"/>
      <c r="GQU3" s="262"/>
      <c r="GQV3" s="262"/>
      <c r="GQW3" s="262"/>
      <c r="GQX3" s="262"/>
      <c r="GQY3" s="262"/>
      <c r="GQZ3" s="262"/>
      <c r="GRA3" s="262"/>
      <c r="GRB3" s="262"/>
      <c r="GRC3" s="262"/>
      <c r="GRD3" s="262"/>
      <c r="GRE3" s="262"/>
      <c r="GRF3" s="262"/>
      <c r="GRG3" s="262"/>
      <c r="GRH3" s="262"/>
      <c r="GRI3" s="262"/>
      <c r="GRJ3" s="262"/>
      <c r="GRK3" s="262"/>
      <c r="GRL3" s="262"/>
      <c r="GRM3" s="262"/>
      <c r="GRN3" s="262"/>
      <c r="GRO3" s="262"/>
      <c r="GRP3" s="262"/>
      <c r="GRQ3" s="262"/>
      <c r="GRR3" s="262"/>
      <c r="GRS3" s="262"/>
      <c r="GRT3" s="262"/>
      <c r="GRU3" s="262"/>
      <c r="GRV3" s="262"/>
      <c r="GRW3" s="262"/>
      <c r="GRX3" s="262"/>
      <c r="GRY3" s="262"/>
      <c r="GRZ3" s="262"/>
      <c r="GSA3" s="262"/>
      <c r="GSB3" s="262"/>
      <c r="GSC3" s="262"/>
      <c r="GSD3" s="262"/>
      <c r="GSE3" s="262"/>
      <c r="GSF3" s="262"/>
      <c r="GSG3" s="262"/>
      <c r="GSH3" s="262"/>
      <c r="GSI3" s="262"/>
      <c r="GSJ3" s="262"/>
      <c r="GSK3" s="262"/>
      <c r="GSL3" s="262"/>
      <c r="GSM3" s="262"/>
      <c r="GSN3" s="262"/>
      <c r="GSO3" s="262"/>
      <c r="GSP3" s="262"/>
      <c r="GSQ3" s="262"/>
      <c r="GSR3" s="262"/>
      <c r="GSS3" s="262"/>
      <c r="GST3" s="262"/>
      <c r="GSU3" s="262"/>
      <c r="GSV3" s="262"/>
      <c r="GSW3" s="262"/>
      <c r="GSX3" s="262"/>
      <c r="GSY3" s="262"/>
      <c r="GSZ3" s="262"/>
      <c r="GTA3" s="262"/>
      <c r="GTB3" s="262"/>
      <c r="GTC3" s="262"/>
      <c r="GTD3" s="262"/>
      <c r="GTE3" s="262"/>
      <c r="GTF3" s="262"/>
      <c r="GTG3" s="262"/>
      <c r="GTH3" s="262"/>
      <c r="GTI3" s="262"/>
      <c r="GTJ3" s="262"/>
      <c r="GTK3" s="262"/>
      <c r="GTL3" s="262"/>
      <c r="GTM3" s="262"/>
      <c r="GTN3" s="262"/>
      <c r="GTO3" s="262"/>
      <c r="GTP3" s="262"/>
      <c r="GTQ3" s="262"/>
      <c r="GTR3" s="262"/>
      <c r="GTS3" s="262"/>
      <c r="GTT3" s="262"/>
      <c r="GTU3" s="262"/>
      <c r="GTV3" s="262"/>
      <c r="GTW3" s="262"/>
      <c r="GTX3" s="262"/>
      <c r="GTY3" s="262"/>
      <c r="GTZ3" s="262"/>
      <c r="GUA3" s="262"/>
      <c r="GUB3" s="262"/>
      <c r="GUC3" s="262"/>
      <c r="GUD3" s="262"/>
      <c r="GUE3" s="262"/>
      <c r="GUF3" s="262"/>
      <c r="GUG3" s="262"/>
      <c r="GUH3" s="262"/>
      <c r="GUI3" s="262"/>
      <c r="GUJ3" s="262"/>
      <c r="GUK3" s="262"/>
      <c r="GUL3" s="262"/>
      <c r="GUM3" s="262"/>
      <c r="GUN3" s="262"/>
      <c r="GUO3" s="262"/>
      <c r="GUP3" s="262"/>
      <c r="GUQ3" s="262"/>
      <c r="GUR3" s="262"/>
      <c r="GUS3" s="262"/>
      <c r="GUT3" s="262"/>
      <c r="GUU3" s="262"/>
      <c r="GUV3" s="262"/>
      <c r="GUW3" s="262"/>
      <c r="GUX3" s="262"/>
      <c r="GUY3" s="262"/>
      <c r="GUZ3" s="262"/>
      <c r="GVA3" s="262"/>
      <c r="GVB3" s="262"/>
      <c r="GVC3" s="262"/>
      <c r="GVD3" s="262"/>
      <c r="GVE3" s="262"/>
      <c r="GVF3" s="262"/>
      <c r="GVG3" s="262"/>
      <c r="GVH3" s="262"/>
      <c r="GVI3" s="262"/>
      <c r="GVJ3" s="262"/>
      <c r="GVK3" s="262"/>
      <c r="GVL3" s="262"/>
      <c r="GVM3" s="262"/>
      <c r="GVN3" s="262"/>
      <c r="GVO3" s="262"/>
      <c r="GVP3" s="262"/>
      <c r="GVQ3" s="262"/>
      <c r="GVR3" s="262"/>
      <c r="GVS3" s="262"/>
      <c r="GVT3" s="262"/>
      <c r="GVU3" s="262"/>
      <c r="GVV3" s="262"/>
      <c r="GVW3" s="262"/>
      <c r="GVX3" s="262"/>
      <c r="GVY3" s="262"/>
      <c r="GVZ3" s="262"/>
      <c r="GWA3" s="262"/>
      <c r="GWB3" s="262"/>
      <c r="GWC3" s="262"/>
      <c r="GWD3" s="262"/>
      <c r="GWE3" s="262"/>
      <c r="GWF3" s="262"/>
      <c r="GWG3" s="262"/>
      <c r="GWH3" s="262"/>
      <c r="GWI3" s="262"/>
      <c r="GWJ3" s="262"/>
      <c r="GWK3" s="262"/>
      <c r="GWL3" s="262"/>
      <c r="GWM3" s="262"/>
      <c r="GWN3" s="262"/>
      <c r="GWO3" s="262"/>
      <c r="GWP3" s="262"/>
      <c r="GWQ3" s="262"/>
      <c r="GWR3" s="262"/>
      <c r="GWS3" s="262"/>
      <c r="GWT3" s="262"/>
      <c r="GWU3" s="262"/>
      <c r="GWV3" s="262"/>
      <c r="GWW3" s="262"/>
      <c r="GWX3" s="262"/>
      <c r="GWY3" s="262"/>
      <c r="GWZ3" s="262"/>
      <c r="GXA3" s="262"/>
      <c r="GXB3" s="262"/>
      <c r="GXC3" s="262"/>
      <c r="GXD3" s="262"/>
      <c r="GXE3" s="262"/>
      <c r="GXF3" s="262"/>
      <c r="GXG3" s="262"/>
      <c r="GXH3" s="262"/>
      <c r="GXI3" s="262"/>
      <c r="GXJ3" s="262"/>
      <c r="GXK3" s="262"/>
      <c r="GXL3" s="262"/>
      <c r="GXM3" s="262"/>
      <c r="GXN3" s="262"/>
      <c r="GXO3" s="262"/>
      <c r="GXP3" s="262"/>
      <c r="GXQ3" s="262"/>
      <c r="GXR3" s="262"/>
      <c r="GXS3" s="262"/>
      <c r="GXT3" s="262"/>
      <c r="GXU3" s="262"/>
      <c r="GXV3" s="262"/>
      <c r="GXW3" s="262"/>
      <c r="GXX3" s="262"/>
      <c r="GXY3" s="262"/>
      <c r="GXZ3" s="262"/>
      <c r="GYA3" s="262"/>
      <c r="GYB3" s="262"/>
      <c r="GYC3" s="262"/>
      <c r="GYD3" s="262"/>
      <c r="GYE3" s="262"/>
      <c r="GYF3" s="262"/>
      <c r="GYG3" s="262"/>
      <c r="GYH3" s="262"/>
      <c r="GYI3" s="262"/>
      <c r="GYJ3" s="262"/>
      <c r="GYK3" s="262"/>
      <c r="GYL3" s="262"/>
      <c r="GYM3" s="262"/>
      <c r="GYN3" s="262"/>
      <c r="GYO3" s="262"/>
      <c r="GYP3" s="262"/>
      <c r="GYQ3" s="262"/>
      <c r="GYR3" s="262"/>
      <c r="GYS3" s="262"/>
      <c r="GYT3" s="262"/>
      <c r="GYU3" s="262"/>
      <c r="GYV3" s="262"/>
      <c r="GYW3" s="262"/>
      <c r="GYX3" s="262"/>
      <c r="GYY3" s="262"/>
      <c r="GYZ3" s="262"/>
      <c r="GZA3" s="262"/>
      <c r="GZB3" s="262"/>
      <c r="GZC3" s="262"/>
      <c r="GZD3" s="262"/>
      <c r="GZE3" s="262"/>
      <c r="GZF3" s="262"/>
      <c r="GZG3" s="262"/>
      <c r="GZH3" s="262"/>
      <c r="GZI3" s="262"/>
      <c r="GZJ3" s="262"/>
      <c r="GZK3" s="262"/>
      <c r="GZL3" s="262"/>
      <c r="GZM3" s="262"/>
      <c r="GZN3" s="262"/>
      <c r="GZO3" s="262"/>
      <c r="GZP3" s="262"/>
      <c r="GZQ3" s="262"/>
      <c r="GZR3" s="262"/>
      <c r="GZS3" s="262"/>
      <c r="GZT3" s="262"/>
      <c r="GZU3" s="262"/>
      <c r="GZV3" s="262"/>
      <c r="GZW3" s="262"/>
      <c r="GZX3" s="262"/>
      <c r="GZY3" s="262"/>
      <c r="GZZ3" s="262"/>
      <c r="HAA3" s="262"/>
      <c r="HAB3" s="262"/>
      <c r="HAC3" s="262"/>
      <c r="HAD3" s="262"/>
      <c r="HAE3" s="262"/>
      <c r="HAF3" s="262"/>
      <c r="HAG3" s="262"/>
      <c r="HAH3" s="262"/>
      <c r="HAI3" s="262"/>
      <c r="HAJ3" s="262"/>
      <c r="HAK3" s="262"/>
      <c r="HAL3" s="262"/>
      <c r="HAM3" s="262"/>
      <c r="HAN3" s="262"/>
      <c r="HAO3" s="262"/>
      <c r="HAP3" s="262"/>
      <c r="HAQ3" s="262"/>
      <c r="HAR3" s="262"/>
      <c r="HAS3" s="262"/>
      <c r="HAT3" s="262"/>
      <c r="HAU3" s="262"/>
      <c r="HAV3" s="262"/>
      <c r="HAW3" s="262"/>
      <c r="HAX3" s="262"/>
      <c r="HAY3" s="262"/>
      <c r="HAZ3" s="262"/>
      <c r="HBA3" s="262"/>
      <c r="HBB3" s="262"/>
      <c r="HBC3" s="262"/>
      <c r="HBD3" s="262"/>
      <c r="HBE3" s="262"/>
      <c r="HBF3" s="262"/>
      <c r="HBG3" s="262"/>
      <c r="HBH3" s="262"/>
      <c r="HBI3" s="262"/>
      <c r="HBJ3" s="262"/>
      <c r="HBK3" s="262"/>
      <c r="HBL3" s="262"/>
      <c r="HBM3" s="262"/>
      <c r="HBN3" s="262"/>
      <c r="HBO3" s="262"/>
      <c r="HBP3" s="262"/>
      <c r="HBQ3" s="262"/>
      <c r="HBR3" s="262"/>
      <c r="HBS3" s="262"/>
      <c r="HBT3" s="262"/>
      <c r="HBU3" s="262"/>
      <c r="HBV3" s="262"/>
      <c r="HBW3" s="262"/>
      <c r="HBX3" s="262"/>
      <c r="HBY3" s="262"/>
      <c r="HBZ3" s="262"/>
      <c r="HCA3" s="262"/>
      <c r="HCB3" s="262"/>
      <c r="HCC3" s="262"/>
      <c r="HCD3" s="262"/>
      <c r="HCE3" s="262"/>
      <c r="HCF3" s="262"/>
      <c r="HCG3" s="262"/>
      <c r="HCH3" s="262"/>
      <c r="HCI3" s="262"/>
      <c r="HCJ3" s="262"/>
      <c r="HCK3" s="262"/>
      <c r="HCL3" s="262"/>
      <c r="HCM3" s="262"/>
      <c r="HCN3" s="262"/>
      <c r="HCO3" s="262"/>
      <c r="HCP3" s="262"/>
      <c r="HCQ3" s="262"/>
      <c r="HCR3" s="262"/>
      <c r="HCS3" s="262"/>
      <c r="HCT3" s="262"/>
      <c r="HCU3" s="262"/>
      <c r="HCV3" s="262"/>
      <c r="HCW3" s="262"/>
      <c r="HCX3" s="262"/>
      <c r="HCY3" s="262"/>
      <c r="HCZ3" s="262"/>
      <c r="HDA3" s="262"/>
      <c r="HDB3" s="262"/>
      <c r="HDC3" s="262"/>
      <c r="HDD3" s="262"/>
      <c r="HDE3" s="262"/>
      <c r="HDF3" s="262"/>
      <c r="HDG3" s="262"/>
      <c r="HDH3" s="262"/>
      <c r="HDI3" s="262"/>
      <c r="HDJ3" s="262"/>
      <c r="HDK3" s="262"/>
      <c r="HDL3" s="262"/>
      <c r="HDM3" s="262"/>
      <c r="HDN3" s="262"/>
      <c r="HDO3" s="262"/>
      <c r="HDP3" s="262"/>
      <c r="HDQ3" s="262"/>
      <c r="HDR3" s="262"/>
      <c r="HDS3" s="262"/>
      <c r="HDT3" s="262"/>
      <c r="HDU3" s="262"/>
      <c r="HDV3" s="262"/>
      <c r="HDW3" s="262"/>
      <c r="HDX3" s="262"/>
      <c r="HDY3" s="262"/>
      <c r="HDZ3" s="262"/>
      <c r="HEA3" s="262"/>
      <c r="HEB3" s="262"/>
      <c r="HEC3" s="262"/>
      <c r="HED3" s="262"/>
      <c r="HEE3" s="262"/>
      <c r="HEF3" s="262"/>
      <c r="HEG3" s="262"/>
      <c r="HEH3" s="262"/>
      <c r="HEI3" s="262"/>
      <c r="HEJ3" s="262"/>
      <c r="HEK3" s="262"/>
      <c r="HEL3" s="262"/>
      <c r="HEM3" s="262"/>
      <c r="HEN3" s="262"/>
      <c r="HEO3" s="262"/>
      <c r="HEP3" s="262"/>
      <c r="HEQ3" s="262"/>
      <c r="HER3" s="262"/>
      <c r="HES3" s="262"/>
      <c r="HET3" s="262"/>
      <c r="HEU3" s="262"/>
      <c r="HEV3" s="262"/>
      <c r="HEW3" s="262"/>
      <c r="HEX3" s="262"/>
      <c r="HEY3" s="262"/>
      <c r="HEZ3" s="262"/>
      <c r="HFA3" s="262"/>
      <c r="HFB3" s="262"/>
      <c r="HFC3" s="262"/>
      <c r="HFD3" s="262"/>
      <c r="HFE3" s="262"/>
      <c r="HFF3" s="262"/>
      <c r="HFG3" s="262"/>
      <c r="HFH3" s="262"/>
      <c r="HFI3" s="262"/>
      <c r="HFJ3" s="262"/>
      <c r="HFK3" s="262"/>
      <c r="HFL3" s="262"/>
      <c r="HFM3" s="262"/>
      <c r="HFN3" s="262"/>
      <c r="HFO3" s="262"/>
      <c r="HFP3" s="262"/>
      <c r="HFQ3" s="262"/>
      <c r="HFR3" s="262"/>
      <c r="HFS3" s="262"/>
      <c r="HFT3" s="262"/>
      <c r="HFU3" s="262"/>
      <c r="HFV3" s="262"/>
      <c r="HFW3" s="262"/>
      <c r="HFX3" s="262"/>
      <c r="HFY3" s="262"/>
      <c r="HFZ3" s="262"/>
      <c r="HGA3" s="262"/>
      <c r="HGB3" s="262"/>
      <c r="HGC3" s="262"/>
      <c r="HGD3" s="262"/>
      <c r="HGE3" s="262"/>
      <c r="HGF3" s="262"/>
      <c r="HGG3" s="262"/>
      <c r="HGH3" s="262"/>
      <c r="HGI3" s="262"/>
      <c r="HGJ3" s="262"/>
      <c r="HGK3" s="262"/>
      <c r="HGL3" s="262"/>
      <c r="HGM3" s="262"/>
      <c r="HGN3" s="262"/>
      <c r="HGO3" s="262"/>
      <c r="HGP3" s="262"/>
      <c r="HGQ3" s="262"/>
      <c r="HGR3" s="262"/>
      <c r="HGS3" s="262"/>
      <c r="HGT3" s="262"/>
      <c r="HGU3" s="262"/>
      <c r="HGV3" s="262"/>
      <c r="HGW3" s="262"/>
      <c r="HGX3" s="262"/>
      <c r="HGY3" s="262"/>
      <c r="HGZ3" s="262"/>
      <c r="HHA3" s="262"/>
      <c r="HHB3" s="262"/>
      <c r="HHC3" s="262"/>
      <c r="HHD3" s="262"/>
      <c r="HHE3" s="262"/>
      <c r="HHF3" s="262"/>
      <c r="HHG3" s="262"/>
      <c r="HHH3" s="262"/>
      <c r="HHI3" s="262"/>
      <c r="HHJ3" s="262"/>
      <c r="HHK3" s="262"/>
      <c r="HHL3" s="262"/>
      <c r="HHM3" s="262"/>
      <c r="HHN3" s="262"/>
      <c r="HHO3" s="262"/>
      <c r="HHP3" s="262"/>
      <c r="HHQ3" s="262"/>
      <c r="HHR3" s="262"/>
      <c r="HHS3" s="262"/>
      <c r="HHT3" s="262"/>
      <c r="HHU3" s="262"/>
      <c r="HHV3" s="262"/>
      <c r="HHW3" s="262"/>
      <c r="HHX3" s="262"/>
      <c r="HHY3" s="262"/>
      <c r="HHZ3" s="262"/>
      <c r="HIA3" s="262"/>
      <c r="HIB3" s="262"/>
      <c r="HIC3" s="262"/>
      <c r="HID3" s="262"/>
      <c r="HIE3" s="262"/>
      <c r="HIF3" s="262"/>
      <c r="HIG3" s="262"/>
      <c r="HIH3" s="262"/>
      <c r="HII3" s="262"/>
      <c r="HIJ3" s="262"/>
      <c r="HIK3" s="262"/>
      <c r="HIL3" s="262"/>
      <c r="HIM3" s="262"/>
      <c r="HIN3" s="262"/>
      <c r="HIO3" s="262"/>
      <c r="HIP3" s="262"/>
      <c r="HIQ3" s="262"/>
      <c r="HIR3" s="262"/>
      <c r="HIS3" s="262"/>
      <c r="HIT3" s="262"/>
      <c r="HIU3" s="262"/>
      <c r="HIV3" s="262"/>
      <c r="HIW3" s="262"/>
      <c r="HIX3" s="262"/>
      <c r="HIY3" s="262"/>
      <c r="HIZ3" s="262"/>
      <c r="HJA3" s="262"/>
      <c r="HJB3" s="262"/>
      <c r="HJC3" s="262"/>
      <c r="HJD3" s="262"/>
      <c r="HJE3" s="262"/>
      <c r="HJF3" s="262"/>
      <c r="HJG3" s="262"/>
      <c r="HJH3" s="262"/>
      <c r="HJI3" s="262"/>
      <c r="HJJ3" s="262"/>
      <c r="HJK3" s="262"/>
      <c r="HJL3" s="262"/>
      <c r="HJM3" s="262"/>
      <c r="HJN3" s="262"/>
      <c r="HJO3" s="262"/>
      <c r="HJP3" s="262"/>
      <c r="HJQ3" s="262"/>
      <c r="HJR3" s="262"/>
      <c r="HJS3" s="262"/>
      <c r="HJT3" s="262"/>
      <c r="HJU3" s="262"/>
      <c r="HJV3" s="262"/>
      <c r="HJW3" s="262"/>
      <c r="HJX3" s="262"/>
      <c r="HJY3" s="262"/>
      <c r="HJZ3" s="262"/>
      <c r="HKA3" s="262"/>
      <c r="HKB3" s="262"/>
      <c r="HKC3" s="262"/>
      <c r="HKD3" s="262"/>
      <c r="HKE3" s="262"/>
      <c r="HKF3" s="262"/>
      <c r="HKG3" s="262"/>
      <c r="HKH3" s="262"/>
      <c r="HKI3" s="262"/>
      <c r="HKJ3" s="262"/>
      <c r="HKK3" s="262"/>
      <c r="HKL3" s="262"/>
      <c r="HKM3" s="262"/>
      <c r="HKN3" s="262"/>
      <c r="HKO3" s="262"/>
      <c r="HKP3" s="262"/>
      <c r="HKQ3" s="262"/>
      <c r="HKR3" s="262"/>
      <c r="HKS3" s="262"/>
      <c r="HKT3" s="262"/>
      <c r="HKU3" s="262"/>
      <c r="HKV3" s="262"/>
      <c r="HKW3" s="262"/>
      <c r="HKX3" s="262"/>
      <c r="HKY3" s="262"/>
      <c r="HKZ3" s="262"/>
      <c r="HLA3" s="262"/>
      <c r="HLB3" s="262"/>
      <c r="HLC3" s="262"/>
      <c r="HLD3" s="262"/>
      <c r="HLE3" s="262"/>
      <c r="HLF3" s="262"/>
      <c r="HLG3" s="262"/>
      <c r="HLH3" s="262"/>
      <c r="HLI3" s="262"/>
      <c r="HLJ3" s="262"/>
      <c r="HLK3" s="262"/>
      <c r="HLL3" s="262"/>
      <c r="HLM3" s="262"/>
      <c r="HLN3" s="262"/>
      <c r="HLO3" s="262"/>
      <c r="HLP3" s="262"/>
      <c r="HLQ3" s="262"/>
      <c r="HLR3" s="262"/>
      <c r="HLS3" s="262"/>
      <c r="HLT3" s="262"/>
      <c r="HLU3" s="262"/>
      <c r="HLV3" s="262"/>
      <c r="HLW3" s="262"/>
      <c r="HLX3" s="262"/>
      <c r="HLY3" s="262"/>
      <c r="HLZ3" s="262"/>
      <c r="HMA3" s="262"/>
      <c r="HMB3" s="262"/>
      <c r="HMC3" s="262"/>
      <c r="HMD3" s="262"/>
      <c r="HME3" s="262"/>
      <c r="HMF3" s="262"/>
      <c r="HMG3" s="262"/>
      <c r="HMH3" s="262"/>
      <c r="HMI3" s="262"/>
      <c r="HMJ3" s="262"/>
      <c r="HMK3" s="262"/>
      <c r="HML3" s="262"/>
      <c r="HMM3" s="262"/>
      <c r="HMN3" s="262"/>
      <c r="HMO3" s="262"/>
      <c r="HMP3" s="262"/>
      <c r="HMQ3" s="262"/>
      <c r="HMR3" s="262"/>
      <c r="HMS3" s="262"/>
      <c r="HMT3" s="262"/>
      <c r="HMU3" s="262"/>
      <c r="HMV3" s="262"/>
      <c r="HMW3" s="262"/>
      <c r="HMX3" s="262"/>
      <c r="HMY3" s="262"/>
      <c r="HMZ3" s="262"/>
      <c r="HNA3" s="262"/>
      <c r="HNB3" s="262"/>
      <c r="HNC3" s="262"/>
      <c r="HND3" s="262"/>
      <c r="HNE3" s="262"/>
      <c r="HNF3" s="262"/>
      <c r="HNG3" s="262"/>
      <c r="HNH3" s="262"/>
      <c r="HNI3" s="262"/>
      <c r="HNJ3" s="262"/>
      <c r="HNK3" s="262"/>
      <c r="HNL3" s="262"/>
      <c r="HNM3" s="262"/>
      <c r="HNN3" s="262"/>
      <c r="HNO3" s="262"/>
      <c r="HNP3" s="262"/>
      <c r="HNQ3" s="262"/>
      <c r="HNR3" s="262"/>
      <c r="HNS3" s="262"/>
      <c r="HNT3" s="262"/>
      <c r="HNU3" s="262"/>
      <c r="HNV3" s="262"/>
      <c r="HNW3" s="262"/>
      <c r="HNX3" s="262"/>
      <c r="HNY3" s="262"/>
      <c r="HNZ3" s="262"/>
      <c r="HOA3" s="262"/>
      <c r="HOB3" s="262"/>
      <c r="HOC3" s="262"/>
      <c r="HOD3" s="262"/>
      <c r="HOE3" s="262"/>
      <c r="HOF3" s="262"/>
      <c r="HOG3" s="262"/>
      <c r="HOH3" s="262"/>
      <c r="HOI3" s="262"/>
      <c r="HOJ3" s="262"/>
      <c r="HOK3" s="262"/>
      <c r="HOL3" s="262"/>
      <c r="HOM3" s="262"/>
      <c r="HON3" s="262"/>
      <c r="HOO3" s="262"/>
      <c r="HOP3" s="262"/>
      <c r="HOQ3" s="262"/>
      <c r="HOR3" s="262"/>
      <c r="HOS3" s="262"/>
      <c r="HOT3" s="262"/>
      <c r="HOU3" s="262"/>
      <c r="HOV3" s="262"/>
      <c r="HOW3" s="262"/>
      <c r="HOX3" s="262"/>
      <c r="HOY3" s="262"/>
      <c r="HOZ3" s="262"/>
      <c r="HPA3" s="262"/>
      <c r="HPB3" s="262"/>
      <c r="HPC3" s="262"/>
      <c r="HPD3" s="262"/>
      <c r="HPE3" s="262"/>
      <c r="HPF3" s="262"/>
      <c r="HPG3" s="262"/>
      <c r="HPH3" s="262"/>
      <c r="HPI3" s="262"/>
      <c r="HPJ3" s="262"/>
      <c r="HPK3" s="262"/>
      <c r="HPL3" s="262"/>
      <c r="HPM3" s="262"/>
      <c r="HPN3" s="262"/>
      <c r="HPO3" s="262"/>
      <c r="HPP3" s="262"/>
      <c r="HPQ3" s="262"/>
      <c r="HPR3" s="262"/>
      <c r="HPS3" s="262"/>
      <c r="HPT3" s="262"/>
      <c r="HPU3" s="262"/>
      <c r="HPV3" s="262"/>
      <c r="HPW3" s="262"/>
      <c r="HPX3" s="262"/>
      <c r="HPY3" s="262"/>
      <c r="HPZ3" s="262"/>
      <c r="HQA3" s="262"/>
      <c r="HQB3" s="262"/>
      <c r="HQC3" s="262"/>
      <c r="HQD3" s="262"/>
      <c r="HQE3" s="262"/>
      <c r="HQF3" s="262"/>
      <c r="HQG3" s="262"/>
      <c r="HQH3" s="262"/>
      <c r="HQI3" s="262"/>
      <c r="HQJ3" s="262"/>
      <c r="HQK3" s="262"/>
      <c r="HQL3" s="262"/>
      <c r="HQM3" s="262"/>
      <c r="HQN3" s="262"/>
      <c r="HQO3" s="262"/>
      <c r="HQP3" s="262"/>
      <c r="HQQ3" s="262"/>
      <c r="HQR3" s="262"/>
      <c r="HQS3" s="262"/>
      <c r="HQT3" s="262"/>
      <c r="HQU3" s="262"/>
      <c r="HQV3" s="262"/>
      <c r="HQW3" s="262"/>
      <c r="HQX3" s="262"/>
      <c r="HQY3" s="262"/>
      <c r="HQZ3" s="262"/>
      <c r="HRA3" s="262"/>
      <c r="HRB3" s="262"/>
      <c r="HRC3" s="262"/>
      <c r="HRD3" s="262"/>
      <c r="HRE3" s="262"/>
      <c r="HRF3" s="262"/>
      <c r="HRG3" s="262"/>
      <c r="HRH3" s="262"/>
      <c r="HRI3" s="262"/>
      <c r="HRJ3" s="262"/>
      <c r="HRK3" s="262"/>
      <c r="HRL3" s="262"/>
      <c r="HRM3" s="262"/>
      <c r="HRN3" s="262"/>
      <c r="HRO3" s="262"/>
      <c r="HRP3" s="262"/>
      <c r="HRQ3" s="262"/>
      <c r="HRR3" s="262"/>
      <c r="HRS3" s="262"/>
      <c r="HRT3" s="262"/>
      <c r="HRU3" s="262"/>
      <c r="HRV3" s="262"/>
      <c r="HRW3" s="262"/>
      <c r="HRX3" s="262"/>
      <c r="HRY3" s="262"/>
      <c r="HRZ3" s="262"/>
      <c r="HSA3" s="262"/>
      <c r="HSB3" s="262"/>
      <c r="HSC3" s="262"/>
      <c r="HSD3" s="262"/>
      <c r="HSE3" s="262"/>
      <c r="HSF3" s="262"/>
      <c r="HSG3" s="262"/>
      <c r="HSH3" s="262"/>
      <c r="HSI3" s="262"/>
      <c r="HSJ3" s="262"/>
      <c r="HSK3" s="262"/>
      <c r="HSL3" s="262"/>
      <c r="HSM3" s="262"/>
      <c r="HSN3" s="262"/>
      <c r="HSO3" s="262"/>
      <c r="HSP3" s="262"/>
      <c r="HSQ3" s="262"/>
      <c r="HSR3" s="262"/>
      <c r="HSS3" s="262"/>
      <c r="HST3" s="262"/>
      <c r="HSU3" s="262"/>
      <c r="HSV3" s="262"/>
      <c r="HSW3" s="262"/>
      <c r="HSX3" s="262"/>
      <c r="HSY3" s="262"/>
      <c r="HSZ3" s="262"/>
      <c r="HTA3" s="262"/>
      <c r="HTB3" s="262"/>
      <c r="HTC3" s="262"/>
      <c r="HTD3" s="262"/>
      <c r="HTE3" s="262"/>
      <c r="HTF3" s="262"/>
      <c r="HTG3" s="262"/>
      <c r="HTH3" s="262"/>
      <c r="HTI3" s="262"/>
      <c r="HTJ3" s="262"/>
      <c r="HTK3" s="262"/>
      <c r="HTL3" s="262"/>
      <c r="HTM3" s="262"/>
      <c r="HTN3" s="262"/>
      <c r="HTO3" s="262"/>
      <c r="HTP3" s="262"/>
      <c r="HTQ3" s="262"/>
      <c r="HTR3" s="262"/>
      <c r="HTS3" s="262"/>
      <c r="HTT3" s="262"/>
      <c r="HTU3" s="262"/>
      <c r="HTV3" s="262"/>
      <c r="HTW3" s="262"/>
      <c r="HTX3" s="262"/>
      <c r="HTY3" s="262"/>
      <c r="HTZ3" s="262"/>
      <c r="HUA3" s="262"/>
      <c r="HUB3" s="262"/>
      <c r="HUC3" s="262"/>
      <c r="HUD3" s="262"/>
      <c r="HUE3" s="262"/>
      <c r="HUF3" s="262"/>
      <c r="HUG3" s="262"/>
      <c r="HUH3" s="262"/>
      <c r="HUI3" s="262"/>
      <c r="HUJ3" s="262"/>
      <c r="HUK3" s="262"/>
      <c r="HUL3" s="262"/>
      <c r="HUM3" s="262"/>
      <c r="HUN3" s="262"/>
      <c r="HUO3" s="262"/>
      <c r="HUP3" s="262"/>
      <c r="HUQ3" s="262"/>
      <c r="HUR3" s="262"/>
      <c r="HUS3" s="262"/>
      <c r="HUT3" s="262"/>
      <c r="HUU3" s="262"/>
      <c r="HUV3" s="262"/>
      <c r="HUW3" s="262"/>
      <c r="HUX3" s="262"/>
      <c r="HUY3" s="262"/>
      <c r="HUZ3" s="262"/>
      <c r="HVA3" s="262"/>
      <c r="HVB3" s="262"/>
      <c r="HVC3" s="262"/>
      <c r="HVD3" s="262"/>
      <c r="HVE3" s="262"/>
      <c r="HVF3" s="262"/>
      <c r="HVG3" s="262"/>
      <c r="HVH3" s="262"/>
      <c r="HVI3" s="262"/>
      <c r="HVJ3" s="262"/>
      <c r="HVK3" s="262"/>
      <c r="HVL3" s="262"/>
      <c r="HVM3" s="262"/>
      <c r="HVN3" s="262"/>
      <c r="HVO3" s="262"/>
      <c r="HVP3" s="262"/>
      <c r="HVQ3" s="262"/>
      <c r="HVR3" s="262"/>
      <c r="HVS3" s="262"/>
      <c r="HVT3" s="262"/>
      <c r="HVU3" s="262"/>
      <c r="HVV3" s="262"/>
      <c r="HVW3" s="262"/>
      <c r="HVX3" s="262"/>
      <c r="HVY3" s="262"/>
      <c r="HVZ3" s="262"/>
      <c r="HWA3" s="262"/>
      <c r="HWB3" s="262"/>
      <c r="HWC3" s="262"/>
      <c r="HWD3" s="262"/>
      <c r="HWE3" s="262"/>
      <c r="HWF3" s="262"/>
      <c r="HWG3" s="262"/>
      <c r="HWH3" s="262"/>
      <c r="HWI3" s="262"/>
      <c r="HWJ3" s="262"/>
      <c r="HWK3" s="262"/>
      <c r="HWL3" s="262"/>
      <c r="HWM3" s="262"/>
      <c r="HWN3" s="262"/>
      <c r="HWO3" s="262"/>
      <c r="HWP3" s="262"/>
      <c r="HWQ3" s="262"/>
      <c r="HWR3" s="262"/>
      <c r="HWS3" s="262"/>
      <c r="HWT3" s="262"/>
      <c r="HWU3" s="262"/>
      <c r="HWV3" s="262"/>
      <c r="HWW3" s="262"/>
      <c r="HWX3" s="262"/>
      <c r="HWY3" s="262"/>
      <c r="HWZ3" s="262"/>
      <c r="HXA3" s="262"/>
      <c r="HXB3" s="262"/>
      <c r="HXC3" s="262"/>
      <c r="HXD3" s="262"/>
      <c r="HXE3" s="262"/>
      <c r="HXF3" s="262"/>
      <c r="HXG3" s="262"/>
      <c r="HXH3" s="262"/>
      <c r="HXI3" s="262"/>
      <c r="HXJ3" s="262"/>
      <c r="HXK3" s="262"/>
      <c r="HXL3" s="262"/>
      <c r="HXM3" s="262"/>
      <c r="HXN3" s="262"/>
      <c r="HXO3" s="262"/>
      <c r="HXP3" s="262"/>
      <c r="HXQ3" s="262"/>
      <c r="HXR3" s="262"/>
      <c r="HXS3" s="262"/>
      <c r="HXT3" s="262"/>
      <c r="HXU3" s="262"/>
      <c r="HXV3" s="262"/>
      <c r="HXW3" s="262"/>
      <c r="HXX3" s="262"/>
      <c r="HXY3" s="262"/>
      <c r="HXZ3" s="262"/>
      <c r="HYA3" s="262"/>
      <c r="HYB3" s="262"/>
      <c r="HYC3" s="262"/>
      <c r="HYD3" s="262"/>
      <c r="HYE3" s="262"/>
      <c r="HYF3" s="262"/>
      <c r="HYG3" s="262"/>
      <c r="HYH3" s="262"/>
      <c r="HYI3" s="262"/>
      <c r="HYJ3" s="262"/>
      <c r="HYK3" s="262"/>
      <c r="HYL3" s="262"/>
      <c r="HYM3" s="262"/>
      <c r="HYN3" s="262"/>
      <c r="HYO3" s="262"/>
      <c r="HYP3" s="262"/>
      <c r="HYQ3" s="262"/>
      <c r="HYR3" s="262"/>
      <c r="HYS3" s="262"/>
      <c r="HYT3" s="262"/>
      <c r="HYU3" s="262"/>
      <c r="HYV3" s="262"/>
      <c r="HYW3" s="262"/>
      <c r="HYX3" s="262"/>
      <c r="HYY3" s="262"/>
      <c r="HYZ3" s="262"/>
      <c r="HZA3" s="262"/>
      <c r="HZB3" s="262"/>
      <c r="HZC3" s="262"/>
      <c r="HZD3" s="262"/>
      <c r="HZE3" s="262"/>
      <c r="HZF3" s="262"/>
      <c r="HZG3" s="262"/>
      <c r="HZH3" s="262"/>
      <c r="HZI3" s="262"/>
      <c r="HZJ3" s="262"/>
      <c r="HZK3" s="262"/>
      <c r="HZL3" s="262"/>
      <c r="HZM3" s="262"/>
      <c r="HZN3" s="262"/>
      <c r="HZO3" s="262"/>
      <c r="HZP3" s="262"/>
      <c r="HZQ3" s="262"/>
      <c r="HZR3" s="262"/>
      <c r="HZS3" s="262"/>
      <c r="HZT3" s="262"/>
      <c r="HZU3" s="262"/>
      <c r="HZV3" s="262"/>
      <c r="HZW3" s="262"/>
      <c r="HZX3" s="262"/>
      <c r="HZY3" s="262"/>
      <c r="HZZ3" s="262"/>
      <c r="IAA3" s="262"/>
      <c r="IAB3" s="262"/>
      <c r="IAC3" s="262"/>
      <c r="IAD3" s="262"/>
      <c r="IAE3" s="262"/>
      <c r="IAF3" s="262"/>
      <c r="IAG3" s="262"/>
      <c r="IAH3" s="262"/>
      <c r="IAI3" s="262"/>
      <c r="IAJ3" s="262"/>
      <c r="IAK3" s="262"/>
      <c r="IAL3" s="262"/>
      <c r="IAM3" s="262"/>
      <c r="IAN3" s="262"/>
      <c r="IAO3" s="262"/>
      <c r="IAP3" s="262"/>
      <c r="IAQ3" s="262"/>
      <c r="IAR3" s="262"/>
      <c r="IAS3" s="262"/>
      <c r="IAT3" s="262"/>
      <c r="IAU3" s="262"/>
      <c r="IAV3" s="262"/>
      <c r="IAW3" s="262"/>
      <c r="IAX3" s="262"/>
      <c r="IAY3" s="262"/>
      <c r="IAZ3" s="262"/>
      <c r="IBA3" s="262"/>
      <c r="IBB3" s="262"/>
      <c r="IBC3" s="262"/>
      <c r="IBD3" s="262"/>
      <c r="IBE3" s="262"/>
      <c r="IBF3" s="262"/>
      <c r="IBG3" s="262"/>
      <c r="IBH3" s="262"/>
      <c r="IBI3" s="262"/>
      <c r="IBJ3" s="262"/>
      <c r="IBK3" s="262"/>
      <c r="IBL3" s="262"/>
      <c r="IBM3" s="262"/>
      <c r="IBN3" s="262"/>
      <c r="IBO3" s="262"/>
      <c r="IBP3" s="262"/>
      <c r="IBQ3" s="262"/>
      <c r="IBR3" s="262"/>
      <c r="IBS3" s="262"/>
      <c r="IBT3" s="262"/>
      <c r="IBU3" s="262"/>
      <c r="IBV3" s="262"/>
      <c r="IBW3" s="262"/>
      <c r="IBX3" s="262"/>
      <c r="IBY3" s="262"/>
      <c r="IBZ3" s="262"/>
      <c r="ICA3" s="262"/>
      <c r="ICB3" s="262"/>
      <c r="ICC3" s="262"/>
      <c r="ICD3" s="262"/>
      <c r="ICE3" s="262"/>
      <c r="ICF3" s="262"/>
      <c r="ICG3" s="262"/>
      <c r="ICH3" s="262"/>
      <c r="ICI3" s="262"/>
      <c r="ICJ3" s="262"/>
      <c r="ICK3" s="262"/>
      <c r="ICL3" s="262"/>
      <c r="ICM3" s="262"/>
      <c r="ICN3" s="262"/>
      <c r="ICO3" s="262"/>
      <c r="ICP3" s="262"/>
      <c r="ICQ3" s="262"/>
      <c r="ICR3" s="262"/>
      <c r="ICS3" s="262"/>
      <c r="ICT3" s="262"/>
      <c r="ICU3" s="262"/>
      <c r="ICV3" s="262"/>
      <c r="ICW3" s="262"/>
      <c r="ICX3" s="262"/>
      <c r="ICY3" s="262"/>
      <c r="ICZ3" s="262"/>
      <c r="IDA3" s="262"/>
      <c r="IDB3" s="262"/>
      <c r="IDC3" s="262"/>
      <c r="IDD3" s="262"/>
      <c r="IDE3" s="262"/>
      <c r="IDF3" s="262"/>
      <c r="IDG3" s="262"/>
      <c r="IDH3" s="262"/>
      <c r="IDI3" s="262"/>
      <c r="IDJ3" s="262"/>
      <c r="IDK3" s="262"/>
      <c r="IDL3" s="262"/>
      <c r="IDM3" s="262"/>
      <c r="IDN3" s="262"/>
      <c r="IDO3" s="262"/>
      <c r="IDP3" s="262"/>
      <c r="IDQ3" s="262"/>
      <c r="IDR3" s="262"/>
      <c r="IDS3" s="262"/>
      <c r="IDT3" s="262"/>
      <c r="IDU3" s="262"/>
      <c r="IDV3" s="262"/>
      <c r="IDW3" s="262"/>
      <c r="IDX3" s="262"/>
      <c r="IDY3" s="262"/>
      <c r="IDZ3" s="262"/>
      <c r="IEA3" s="262"/>
      <c r="IEB3" s="262"/>
      <c r="IEC3" s="262"/>
      <c r="IED3" s="262"/>
      <c r="IEE3" s="262"/>
      <c r="IEF3" s="262"/>
      <c r="IEG3" s="262"/>
      <c r="IEH3" s="262"/>
      <c r="IEI3" s="262"/>
      <c r="IEJ3" s="262"/>
      <c r="IEK3" s="262"/>
      <c r="IEL3" s="262"/>
      <c r="IEM3" s="262"/>
      <c r="IEN3" s="262"/>
      <c r="IEO3" s="262"/>
      <c r="IEP3" s="262"/>
      <c r="IEQ3" s="262"/>
      <c r="IER3" s="262"/>
      <c r="IES3" s="262"/>
      <c r="IET3" s="262"/>
      <c r="IEU3" s="262"/>
      <c r="IEV3" s="262"/>
      <c r="IEW3" s="262"/>
      <c r="IEX3" s="262"/>
      <c r="IEY3" s="262"/>
      <c r="IEZ3" s="262"/>
      <c r="IFA3" s="262"/>
      <c r="IFB3" s="262"/>
      <c r="IFC3" s="262"/>
      <c r="IFD3" s="262"/>
      <c r="IFE3" s="262"/>
      <c r="IFF3" s="262"/>
      <c r="IFG3" s="262"/>
      <c r="IFH3" s="262"/>
      <c r="IFI3" s="262"/>
      <c r="IFJ3" s="262"/>
      <c r="IFK3" s="262"/>
      <c r="IFL3" s="262"/>
      <c r="IFM3" s="262"/>
      <c r="IFN3" s="262"/>
      <c r="IFO3" s="262"/>
      <c r="IFP3" s="262"/>
      <c r="IFQ3" s="262"/>
      <c r="IFR3" s="262"/>
      <c r="IFS3" s="262"/>
      <c r="IFT3" s="262"/>
      <c r="IFU3" s="262"/>
      <c r="IFV3" s="262"/>
      <c r="IFW3" s="262"/>
      <c r="IFX3" s="262"/>
      <c r="IFY3" s="262"/>
      <c r="IFZ3" s="262"/>
      <c r="IGA3" s="262"/>
      <c r="IGB3" s="262"/>
      <c r="IGC3" s="262"/>
      <c r="IGD3" s="262"/>
      <c r="IGE3" s="262"/>
      <c r="IGF3" s="262"/>
      <c r="IGG3" s="262"/>
      <c r="IGH3" s="262"/>
      <c r="IGI3" s="262"/>
      <c r="IGJ3" s="262"/>
      <c r="IGK3" s="262"/>
      <c r="IGL3" s="262"/>
      <c r="IGM3" s="262"/>
      <c r="IGN3" s="262"/>
      <c r="IGO3" s="262"/>
      <c r="IGP3" s="262"/>
      <c r="IGQ3" s="262"/>
      <c r="IGR3" s="262"/>
      <c r="IGS3" s="262"/>
      <c r="IGT3" s="262"/>
      <c r="IGU3" s="262"/>
      <c r="IGV3" s="262"/>
      <c r="IGW3" s="262"/>
      <c r="IGX3" s="262"/>
      <c r="IGY3" s="262"/>
      <c r="IGZ3" s="262"/>
      <c r="IHA3" s="262"/>
      <c r="IHB3" s="262"/>
      <c r="IHC3" s="262"/>
      <c r="IHD3" s="262"/>
      <c r="IHE3" s="262"/>
      <c r="IHF3" s="262"/>
      <c r="IHG3" s="262"/>
      <c r="IHH3" s="262"/>
      <c r="IHI3" s="262"/>
      <c r="IHJ3" s="262"/>
      <c r="IHK3" s="262"/>
      <c r="IHL3" s="262"/>
      <c r="IHM3" s="262"/>
      <c r="IHN3" s="262"/>
      <c r="IHO3" s="262"/>
      <c r="IHP3" s="262"/>
      <c r="IHQ3" s="262"/>
      <c r="IHR3" s="262"/>
      <c r="IHS3" s="262"/>
      <c r="IHT3" s="262"/>
      <c r="IHU3" s="262"/>
      <c r="IHV3" s="262"/>
      <c r="IHW3" s="262"/>
      <c r="IHX3" s="262"/>
      <c r="IHY3" s="262"/>
      <c r="IHZ3" s="262"/>
      <c r="IIA3" s="262"/>
      <c r="IIB3" s="262"/>
      <c r="IIC3" s="262"/>
      <c r="IID3" s="262"/>
      <c r="IIE3" s="262"/>
      <c r="IIF3" s="262"/>
      <c r="IIG3" s="262"/>
      <c r="IIH3" s="262"/>
      <c r="III3" s="262"/>
      <c r="IIJ3" s="262"/>
      <c r="IIK3" s="262"/>
      <c r="IIL3" s="262"/>
      <c r="IIM3" s="262"/>
      <c r="IIN3" s="262"/>
      <c r="IIO3" s="262"/>
      <c r="IIP3" s="262"/>
      <c r="IIQ3" s="262"/>
      <c r="IIR3" s="262"/>
      <c r="IIS3" s="262"/>
      <c r="IIT3" s="262"/>
      <c r="IIU3" s="262"/>
      <c r="IIV3" s="262"/>
      <c r="IIW3" s="262"/>
      <c r="IIX3" s="262"/>
      <c r="IIY3" s="262"/>
      <c r="IIZ3" s="262"/>
      <c r="IJA3" s="262"/>
      <c r="IJB3" s="262"/>
      <c r="IJC3" s="262"/>
      <c r="IJD3" s="262"/>
      <c r="IJE3" s="262"/>
      <c r="IJF3" s="262"/>
      <c r="IJG3" s="262"/>
      <c r="IJH3" s="262"/>
      <c r="IJI3" s="262"/>
      <c r="IJJ3" s="262"/>
      <c r="IJK3" s="262"/>
      <c r="IJL3" s="262"/>
      <c r="IJM3" s="262"/>
      <c r="IJN3" s="262"/>
      <c r="IJO3" s="262"/>
      <c r="IJP3" s="262"/>
      <c r="IJQ3" s="262"/>
      <c r="IJR3" s="262"/>
      <c r="IJS3" s="262"/>
      <c r="IJT3" s="262"/>
      <c r="IJU3" s="262"/>
      <c r="IJV3" s="262"/>
      <c r="IJW3" s="262"/>
      <c r="IJX3" s="262"/>
      <c r="IJY3" s="262"/>
      <c r="IJZ3" s="262"/>
      <c r="IKA3" s="262"/>
      <c r="IKB3" s="262"/>
      <c r="IKC3" s="262"/>
      <c r="IKD3" s="262"/>
      <c r="IKE3" s="262"/>
      <c r="IKF3" s="262"/>
      <c r="IKG3" s="262"/>
      <c r="IKH3" s="262"/>
      <c r="IKI3" s="262"/>
      <c r="IKJ3" s="262"/>
      <c r="IKK3" s="262"/>
      <c r="IKL3" s="262"/>
      <c r="IKM3" s="262"/>
      <c r="IKN3" s="262"/>
      <c r="IKO3" s="262"/>
      <c r="IKP3" s="262"/>
      <c r="IKQ3" s="262"/>
      <c r="IKR3" s="262"/>
      <c r="IKS3" s="262"/>
      <c r="IKT3" s="262"/>
      <c r="IKU3" s="262"/>
      <c r="IKV3" s="262"/>
      <c r="IKW3" s="262"/>
      <c r="IKX3" s="262"/>
      <c r="IKY3" s="262"/>
      <c r="IKZ3" s="262"/>
      <c r="ILA3" s="262"/>
      <c r="ILB3" s="262"/>
      <c r="ILC3" s="262"/>
      <c r="ILD3" s="262"/>
      <c r="ILE3" s="262"/>
      <c r="ILF3" s="262"/>
      <c r="ILG3" s="262"/>
      <c r="ILH3" s="262"/>
      <c r="ILI3" s="262"/>
      <c r="ILJ3" s="262"/>
      <c r="ILK3" s="262"/>
      <c r="ILL3" s="262"/>
      <c r="ILM3" s="262"/>
      <c r="ILN3" s="262"/>
      <c r="ILO3" s="262"/>
      <c r="ILP3" s="262"/>
      <c r="ILQ3" s="262"/>
      <c r="ILR3" s="262"/>
      <c r="ILS3" s="262"/>
      <c r="ILT3" s="262"/>
      <c r="ILU3" s="262"/>
      <c r="ILV3" s="262"/>
      <c r="ILW3" s="262"/>
      <c r="ILX3" s="262"/>
      <c r="ILY3" s="262"/>
      <c r="ILZ3" s="262"/>
      <c r="IMA3" s="262"/>
      <c r="IMB3" s="262"/>
      <c r="IMC3" s="262"/>
      <c r="IMD3" s="262"/>
      <c r="IME3" s="262"/>
      <c r="IMF3" s="262"/>
      <c r="IMG3" s="262"/>
      <c r="IMH3" s="262"/>
      <c r="IMI3" s="262"/>
      <c r="IMJ3" s="262"/>
      <c r="IMK3" s="262"/>
      <c r="IML3" s="262"/>
      <c r="IMM3" s="262"/>
      <c r="IMN3" s="262"/>
      <c r="IMO3" s="262"/>
      <c r="IMP3" s="262"/>
      <c r="IMQ3" s="262"/>
      <c r="IMR3" s="262"/>
      <c r="IMS3" s="262"/>
      <c r="IMT3" s="262"/>
      <c r="IMU3" s="262"/>
      <c r="IMV3" s="262"/>
      <c r="IMW3" s="262"/>
      <c r="IMX3" s="262"/>
      <c r="IMY3" s="262"/>
      <c r="IMZ3" s="262"/>
      <c r="INA3" s="262"/>
      <c r="INB3" s="262"/>
      <c r="INC3" s="262"/>
      <c r="IND3" s="262"/>
      <c r="INE3" s="262"/>
      <c r="INF3" s="262"/>
      <c r="ING3" s="262"/>
      <c r="INH3" s="262"/>
      <c r="INI3" s="262"/>
      <c r="INJ3" s="262"/>
      <c r="INK3" s="262"/>
      <c r="INL3" s="262"/>
      <c r="INM3" s="262"/>
      <c r="INN3" s="262"/>
      <c r="INO3" s="262"/>
      <c r="INP3" s="262"/>
      <c r="INQ3" s="262"/>
      <c r="INR3" s="262"/>
      <c r="INS3" s="262"/>
      <c r="INT3" s="262"/>
      <c r="INU3" s="262"/>
      <c r="INV3" s="262"/>
      <c r="INW3" s="262"/>
      <c r="INX3" s="262"/>
      <c r="INY3" s="262"/>
      <c r="INZ3" s="262"/>
      <c r="IOA3" s="262"/>
      <c r="IOB3" s="262"/>
      <c r="IOC3" s="262"/>
      <c r="IOD3" s="262"/>
      <c r="IOE3" s="262"/>
      <c r="IOF3" s="262"/>
      <c r="IOG3" s="262"/>
      <c r="IOH3" s="262"/>
      <c r="IOI3" s="262"/>
      <c r="IOJ3" s="262"/>
      <c r="IOK3" s="262"/>
      <c r="IOL3" s="262"/>
      <c r="IOM3" s="262"/>
      <c r="ION3" s="262"/>
      <c r="IOO3" s="262"/>
      <c r="IOP3" s="262"/>
      <c r="IOQ3" s="262"/>
      <c r="IOR3" s="262"/>
      <c r="IOS3" s="262"/>
      <c r="IOT3" s="262"/>
      <c r="IOU3" s="262"/>
      <c r="IOV3" s="262"/>
      <c r="IOW3" s="262"/>
      <c r="IOX3" s="262"/>
      <c r="IOY3" s="262"/>
      <c r="IOZ3" s="262"/>
      <c r="IPA3" s="262"/>
      <c r="IPB3" s="262"/>
      <c r="IPC3" s="262"/>
      <c r="IPD3" s="262"/>
      <c r="IPE3" s="262"/>
      <c r="IPF3" s="262"/>
      <c r="IPG3" s="262"/>
      <c r="IPH3" s="262"/>
      <c r="IPI3" s="262"/>
      <c r="IPJ3" s="262"/>
      <c r="IPK3" s="262"/>
      <c r="IPL3" s="262"/>
      <c r="IPM3" s="262"/>
      <c r="IPN3" s="262"/>
      <c r="IPO3" s="262"/>
      <c r="IPP3" s="262"/>
      <c r="IPQ3" s="262"/>
      <c r="IPR3" s="262"/>
      <c r="IPS3" s="262"/>
      <c r="IPT3" s="262"/>
      <c r="IPU3" s="262"/>
      <c r="IPV3" s="262"/>
      <c r="IPW3" s="262"/>
      <c r="IPX3" s="262"/>
      <c r="IPY3" s="262"/>
      <c r="IPZ3" s="262"/>
      <c r="IQA3" s="262"/>
      <c r="IQB3" s="262"/>
      <c r="IQC3" s="262"/>
      <c r="IQD3" s="262"/>
      <c r="IQE3" s="262"/>
      <c r="IQF3" s="262"/>
      <c r="IQG3" s="262"/>
      <c r="IQH3" s="262"/>
      <c r="IQI3" s="262"/>
      <c r="IQJ3" s="262"/>
      <c r="IQK3" s="262"/>
      <c r="IQL3" s="262"/>
      <c r="IQM3" s="262"/>
      <c r="IQN3" s="262"/>
      <c r="IQO3" s="262"/>
      <c r="IQP3" s="262"/>
      <c r="IQQ3" s="262"/>
      <c r="IQR3" s="262"/>
      <c r="IQS3" s="262"/>
      <c r="IQT3" s="262"/>
      <c r="IQU3" s="262"/>
      <c r="IQV3" s="262"/>
      <c r="IQW3" s="262"/>
      <c r="IQX3" s="262"/>
      <c r="IQY3" s="262"/>
      <c r="IQZ3" s="262"/>
      <c r="IRA3" s="262"/>
      <c r="IRB3" s="262"/>
      <c r="IRC3" s="262"/>
      <c r="IRD3" s="262"/>
      <c r="IRE3" s="262"/>
      <c r="IRF3" s="262"/>
      <c r="IRG3" s="262"/>
      <c r="IRH3" s="262"/>
      <c r="IRI3" s="262"/>
      <c r="IRJ3" s="262"/>
      <c r="IRK3" s="262"/>
      <c r="IRL3" s="262"/>
      <c r="IRM3" s="262"/>
      <c r="IRN3" s="262"/>
      <c r="IRO3" s="262"/>
      <c r="IRP3" s="262"/>
      <c r="IRQ3" s="262"/>
      <c r="IRR3" s="262"/>
      <c r="IRS3" s="262"/>
      <c r="IRT3" s="262"/>
      <c r="IRU3" s="262"/>
      <c r="IRV3" s="262"/>
      <c r="IRW3" s="262"/>
      <c r="IRX3" s="262"/>
      <c r="IRY3" s="262"/>
      <c r="IRZ3" s="262"/>
      <c r="ISA3" s="262"/>
      <c r="ISB3" s="262"/>
      <c r="ISC3" s="262"/>
      <c r="ISD3" s="262"/>
      <c r="ISE3" s="262"/>
      <c r="ISF3" s="262"/>
      <c r="ISG3" s="262"/>
      <c r="ISH3" s="262"/>
      <c r="ISI3" s="262"/>
      <c r="ISJ3" s="262"/>
      <c r="ISK3" s="262"/>
      <c r="ISL3" s="262"/>
      <c r="ISM3" s="262"/>
      <c r="ISN3" s="262"/>
      <c r="ISO3" s="262"/>
      <c r="ISP3" s="262"/>
      <c r="ISQ3" s="262"/>
      <c r="ISR3" s="262"/>
      <c r="ISS3" s="262"/>
      <c r="IST3" s="262"/>
      <c r="ISU3" s="262"/>
      <c r="ISV3" s="262"/>
      <c r="ISW3" s="262"/>
      <c r="ISX3" s="262"/>
      <c r="ISY3" s="262"/>
      <c r="ISZ3" s="262"/>
      <c r="ITA3" s="262"/>
      <c r="ITB3" s="262"/>
      <c r="ITC3" s="262"/>
      <c r="ITD3" s="262"/>
      <c r="ITE3" s="262"/>
      <c r="ITF3" s="262"/>
      <c r="ITG3" s="262"/>
      <c r="ITH3" s="262"/>
      <c r="ITI3" s="262"/>
      <c r="ITJ3" s="262"/>
      <c r="ITK3" s="262"/>
      <c r="ITL3" s="262"/>
      <c r="ITM3" s="262"/>
      <c r="ITN3" s="262"/>
      <c r="ITO3" s="262"/>
      <c r="ITP3" s="262"/>
      <c r="ITQ3" s="262"/>
      <c r="ITR3" s="262"/>
      <c r="ITS3" s="262"/>
      <c r="ITT3" s="262"/>
      <c r="ITU3" s="262"/>
      <c r="ITV3" s="262"/>
      <c r="ITW3" s="262"/>
      <c r="ITX3" s="262"/>
      <c r="ITY3" s="262"/>
      <c r="ITZ3" s="262"/>
      <c r="IUA3" s="262"/>
      <c r="IUB3" s="262"/>
      <c r="IUC3" s="262"/>
      <c r="IUD3" s="262"/>
      <c r="IUE3" s="262"/>
      <c r="IUF3" s="262"/>
      <c r="IUG3" s="262"/>
      <c r="IUH3" s="262"/>
      <c r="IUI3" s="262"/>
      <c r="IUJ3" s="262"/>
      <c r="IUK3" s="262"/>
      <c r="IUL3" s="262"/>
      <c r="IUM3" s="262"/>
      <c r="IUN3" s="262"/>
      <c r="IUO3" s="262"/>
      <c r="IUP3" s="262"/>
      <c r="IUQ3" s="262"/>
      <c r="IUR3" s="262"/>
      <c r="IUS3" s="262"/>
      <c r="IUT3" s="262"/>
      <c r="IUU3" s="262"/>
      <c r="IUV3" s="262"/>
      <c r="IUW3" s="262"/>
      <c r="IUX3" s="262"/>
      <c r="IUY3" s="262"/>
      <c r="IUZ3" s="262"/>
      <c r="IVA3" s="262"/>
      <c r="IVB3" s="262"/>
      <c r="IVC3" s="262"/>
      <c r="IVD3" s="262"/>
      <c r="IVE3" s="262"/>
      <c r="IVF3" s="262"/>
      <c r="IVG3" s="262"/>
      <c r="IVH3" s="262"/>
      <c r="IVI3" s="262"/>
      <c r="IVJ3" s="262"/>
      <c r="IVK3" s="262"/>
      <c r="IVL3" s="262"/>
      <c r="IVM3" s="262"/>
      <c r="IVN3" s="262"/>
      <c r="IVO3" s="262"/>
      <c r="IVP3" s="262"/>
      <c r="IVQ3" s="262"/>
      <c r="IVR3" s="262"/>
      <c r="IVS3" s="262"/>
      <c r="IVT3" s="262"/>
      <c r="IVU3" s="262"/>
      <c r="IVV3" s="262"/>
      <c r="IVW3" s="262"/>
      <c r="IVX3" s="262"/>
      <c r="IVY3" s="262"/>
      <c r="IVZ3" s="262"/>
      <c r="IWA3" s="262"/>
      <c r="IWB3" s="262"/>
      <c r="IWC3" s="262"/>
      <c r="IWD3" s="262"/>
      <c r="IWE3" s="262"/>
      <c r="IWF3" s="262"/>
      <c r="IWG3" s="262"/>
      <c r="IWH3" s="262"/>
      <c r="IWI3" s="262"/>
      <c r="IWJ3" s="262"/>
      <c r="IWK3" s="262"/>
      <c r="IWL3" s="262"/>
      <c r="IWM3" s="262"/>
      <c r="IWN3" s="262"/>
      <c r="IWO3" s="262"/>
      <c r="IWP3" s="262"/>
      <c r="IWQ3" s="262"/>
      <c r="IWR3" s="262"/>
      <c r="IWS3" s="262"/>
      <c r="IWT3" s="262"/>
      <c r="IWU3" s="262"/>
      <c r="IWV3" s="262"/>
      <c r="IWW3" s="262"/>
      <c r="IWX3" s="262"/>
      <c r="IWY3" s="262"/>
      <c r="IWZ3" s="262"/>
      <c r="IXA3" s="262"/>
      <c r="IXB3" s="262"/>
      <c r="IXC3" s="262"/>
      <c r="IXD3" s="262"/>
      <c r="IXE3" s="262"/>
      <c r="IXF3" s="262"/>
      <c r="IXG3" s="262"/>
      <c r="IXH3" s="262"/>
      <c r="IXI3" s="262"/>
      <c r="IXJ3" s="262"/>
      <c r="IXK3" s="262"/>
      <c r="IXL3" s="262"/>
      <c r="IXM3" s="262"/>
      <c r="IXN3" s="262"/>
      <c r="IXO3" s="262"/>
      <c r="IXP3" s="262"/>
      <c r="IXQ3" s="262"/>
      <c r="IXR3" s="262"/>
      <c r="IXS3" s="262"/>
      <c r="IXT3" s="262"/>
      <c r="IXU3" s="262"/>
      <c r="IXV3" s="262"/>
      <c r="IXW3" s="262"/>
      <c r="IXX3" s="262"/>
      <c r="IXY3" s="262"/>
      <c r="IXZ3" s="262"/>
      <c r="IYA3" s="262"/>
      <c r="IYB3" s="262"/>
      <c r="IYC3" s="262"/>
      <c r="IYD3" s="262"/>
      <c r="IYE3" s="262"/>
      <c r="IYF3" s="262"/>
      <c r="IYG3" s="262"/>
      <c r="IYH3" s="262"/>
      <c r="IYI3" s="262"/>
      <c r="IYJ3" s="262"/>
      <c r="IYK3" s="262"/>
      <c r="IYL3" s="262"/>
      <c r="IYM3" s="262"/>
      <c r="IYN3" s="262"/>
      <c r="IYO3" s="262"/>
      <c r="IYP3" s="262"/>
      <c r="IYQ3" s="262"/>
      <c r="IYR3" s="262"/>
      <c r="IYS3" s="262"/>
      <c r="IYT3" s="262"/>
      <c r="IYU3" s="262"/>
      <c r="IYV3" s="262"/>
      <c r="IYW3" s="262"/>
      <c r="IYX3" s="262"/>
      <c r="IYY3" s="262"/>
      <c r="IYZ3" s="262"/>
      <c r="IZA3" s="262"/>
      <c r="IZB3" s="262"/>
      <c r="IZC3" s="262"/>
      <c r="IZD3" s="262"/>
      <c r="IZE3" s="262"/>
      <c r="IZF3" s="262"/>
      <c r="IZG3" s="262"/>
      <c r="IZH3" s="262"/>
      <c r="IZI3" s="262"/>
      <c r="IZJ3" s="262"/>
      <c r="IZK3" s="262"/>
      <c r="IZL3" s="262"/>
      <c r="IZM3" s="262"/>
      <c r="IZN3" s="262"/>
      <c r="IZO3" s="262"/>
      <c r="IZP3" s="262"/>
      <c r="IZQ3" s="262"/>
      <c r="IZR3" s="262"/>
      <c r="IZS3" s="262"/>
      <c r="IZT3" s="262"/>
      <c r="IZU3" s="262"/>
      <c r="IZV3" s="262"/>
      <c r="IZW3" s="262"/>
      <c r="IZX3" s="262"/>
      <c r="IZY3" s="262"/>
      <c r="IZZ3" s="262"/>
      <c r="JAA3" s="262"/>
      <c r="JAB3" s="262"/>
      <c r="JAC3" s="262"/>
      <c r="JAD3" s="262"/>
      <c r="JAE3" s="262"/>
      <c r="JAF3" s="262"/>
      <c r="JAG3" s="262"/>
      <c r="JAH3" s="262"/>
      <c r="JAI3" s="262"/>
      <c r="JAJ3" s="262"/>
      <c r="JAK3" s="262"/>
      <c r="JAL3" s="262"/>
      <c r="JAM3" s="262"/>
      <c r="JAN3" s="262"/>
      <c r="JAO3" s="262"/>
      <c r="JAP3" s="262"/>
      <c r="JAQ3" s="262"/>
      <c r="JAR3" s="262"/>
      <c r="JAS3" s="262"/>
      <c r="JAT3" s="262"/>
      <c r="JAU3" s="262"/>
      <c r="JAV3" s="262"/>
      <c r="JAW3" s="262"/>
      <c r="JAX3" s="262"/>
      <c r="JAY3" s="262"/>
      <c r="JAZ3" s="262"/>
      <c r="JBA3" s="262"/>
      <c r="JBB3" s="262"/>
      <c r="JBC3" s="262"/>
      <c r="JBD3" s="262"/>
      <c r="JBE3" s="262"/>
      <c r="JBF3" s="262"/>
      <c r="JBG3" s="262"/>
      <c r="JBH3" s="262"/>
      <c r="JBI3" s="262"/>
      <c r="JBJ3" s="262"/>
      <c r="JBK3" s="262"/>
      <c r="JBL3" s="262"/>
      <c r="JBM3" s="262"/>
      <c r="JBN3" s="262"/>
      <c r="JBO3" s="262"/>
      <c r="JBP3" s="262"/>
      <c r="JBQ3" s="262"/>
      <c r="JBR3" s="262"/>
      <c r="JBS3" s="262"/>
      <c r="JBT3" s="262"/>
      <c r="JBU3" s="262"/>
      <c r="JBV3" s="262"/>
      <c r="JBW3" s="262"/>
      <c r="JBX3" s="262"/>
      <c r="JBY3" s="262"/>
      <c r="JBZ3" s="262"/>
      <c r="JCA3" s="262"/>
      <c r="JCB3" s="262"/>
      <c r="JCC3" s="262"/>
      <c r="JCD3" s="262"/>
      <c r="JCE3" s="262"/>
      <c r="JCF3" s="262"/>
      <c r="JCG3" s="262"/>
      <c r="JCH3" s="262"/>
      <c r="JCI3" s="262"/>
      <c r="JCJ3" s="262"/>
      <c r="JCK3" s="262"/>
      <c r="JCL3" s="262"/>
      <c r="JCM3" s="262"/>
      <c r="JCN3" s="262"/>
      <c r="JCO3" s="262"/>
      <c r="JCP3" s="262"/>
      <c r="JCQ3" s="262"/>
      <c r="JCR3" s="262"/>
      <c r="JCS3" s="262"/>
      <c r="JCT3" s="262"/>
      <c r="JCU3" s="262"/>
      <c r="JCV3" s="262"/>
      <c r="JCW3" s="262"/>
      <c r="JCX3" s="262"/>
      <c r="JCY3" s="262"/>
      <c r="JCZ3" s="262"/>
      <c r="JDA3" s="262"/>
      <c r="JDB3" s="262"/>
      <c r="JDC3" s="262"/>
      <c r="JDD3" s="262"/>
      <c r="JDE3" s="262"/>
      <c r="JDF3" s="262"/>
      <c r="JDG3" s="262"/>
      <c r="JDH3" s="262"/>
      <c r="JDI3" s="262"/>
      <c r="JDJ3" s="262"/>
      <c r="JDK3" s="262"/>
      <c r="JDL3" s="262"/>
      <c r="JDM3" s="262"/>
      <c r="JDN3" s="262"/>
      <c r="JDO3" s="262"/>
      <c r="JDP3" s="262"/>
      <c r="JDQ3" s="262"/>
      <c r="JDR3" s="262"/>
      <c r="JDS3" s="262"/>
      <c r="JDT3" s="262"/>
      <c r="JDU3" s="262"/>
      <c r="JDV3" s="262"/>
      <c r="JDW3" s="262"/>
      <c r="JDX3" s="262"/>
      <c r="JDY3" s="262"/>
      <c r="JDZ3" s="262"/>
      <c r="JEA3" s="262"/>
      <c r="JEB3" s="262"/>
      <c r="JEC3" s="262"/>
      <c r="JED3" s="262"/>
      <c r="JEE3" s="262"/>
      <c r="JEF3" s="262"/>
      <c r="JEG3" s="262"/>
      <c r="JEH3" s="262"/>
      <c r="JEI3" s="262"/>
      <c r="JEJ3" s="262"/>
      <c r="JEK3" s="262"/>
      <c r="JEL3" s="262"/>
      <c r="JEM3" s="262"/>
      <c r="JEN3" s="262"/>
      <c r="JEO3" s="262"/>
      <c r="JEP3" s="262"/>
      <c r="JEQ3" s="262"/>
      <c r="JER3" s="262"/>
      <c r="JES3" s="262"/>
      <c r="JET3" s="262"/>
      <c r="JEU3" s="262"/>
      <c r="JEV3" s="262"/>
      <c r="JEW3" s="262"/>
      <c r="JEX3" s="262"/>
      <c r="JEY3" s="262"/>
      <c r="JEZ3" s="262"/>
      <c r="JFA3" s="262"/>
      <c r="JFB3" s="262"/>
      <c r="JFC3" s="262"/>
      <c r="JFD3" s="262"/>
      <c r="JFE3" s="262"/>
      <c r="JFF3" s="262"/>
      <c r="JFG3" s="262"/>
      <c r="JFH3" s="262"/>
      <c r="JFI3" s="262"/>
      <c r="JFJ3" s="262"/>
      <c r="JFK3" s="262"/>
      <c r="JFL3" s="262"/>
      <c r="JFM3" s="262"/>
      <c r="JFN3" s="262"/>
      <c r="JFO3" s="262"/>
      <c r="JFP3" s="262"/>
      <c r="JFQ3" s="262"/>
      <c r="JFR3" s="262"/>
      <c r="JFS3" s="262"/>
      <c r="JFT3" s="262"/>
      <c r="JFU3" s="262"/>
      <c r="JFV3" s="262"/>
      <c r="JFW3" s="262"/>
      <c r="JFX3" s="262"/>
      <c r="JFY3" s="262"/>
      <c r="JFZ3" s="262"/>
      <c r="JGA3" s="262"/>
      <c r="JGB3" s="262"/>
      <c r="JGC3" s="262"/>
      <c r="JGD3" s="262"/>
      <c r="JGE3" s="262"/>
      <c r="JGF3" s="262"/>
      <c r="JGG3" s="262"/>
      <c r="JGH3" s="262"/>
      <c r="JGI3" s="262"/>
      <c r="JGJ3" s="262"/>
      <c r="JGK3" s="262"/>
      <c r="JGL3" s="262"/>
      <c r="JGM3" s="262"/>
      <c r="JGN3" s="262"/>
      <c r="JGO3" s="262"/>
      <c r="JGP3" s="262"/>
      <c r="JGQ3" s="262"/>
      <c r="JGR3" s="262"/>
      <c r="JGS3" s="262"/>
      <c r="JGT3" s="262"/>
      <c r="JGU3" s="262"/>
      <c r="JGV3" s="262"/>
      <c r="JGW3" s="262"/>
      <c r="JGX3" s="262"/>
      <c r="JGY3" s="262"/>
      <c r="JGZ3" s="262"/>
      <c r="JHA3" s="262"/>
      <c r="JHB3" s="262"/>
      <c r="JHC3" s="262"/>
      <c r="JHD3" s="262"/>
      <c r="JHE3" s="262"/>
      <c r="JHF3" s="262"/>
      <c r="JHG3" s="262"/>
      <c r="JHH3" s="262"/>
      <c r="JHI3" s="262"/>
      <c r="JHJ3" s="262"/>
      <c r="JHK3" s="262"/>
      <c r="JHL3" s="262"/>
      <c r="JHM3" s="262"/>
      <c r="JHN3" s="262"/>
      <c r="JHO3" s="262"/>
      <c r="JHP3" s="262"/>
      <c r="JHQ3" s="262"/>
      <c r="JHR3" s="262"/>
      <c r="JHS3" s="262"/>
      <c r="JHT3" s="262"/>
      <c r="JHU3" s="262"/>
      <c r="JHV3" s="262"/>
      <c r="JHW3" s="262"/>
      <c r="JHX3" s="262"/>
      <c r="JHY3" s="262"/>
      <c r="JHZ3" s="262"/>
      <c r="JIA3" s="262"/>
      <c r="JIB3" s="262"/>
      <c r="JIC3" s="262"/>
      <c r="JID3" s="262"/>
      <c r="JIE3" s="262"/>
      <c r="JIF3" s="262"/>
      <c r="JIG3" s="262"/>
      <c r="JIH3" s="262"/>
      <c r="JII3" s="262"/>
      <c r="JIJ3" s="262"/>
      <c r="JIK3" s="262"/>
      <c r="JIL3" s="262"/>
      <c r="JIM3" s="262"/>
      <c r="JIN3" s="262"/>
      <c r="JIO3" s="262"/>
      <c r="JIP3" s="262"/>
      <c r="JIQ3" s="262"/>
      <c r="JIR3" s="262"/>
      <c r="JIS3" s="262"/>
      <c r="JIT3" s="262"/>
      <c r="JIU3" s="262"/>
      <c r="JIV3" s="262"/>
      <c r="JIW3" s="262"/>
      <c r="JIX3" s="262"/>
      <c r="JIY3" s="262"/>
      <c r="JIZ3" s="262"/>
      <c r="JJA3" s="262"/>
      <c r="JJB3" s="262"/>
      <c r="JJC3" s="262"/>
      <c r="JJD3" s="262"/>
      <c r="JJE3" s="262"/>
      <c r="JJF3" s="262"/>
      <c r="JJG3" s="262"/>
      <c r="JJH3" s="262"/>
      <c r="JJI3" s="262"/>
      <c r="JJJ3" s="262"/>
      <c r="JJK3" s="262"/>
      <c r="JJL3" s="262"/>
      <c r="JJM3" s="262"/>
      <c r="JJN3" s="262"/>
      <c r="JJO3" s="262"/>
      <c r="JJP3" s="262"/>
      <c r="JJQ3" s="262"/>
      <c r="JJR3" s="262"/>
      <c r="JJS3" s="262"/>
      <c r="JJT3" s="262"/>
      <c r="JJU3" s="262"/>
      <c r="JJV3" s="262"/>
      <c r="JJW3" s="262"/>
      <c r="JJX3" s="262"/>
      <c r="JJY3" s="262"/>
      <c r="JJZ3" s="262"/>
      <c r="JKA3" s="262"/>
      <c r="JKB3" s="262"/>
      <c r="JKC3" s="262"/>
      <c r="JKD3" s="262"/>
      <c r="JKE3" s="262"/>
      <c r="JKF3" s="262"/>
      <c r="JKG3" s="262"/>
      <c r="JKH3" s="262"/>
      <c r="JKI3" s="262"/>
      <c r="JKJ3" s="262"/>
      <c r="JKK3" s="262"/>
      <c r="JKL3" s="262"/>
      <c r="JKM3" s="262"/>
      <c r="JKN3" s="262"/>
      <c r="JKO3" s="262"/>
      <c r="JKP3" s="262"/>
      <c r="JKQ3" s="262"/>
      <c r="JKR3" s="262"/>
      <c r="JKS3" s="262"/>
      <c r="JKT3" s="262"/>
      <c r="JKU3" s="262"/>
      <c r="JKV3" s="262"/>
      <c r="JKW3" s="262"/>
      <c r="JKX3" s="262"/>
      <c r="JKY3" s="262"/>
      <c r="JKZ3" s="262"/>
      <c r="JLA3" s="262"/>
      <c r="JLB3" s="262"/>
      <c r="JLC3" s="262"/>
      <c r="JLD3" s="262"/>
      <c r="JLE3" s="262"/>
      <c r="JLF3" s="262"/>
      <c r="JLG3" s="262"/>
      <c r="JLH3" s="262"/>
      <c r="JLI3" s="262"/>
      <c r="JLJ3" s="262"/>
      <c r="JLK3" s="262"/>
      <c r="JLL3" s="262"/>
      <c r="JLM3" s="262"/>
      <c r="JLN3" s="262"/>
      <c r="JLO3" s="262"/>
      <c r="JLP3" s="262"/>
      <c r="JLQ3" s="262"/>
      <c r="JLR3" s="262"/>
      <c r="JLS3" s="262"/>
      <c r="JLT3" s="262"/>
      <c r="JLU3" s="262"/>
      <c r="JLV3" s="262"/>
      <c r="JLW3" s="262"/>
      <c r="JLX3" s="262"/>
      <c r="JLY3" s="262"/>
      <c r="JLZ3" s="262"/>
      <c r="JMA3" s="262"/>
      <c r="JMB3" s="262"/>
      <c r="JMC3" s="262"/>
      <c r="JMD3" s="262"/>
      <c r="JME3" s="262"/>
      <c r="JMF3" s="262"/>
      <c r="JMG3" s="262"/>
      <c r="JMH3" s="262"/>
      <c r="JMI3" s="262"/>
      <c r="JMJ3" s="262"/>
      <c r="JMK3" s="262"/>
      <c r="JML3" s="262"/>
      <c r="JMM3" s="262"/>
      <c r="JMN3" s="262"/>
      <c r="JMO3" s="262"/>
      <c r="JMP3" s="262"/>
      <c r="JMQ3" s="262"/>
      <c r="JMR3" s="262"/>
      <c r="JMS3" s="262"/>
      <c r="JMT3" s="262"/>
      <c r="JMU3" s="262"/>
      <c r="JMV3" s="262"/>
      <c r="JMW3" s="262"/>
      <c r="JMX3" s="262"/>
      <c r="JMY3" s="262"/>
      <c r="JMZ3" s="262"/>
      <c r="JNA3" s="262"/>
      <c r="JNB3" s="262"/>
      <c r="JNC3" s="262"/>
      <c r="JND3" s="262"/>
      <c r="JNE3" s="262"/>
      <c r="JNF3" s="262"/>
      <c r="JNG3" s="262"/>
      <c r="JNH3" s="262"/>
      <c r="JNI3" s="262"/>
      <c r="JNJ3" s="262"/>
      <c r="JNK3" s="262"/>
      <c r="JNL3" s="262"/>
      <c r="JNM3" s="262"/>
      <c r="JNN3" s="262"/>
      <c r="JNO3" s="262"/>
      <c r="JNP3" s="262"/>
      <c r="JNQ3" s="262"/>
      <c r="JNR3" s="262"/>
      <c r="JNS3" s="262"/>
      <c r="JNT3" s="262"/>
      <c r="JNU3" s="262"/>
      <c r="JNV3" s="262"/>
      <c r="JNW3" s="262"/>
      <c r="JNX3" s="262"/>
      <c r="JNY3" s="262"/>
      <c r="JNZ3" s="262"/>
      <c r="JOA3" s="262"/>
      <c r="JOB3" s="262"/>
      <c r="JOC3" s="262"/>
      <c r="JOD3" s="262"/>
      <c r="JOE3" s="262"/>
      <c r="JOF3" s="262"/>
      <c r="JOG3" s="262"/>
      <c r="JOH3" s="262"/>
      <c r="JOI3" s="262"/>
      <c r="JOJ3" s="262"/>
      <c r="JOK3" s="262"/>
      <c r="JOL3" s="262"/>
      <c r="JOM3" s="262"/>
      <c r="JON3" s="262"/>
      <c r="JOO3" s="262"/>
      <c r="JOP3" s="262"/>
      <c r="JOQ3" s="262"/>
      <c r="JOR3" s="262"/>
      <c r="JOS3" s="262"/>
      <c r="JOT3" s="262"/>
      <c r="JOU3" s="262"/>
      <c r="JOV3" s="262"/>
      <c r="JOW3" s="262"/>
      <c r="JOX3" s="262"/>
      <c r="JOY3" s="262"/>
      <c r="JOZ3" s="262"/>
      <c r="JPA3" s="262"/>
      <c r="JPB3" s="262"/>
      <c r="JPC3" s="262"/>
      <c r="JPD3" s="262"/>
      <c r="JPE3" s="262"/>
      <c r="JPF3" s="262"/>
      <c r="JPG3" s="262"/>
      <c r="JPH3" s="262"/>
      <c r="JPI3" s="262"/>
      <c r="JPJ3" s="262"/>
      <c r="JPK3" s="262"/>
      <c r="JPL3" s="262"/>
      <c r="JPM3" s="262"/>
      <c r="JPN3" s="262"/>
      <c r="JPO3" s="262"/>
      <c r="JPP3" s="262"/>
      <c r="JPQ3" s="262"/>
      <c r="JPR3" s="262"/>
      <c r="JPS3" s="262"/>
      <c r="JPT3" s="262"/>
      <c r="JPU3" s="262"/>
      <c r="JPV3" s="262"/>
      <c r="JPW3" s="262"/>
      <c r="JPX3" s="262"/>
      <c r="JPY3" s="262"/>
      <c r="JPZ3" s="262"/>
      <c r="JQA3" s="262"/>
      <c r="JQB3" s="262"/>
      <c r="JQC3" s="262"/>
      <c r="JQD3" s="262"/>
      <c r="JQE3" s="262"/>
      <c r="JQF3" s="262"/>
      <c r="JQG3" s="262"/>
      <c r="JQH3" s="262"/>
      <c r="JQI3" s="262"/>
      <c r="JQJ3" s="262"/>
      <c r="JQK3" s="262"/>
      <c r="JQL3" s="262"/>
      <c r="JQM3" s="262"/>
      <c r="JQN3" s="262"/>
      <c r="JQO3" s="262"/>
      <c r="JQP3" s="262"/>
      <c r="JQQ3" s="262"/>
      <c r="JQR3" s="262"/>
      <c r="JQS3" s="262"/>
      <c r="JQT3" s="262"/>
      <c r="JQU3" s="262"/>
      <c r="JQV3" s="262"/>
      <c r="JQW3" s="262"/>
      <c r="JQX3" s="262"/>
      <c r="JQY3" s="262"/>
      <c r="JQZ3" s="262"/>
      <c r="JRA3" s="262"/>
      <c r="JRB3" s="262"/>
      <c r="JRC3" s="262"/>
      <c r="JRD3" s="262"/>
      <c r="JRE3" s="262"/>
      <c r="JRF3" s="262"/>
      <c r="JRG3" s="262"/>
      <c r="JRH3" s="262"/>
      <c r="JRI3" s="262"/>
      <c r="JRJ3" s="262"/>
      <c r="JRK3" s="262"/>
      <c r="JRL3" s="262"/>
      <c r="JRM3" s="262"/>
      <c r="JRN3" s="262"/>
      <c r="JRO3" s="262"/>
      <c r="JRP3" s="262"/>
      <c r="JRQ3" s="262"/>
      <c r="JRR3" s="262"/>
      <c r="JRS3" s="262"/>
      <c r="JRT3" s="262"/>
      <c r="JRU3" s="262"/>
      <c r="JRV3" s="262"/>
      <c r="JRW3" s="262"/>
      <c r="JRX3" s="262"/>
      <c r="JRY3" s="262"/>
      <c r="JRZ3" s="262"/>
      <c r="JSA3" s="262"/>
      <c r="JSB3" s="262"/>
      <c r="JSC3" s="262"/>
      <c r="JSD3" s="262"/>
      <c r="JSE3" s="262"/>
      <c r="JSF3" s="262"/>
      <c r="JSG3" s="262"/>
      <c r="JSH3" s="262"/>
      <c r="JSI3" s="262"/>
      <c r="JSJ3" s="262"/>
      <c r="JSK3" s="262"/>
      <c r="JSL3" s="262"/>
      <c r="JSM3" s="262"/>
      <c r="JSN3" s="262"/>
      <c r="JSO3" s="262"/>
      <c r="JSP3" s="262"/>
      <c r="JSQ3" s="262"/>
      <c r="JSR3" s="262"/>
      <c r="JSS3" s="262"/>
      <c r="JST3" s="262"/>
      <c r="JSU3" s="262"/>
      <c r="JSV3" s="262"/>
      <c r="JSW3" s="262"/>
      <c r="JSX3" s="262"/>
      <c r="JSY3" s="262"/>
      <c r="JSZ3" s="262"/>
      <c r="JTA3" s="262"/>
      <c r="JTB3" s="262"/>
      <c r="JTC3" s="262"/>
      <c r="JTD3" s="262"/>
      <c r="JTE3" s="262"/>
      <c r="JTF3" s="262"/>
      <c r="JTG3" s="262"/>
      <c r="JTH3" s="262"/>
      <c r="JTI3" s="262"/>
      <c r="JTJ3" s="262"/>
      <c r="JTK3" s="262"/>
      <c r="JTL3" s="262"/>
      <c r="JTM3" s="262"/>
      <c r="JTN3" s="262"/>
      <c r="JTO3" s="262"/>
      <c r="JTP3" s="262"/>
      <c r="JTQ3" s="262"/>
      <c r="JTR3" s="262"/>
      <c r="JTS3" s="262"/>
      <c r="JTT3" s="262"/>
      <c r="JTU3" s="262"/>
      <c r="JTV3" s="262"/>
      <c r="JTW3" s="262"/>
      <c r="JTX3" s="262"/>
      <c r="JTY3" s="262"/>
      <c r="JTZ3" s="262"/>
      <c r="JUA3" s="262"/>
      <c r="JUB3" s="262"/>
      <c r="JUC3" s="262"/>
      <c r="JUD3" s="262"/>
      <c r="JUE3" s="262"/>
      <c r="JUF3" s="262"/>
      <c r="JUG3" s="262"/>
      <c r="JUH3" s="262"/>
      <c r="JUI3" s="262"/>
      <c r="JUJ3" s="262"/>
      <c r="JUK3" s="262"/>
      <c r="JUL3" s="262"/>
      <c r="JUM3" s="262"/>
      <c r="JUN3" s="262"/>
      <c r="JUO3" s="262"/>
      <c r="JUP3" s="262"/>
      <c r="JUQ3" s="262"/>
      <c r="JUR3" s="262"/>
      <c r="JUS3" s="262"/>
      <c r="JUT3" s="262"/>
      <c r="JUU3" s="262"/>
      <c r="JUV3" s="262"/>
      <c r="JUW3" s="262"/>
      <c r="JUX3" s="262"/>
      <c r="JUY3" s="262"/>
      <c r="JUZ3" s="262"/>
      <c r="JVA3" s="262"/>
      <c r="JVB3" s="262"/>
      <c r="JVC3" s="262"/>
      <c r="JVD3" s="262"/>
      <c r="JVE3" s="262"/>
      <c r="JVF3" s="262"/>
      <c r="JVG3" s="262"/>
      <c r="JVH3" s="262"/>
      <c r="JVI3" s="262"/>
      <c r="JVJ3" s="262"/>
      <c r="JVK3" s="262"/>
      <c r="JVL3" s="262"/>
      <c r="JVM3" s="262"/>
      <c r="JVN3" s="262"/>
      <c r="JVO3" s="262"/>
      <c r="JVP3" s="262"/>
      <c r="JVQ3" s="262"/>
      <c r="JVR3" s="262"/>
      <c r="JVS3" s="262"/>
      <c r="JVT3" s="262"/>
      <c r="JVU3" s="262"/>
      <c r="JVV3" s="262"/>
      <c r="JVW3" s="262"/>
      <c r="JVX3" s="262"/>
      <c r="JVY3" s="262"/>
      <c r="JVZ3" s="262"/>
      <c r="JWA3" s="262"/>
      <c r="JWB3" s="262"/>
      <c r="JWC3" s="262"/>
      <c r="JWD3" s="262"/>
      <c r="JWE3" s="262"/>
      <c r="JWF3" s="262"/>
      <c r="JWG3" s="262"/>
      <c r="JWH3" s="262"/>
      <c r="JWI3" s="262"/>
      <c r="JWJ3" s="262"/>
      <c r="JWK3" s="262"/>
      <c r="JWL3" s="262"/>
      <c r="JWM3" s="262"/>
      <c r="JWN3" s="262"/>
      <c r="JWO3" s="262"/>
      <c r="JWP3" s="262"/>
      <c r="JWQ3" s="262"/>
      <c r="JWR3" s="262"/>
      <c r="JWS3" s="262"/>
      <c r="JWT3" s="262"/>
      <c r="JWU3" s="262"/>
      <c r="JWV3" s="262"/>
      <c r="JWW3" s="262"/>
      <c r="JWX3" s="262"/>
      <c r="JWY3" s="262"/>
      <c r="JWZ3" s="262"/>
      <c r="JXA3" s="262"/>
      <c r="JXB3" s="262"/>
      <c r="JXC3" s="262"/>
      <c r="JXD3" s="262"/>
      <c r="JXE3" s="262"/>
      <c r="JXF3" s="262"/>
      <c r="JXG3" s="262"/>
      <c r="JXH3" s="262"/>
      <c r="JXI3" s="262"/>
      <c r="JXJ3" s="262"/>
      <c r="JXK3" s="262"/>
      <c r="JXL3" s="262"/>
      <c r="JXM3" s="262"/>
      <c r="JXN3" s="262"/>
      <c r="JXO3" s="262"/>
      <c r="JXP3" s="262"/>
      <c r="JXQ3" s="262"/>
      <c r="JXR3" s="262"/>
      <c r="JXS3" s="262"/>
      <c r="JXT3" s="262"/>
      <c r="JXU3" s="262"/>
      <c r="JXV3" s="262"/>
      <c r="JXW3" s="262"/>
      <c r="JXX3" s="262"/>
      <c r="JXY3" s="262"/>
      <c r="JXZ3" s="262"/>
      <c r="JYA3" s="262"/>
      <c r="JYB3" s="262"/>
      <c r="JYC3" s="262"/>
      <c r="JYD3" s="262"/>
      <c r="JYE3" s="262"/>
      <c r="JYF3" s="262"/>
      <c r="JYG3" s="262"/>
      <c r="JYH3" s="262"/>
      <c r="JYI3" s="262"/>
      <c r="JYJ3" s="262"/>
      <c r="JYK3" s="262"/>
      <c r="JYL3" s="262"/>
      <c r="JYM3" s="262"/>
      <c r="JYN3" s="262"/>
      <c r="JYO3" s="262"/>
      <c r="JYP3" s="262"/>
      <c r="JYQ3" s="262"/>
      <c r="JYR3" s="262"/>
      <c r="JYS3" s="262"/>
      <c r="JYT3" s="262"/>
      <c r="JYU3" s="262"/>
      <c r="JYV3" s="262"/>
      <c r="JYW3" s="262"/>
      <c r="JYX3" s="262"/>
      <c r="JYY3" s="262"/>
      <c r="JYZ3" s="262"/>
      <c r="JZA3" s="262"/>
      <c r="JZB3" s="262"/>
      <c r="JZC3" s="262"/>
      <c r="JZD3" s="262"/>
      <c r="JZE3" s="262"/>
      <c r="JZF3" s="262"/>
      <c r="JZG3" s="262"/>
      <c r="JZH3" s="262"/>
      <c r="JZI3" s="262"/>
      <c r="JZJ3" s="262"/>
      <c r="JZK3" s="262"/>
      <c r="JZL3" s="262"/>
      <c r="JZM3" s="262"/>
      <c r="JZN3" s="262"/>
      <c r="JZO3" s="262"/>
      <c r="JZP3" s="262"/>
      <c r="JZQ3" s="262"/>
      <c r="JZR3" s="262"/>
      <c r="JZS3" s="262"/>
      <c r="JZT3" s="262"/>
      <c r="JZU3" s="262"/>
      <c r="JZV3" s="262"/>
      <c r="JZW3" s="262"/>
      <c r="JZX3" s="262"/>
      <c r="JZY3" s="262"/>
      <c r="JZZ3" s="262"/>
      <c r="KAA3" s="262"/>
      <c r="KAB3" s="262"/>
      <c r="KAC3" s="262"/>
      <c r="KAD3" s="262"/>
      <c r="KAE3" s="262"/>
      <c r="KAF3" s="262"/>
      <c r="KAG3" s="262"/>
      <c r="KAH3" s="262"/>
      <c r="KAI3" s="262"/>
      <c r="KAJ3" s="262"/>
      <c r="KAK3" s="262"/>
      <c r="KAL3" s="262"/>
      <c r="KAM3" s="262"/>
      <c r="KAN3" s="262"/>
      <c r="KAO3" s="262"/>
      <c r="KAP3" s="262"/>
      <c r="KAQ3" s="262"/>
      <c r="KAR3" s="262"/>
      <c r="KAS3" s="262"/>
      <c r="KAT3" s="262"/>
      <c r="KAU3" s="262"/>
      <c r="KAV3" s="262"/>
      <c r="KAW3" s="262"/>
      <c r="KAX3" s="262"/>
      <c r="KAY3" s="262"/>
      <c r="KAZ3" s="262"/>
      <c r="KBA3" s="262"/>
      <c r="KBB3" s="262"/>
      <c r="KBC3" s="262"/>
      <c r="KBD3" s="262"/>
      <c r="KBE3" s="262"/>
      <c r="KBF3" s="262"/>
      <c r="KBG3" s="262"/>
      <c r="KBH3" s="262"/>
      <c r="KBI3" s="262"/>
      <c r="KBJ3" s="262"/>
      <c r="KBK3" s="262"/>
      <c r="KBL3" s="262"/>
      <c r="KBM3" s="262"/>
      <c r="KBN3" s="262"/>
      <c r="KBO3" s="262"/>
      <c r="KBP3" s="262"/>
      <c r="KBQ3" s="262"/>
      <c r="KBR3" s="262"/>
      <c r="KBS3" s="262"/>
      <c r="KBT3" s="262"/>
      <c r="KBU3" s="262"/>
      <c r="KBV3" s="262"/>
      <c r="KBW3" s="262"/>
      <c r="KBX3" s="262"/>
      <c r="KBY3" s="262"/>
      <c r="KBZ3" s="262"/>
      <c r="KCA3" s="262"/>
      <c r="KCB3" s="262"/>
      <c r="KCC3" s="262"/>
      <c r="KCD3" s="262"/>
      <c r="KCE3" s="262"/>
      <c r="KCF3" s="262"/>
      <c r="KCG3" s="262"/>
      <c r="KCH3" s="262"/>
      <c r="KCI3" s="262"/>
      <c r="KCJ3" s="262"/>
      <c r="KCK3" s="262"/>
      <c r="KCL3" s="262"/>
      <c r="KCM3" s="262"/>
      <c r="KCN3" s="262"/>
      <c r="KCO3" s="262"/>
      <c r="KCP3" s="262"/>
      <c r="KCQ3" s="262"/>
      <c r="KCR3" s="262"/>
      <c r="KCS3" s="262"/>
      <c r="KCT3" s="262"/>
      <c r="KCU3" s="262"/>
      <c r="KCV3" s="262"/>
      <c r="KCW3" s="262"/>
      <c r="KCX3" s="262"/>
      <c r="KCY3" s="262"/>
      <c r="KCZ3" s="262"/>
      <c r="KDA3" s="262"/>
      <c r="KDB3" s="262"/>
      <c r="KDC3" s="262"/>
      <c r="KDD3" s="262"/>
      <c r="KDE3" s="262"/>
      <c r="KDF3" s="262"/>
      <c r="KDG3" s="262"/>
      <c r="KDH3" s="262"/>
      <c r="KDI3" s="262"/>
      <c r="KDJ3" s="262"/>
      <c r="KDK3" s="262"/>
      <c r="KDL3" s="262"/>
      <c r="KDM3" s="262"/>
      <c r="KDN3" s="262"/>
      <c r="KDO3" s="262"/>
      <c r="KDP3" s="262"/>
      <c r="KDQ3" s="262"/>
      <c r="KDR3" s="262"/>
      <c r="KDS3" s="262"/>
      <c r="KDT3" s="262"/>
      <c r="KDU3" s="262"/>
      <c r="KDV3" s="262"/>
      <c r="KDW3" s="262"/>
      <c r="KDX3" s="262"/>
      <c r="KDY3" s="262"/>
      <c r="KDZ3" s="262"/>
      <c r="KEA3" s="262"/>
      <c r="KEB3" s="262"/>
      <c r="KEC3" s="262"/>
      <c r="KED3" s="262"/>
      <c r="KEE3" s="262"/>
      <c r="KEF3" s="262"/>
      <c r="KEG3" s="262"/>
      <c r="KEH3" s="262"/>
      <c r="KEI3" s="262"/>
      <c r="KEJ3" s="262"/>
      <c r="KEK3" s="262"/>
      <c r="KEL3" s="262"/>
      <c r="KEM3" s="262"/>
      <c r="KEN3" s="262"/>
      <c r="KEO3" s="262"/>
      <c r="KEP3" s="262"/>
      <c r="KEQ3" s="262"/>
      <c r="KER3" s="262"/>
      <c r="KES3" s="262"/>
      <c r="KET3" s="262"/>
      <c r="KEU3" s="262"/>
      <c r="KEV3" s="262"/>
      <c r="KEW3" s="262"/>
      <c r="KEX3" s="262"/>
      <c r="KEY3" s="262"/>
      <c r="KEZ3" s="262"/>
      <c r="KFA3" s="262"/>
      <c r="KFB3" s="262"/>
      <c r="KFC3" s="262"/>
      <c r="KFD3" s="262"/>
      <c r="KFE3" s="262"/>
      <c r="KFF3" s="262"/>
      <c r="KFG3" s="262"/>
      <c r="KFH3" s="262"/>
      <c r="KFI3" s="262"/>
      <c r="KFJ3" s="262"/>
      <c r="KFK3" s="262"/>
      <c r="KFL3" s="262"/>
      <c r="KFM3" s="262"/>
      <c r="KFN3" s="262"/>
      <c r="KFO3" s="262"/>
      <c r="KFP3" s="262"/>
      <c r="KFQ3" s="262"/>
      <c r="KFR3" s="262"/>
      <c r="KFS3" s="262"/>
      <c r="KFT3" s="262"/>
      <c r="KFU3" s="262"/>
      <c r="KFV3" s="262"/>
      <c r="KFW3" s="262"/>
      <c r="KFX3" s="262"/>
      <c r="KFY3" s="262"/>
      <c r="KFZ3" s="262"/>
      <c r="KGA3" s="262"/>
      <c r="KGB3" s="262"/>
      <c r="KGC3" s="262"/>
      <c r="KGD3" s="262"/>
      <c r="KGE3" s="262"/>
      <c r="KGF3" s="262"/>
      <c r="KGG3" s="262"/>
      <c r="KGH3" s="262"/>
      <c r="KGI3" s="262"/>
      <c r="KGJ3" s="262"/>
      <c r="KGK3" s="262"/>
      <c r="KGL3" s="262"/>
      <c r="KGM3" s="262"/>
      <c r="KGN3" s="262"/>
      <c r="KGO3" s="262"/>
      <c r="KGP3" s="262"/>
      <c r="KGQ3" s="262"/>
      <c r="KGR3" s="262"/>
      <c r="KGS3" s="262"/>
      <c r="KGT3" s="262"/>
      <c r="KGU3" s="262"/>
      <c r="KGV3" s="262"/>
      <c r="KGW3" s="262"/>
      <c r="KGX3" s="262"/>
      <c r="KGY3" s="262"/>
      <c r="KGZ3" s="262"/>
      <c r="KHA3" s="262"/>
      <c r="KHB3" s="262"/>
      <c r="KHC3" s="262"/>
      <c r="KHD3" s="262"/>
      <c r="KHE3" s="262"/>
      <c r="KHF3" s="262"/>
      <c r="KHG3" s="262"/>
      <c r="KHH3" s="262"/>
      <c r="KHI3" s="262"/>
      <c r="KHJ3" s="262"/>
      <c r="KHK3" s="262"/>
      <c r="KHL3" s="262"/>
      <c r="KHM3" s="262"/>
      <c r="KHN3" s="262"/>
      <c r="KHO3" s="262"/>
      <c r="KHP3" s="262"/>
      <c r="KHQ3" s="262"/>
      <c r="KHR3" s="262"/>
      <c r="KHS3" s="262"/>
      <c r="KHT3" s="262"/>
      <c r="KHU3" s="262"/>
      <c r="KHV3" s="262"/>
      <c r="KHW3" s="262"/>
      <c r="KHX3" s="262"/>
      <c r="KHY3" s="262"/>
      <c r="KHZ3" s="262"/>
      <c r="KIA3" s="262"/>
      <c r="KIB3" s="262"/>
      <c r="KIC3" s="262"/>
      <c r="KID3" s="262"/>
      <c r="KIE3" s="262"/>
      <c r="KIF3" s="262"/>
      <c r="KIG3" s="262"/>
      <c r="KIH3" s="262"/>
      <c r="KII3" s="262"/>
      <c r="KIJ3" s="262"/>
      <c r="KIK3" s="262"/>
      <c r="KIL3" s="262"/>
      <c r="KIM3" s="262"/>
      <c r="KIN3" s="262"/>
      <c r="KIO3" s="262"/>
      <c r="KIP3" s="262"/>
      <c r="KIQ3" s="262"/>
      <c r="KIR3" s="262"/>
      <c r="KIS3" s="262"/>
      <c r="KIT3" s="262"/>
      <c r="KIU3" s="262"/>
      <c r="KIV3" s="262"/>
      <c r="KIW3" s="262"/>
      <c r="KIX3" s="262"/>
      <c r="KIY3" s="262"/>
      <c r="KIZ3" s="262"/>
      <c r="KJA3" s="262"/>
      <c r="KJB3" s="262"/>
      <c r="KJC3" s="262"/>
      <c r="KJD3" s="262"/>
      <c r="KJE3" s="262"/>
      <c r="KJF3" s="262"/>
      <c r="KJG3" s="262"/>
      <c r="KJH3" s="262"/>
      <c r="KJI3" s="262"/>
      <c r="KJJ3" s="262"/>
      <c r="KJK3" s="262"/>
      <c r="KJL3" s="262"/>
      <c r="KJM3" s="262"/>
      <c r="KJN3" s="262"/>
      <c r="KJO3" s="262"/>
      <c r="KJP3" s="262"/>
      <c r="KJQ3" s="262"/>
      <c r="KJR3" s="262"/>
      <c r="KJS3" s="262"/>
      <c r="KJT3" s="262"/>
      <c r="KJU3" s="262"/>
      <c r="KJV3" s="262"/>
      <c r="KJW3" s="262"/>
      <c r="KJX3" s="262"/>
      <c r="KJY3" s="262"/>
      <c r="KJZ3" s="262"/>
      <c r="KKA3" s="262"/>
      <c r="KKB3" s="262"/>
      <c r="KKC3" s="262"/>
      <c r="KKD3" s="262"/>
      <c r="KKE3" s="262"/>
      <c r="KKF3" s="262"/>
      <c r="KKG3" s="262"/>
      <c r="KKH3" s="262"/>
      <c r="KKI3" s="262"/>
      <c r="KKJ3" s="262"/>
      <c r="KKK3" s="262"/>
      <c r="KKL3" s="262"/>
      <c r="KKM3" s="262"/>
      <c r="KKN3" s="262"/>
      <c r="KKO3" s="262"/>
      <c r="KKP3" s="262"/>
      <c r="KKQ3" s="262"/>
      <c r="KKR3" s="262"/>
      <c r="KKS3" s="262"/>
      <c r="KKT3" s="262"/>
      <c r="KKU3" s="262"/>
      <c r="KKV3" s="262"/>
      <c r="KKW3" s="262"/>
      <c r="KKX3" s="262"/>
      <c r="KKY3" s="262"/>
      <c r="KKZ3" s="262"/>
      <c r="KLA3" s="262"/>
      <c r="KLB3" s="262"/>
      <c r="KLC3" s="262"/>
      <c r="KLD3" s="262"/>
      <c r="KLE3" s="262"/>
      <c r="KLF3" s="262"/>
      <c r="KLG3" s="262"/>
      <c r="KLH3" s="262"/>
      <c r="KLI3" s="262"/>
      <c r="KLJ3" s="262"/>
      <c r="KLK3" s="262"/>
      <c r="KLL3" s="262"/>
      <c r="KLM3" s="262"/>
      <c r="KLN3" s="262"/>
      <c r="KLO3" s="262"/>
      <c r="KLP3" s="262"/>
      <c r="KLQ3" s="262"/>
      <c r="KLR3" s="262"/>
      <c r="KLS3" s="262"/>
      <c r="KLT3" s="262"/>
      <c r="KLU3" s="262"/>
      <c r="KLV3" s="262"/>
      <c r="KLW3" s="262"/>
      <c r="KLX3" s="262"/>
      <c r="KLY3" s="262"/>
      <c r="KLZ3" s="262"/>
      <c r="KMA3" s="262"/>
      <c r="KMB3" s="262"/>
      <c r="KMC3" s="262"/>
      <c r="KMD3" s="262"/>
      <c r="KME3" s="262"/>
      <c r="KMF3" s="262"/>
      <c r="KMG3" s="262"/>
      <c r="KMH3" s="262"/>
      <c r="KMI3" s="262"/>
      <c r="KMJ3" s="262"/>
      <c r="KMK3" s="262"/>
      <c r="KML3" s="262"/>
      <c r="KMM3" s="262"/>
      <c r="KMN3" s="262"/>
      <c r="KMO3" s="262"/>
      <c r="KMP3" s="262"/>
      <c r="KMQ3" s="262"/>
      <c r="KMR3" s="262"/>
      <c r="KMS3" s="262"/>
      <c r="KMT3" s="262"/>
      <c r="KMU3" s="262"/>
      <c r="KMV3" s="262"/>
      <c r="KMW3" s="262"/>
      <c r="KMX3" s="262"/>
      <c r="KMY3" s="262"/>
      <c r="KMZ3" s="262"/>
      <c r="KNA3" s="262"/>
      <c r="KNB3" s="262"/>
      <c r="KNC3" s="262"/>
      <c r="KND3" s="262"/>
      <c r="KNE3" s="262"/>
      <c r="KNF3" s="262"/>
      <c r="KNG3" s="262"/>
      <c r="KNH3" s="262"/>
      <c r="KNI3" s="262"/>
      <c r="KNJ3" s="262"/>
      <c r="KNK3" s="262"/>
      <c r="KNL3" s="262"/>
      <c r="KNM3" s="262"/>
      <c r="KNN3" s="262"/>
      <c r="KNO3" s="262"/>
      <c r="KNP3" s="262"/>
      <c r="KNQ3" s="262"/>
      <c r="KNR3" s="262"/>
      <c r="KNS3" s="262"/>
      <c r="KNT3" s="262"/>
      <c r="KNU3" s="262"/>
      <c r="KNV3" s="262"/>
      <c r="KNW3" s="262"/>
      <c r="KNX3" s="262"/>
      <c r="KNY3" s="262"/>
      <c r="KNZ3" s="262"/>
      <c r="KOA3" s="262"/>
      <c r="KOB3" s="262"/>
      <c r="KOC3" s="262"/>
      <c r="KOD3" s="262"/>
      <c r="KOE3" s="262"/>
      <c r="KOF3" s="262"/>
      <c r="KOG3" s="262"/>
      <c r="KOH3" s="262"/>
      <c r="KOI3" s="262"/>
      <c r="KOJ3" s="262"/>
      <c r="KOK3" s="262"/>
      <c r="KOL3" s="262"/>
      <c r="KOM3" s="262"/>
      <c r="KON3" s="262"/>
      <c r="KOO3" s="262"/>
      <c r="KOP3" s="262"/>
      <c r="KOQ3" s="262"/>
      <c r="KOR3" s="262"/>
      <c r="KOS3" s="262"/>
      <c r="KOT3" s="262"/>
      <c r="KOU3" s="262"/>
      <c r="KOV3" s="262"/>
      <c r="KOW3" s="262"/>
      <c r="KOX3" s="262"/>
      <c r="KOY3" s="262"/>
      <c r="KOZ3" s="262"/>
      <c r="KPA3" s="262"/>
      <c r="KPB3" s="262"/>
      <c r="KPC3" s="262"/>
      <c r="KPD3" s="262"/>
      <c r="KPE3" s="262"/>
      <c r="KPF3" s="262"/>
      <c r="KPG3" s="262"/>
      <c r="KPH3" s="262"/>
      <c r="KPI3" s="262"/>
      <c r="KPJ3" s="262"/>
      <c r="KPK3" s="262"/>
      <c r="KPL3" s="262"/>
      <c r="KPM3" s="262"/>
      <c r="KPN3" s="262"/>
      <c r="KPO3" s="262"/>
      <c r="KPP3" s="262"/>
      <c r="KPQ3" s="262"/>
      <c r="KPR3" s="262"/>
      <c r="KPS3" s="262"/>
      <c r="KPT3" s="262"/>
      <c r="KPU3" s="262"/>
      <c r="KPV3" s="262"/>
      <c r="KPW3" s="262"/>
      <c r="KPX3" s="262"/>
      <c r="KPY3" s="262"/>
      <c r="KPZ3" s="262"/>
      <c r="KQA3" s="262"/>
      <c r="KQB3" s="262"/>
      <c r="KQC3" s="262"/>
      <c r="KQD3" s="262"/>
      <c r="KQE3" s="262"/>
      <c r="KQF3" s="262"/>
      <c r="KQG3" s="262"/>
      <c r="KQH3" s="262"/>
      <c r="KQI3" s="262"/>
      <c r="KQJ3" s="262"/>
      <c r="KQK3" s="262"/>
      <c r="KQL3" s="262"/>
      <c r="KQM3" s="262"/>
      <c r="KQN3" s="262"/>
      <c r="KQO3" s="262"/>
      <c r="KQP3" s="262"/>
      <c r="KQQ3" s="262"/>
      <c r="KQR3" s="262"/>
      <c r="KQS3" s="262"/>
      <c r="KQT3" s="262"/>
      <c r="KQU3" s="262"/>
      <c r="KQV3" s="262"/>
      <c r="KQW3" s="262"/>
      <c r="KQX3" s="262"/>
      <c r="KQY3" s="262"/>
      <c r="KQZ3" s="262"/>
      <c r="KRA3" s="262"/>
      <c r="KRB3" s="262"/>
      <c r="KRC3" s="262"/>
      <c r="KRD3" s="262"/>
      <c r="KRE3" s="262"/>
      <c r="KRF3" s="262"/>
      <c r="KRG3" s="262"/>
      <c r="KRH3" s="262"/>
      <c r="KRI3" s="262"/>
      <c r="KRJ3" s="262"/>
      <c r="KRK3" s="262"/>
      <c r="KRL3" s="262"/>
      <c r="KRM3" s="262"/>
      <c r="KRN3" s="262"/>
      <c r="KRO3" s="262"/>
      <c r="KRP3" s="262"/>
      <c r="KRQ3" s="262"/>
      <c r="KRR3" s="262"/>
      <c r="KRS3" s="262"/>
      <c r="KRT3" s="262"/>
      <c r="KRU3" s="262"/>
      <c r="KRV3" s="262"/>
      <c r="KRW3" s="262"/>
      <c r="KRX3" s="262"/>
      <c r="KRY3" s="262"/>
      <c r="KRZ3" s="262"/>
      <c r="KSA3" s="262"/>
      <c r="KSB3" s="262"/>
      <c r="KSC3" s="262"/>
      <c r="KSD3" s="262"/>
      <c r="KSE3" s="262"/>
      <c r="KSF3" s="262"/>
      <c r="KSG3" s="262"/>
      <c r="KSH3" s="262"/>
      <c r="KSI3" s="262"/>
      <c r="KSJ3" s="262"/>
      <c r="KSK3" s="262"/>
      <c r="KSL3" s="262"/>
      <c r="KSM3" s="262"/>
      <c r="KSN3" s="262"/>
      <c r="KSO3" s="262"/>
      <c r="KSP3" s="262"/>
      <c r="KSQ3" s="262"/>
      <c r="KSR3" s="262"/>
      <c r="KSS3" s="262"/>
      <c r="KST3" s="262"/>
      <c r="KSU3" s="262"/>
      <c r="KSV3" s="262"/>
      <c r="KSW3" s="262"/>
      <c r="KSX3" s="262"/>
      <c r="KSY3" s="262"/>
      <c r="KSZ3" s="262"/>
      <c r="KTA3" s="262"/>
      <c r="KTB3" s="262"/>
      <c r="KTC3" s="262"/>
      <c r="KTD3" s="262"/>
      <c r="KTE3" s="262"/>
      <c r="KTF3" s="262"/>
      <c r="KTG3" s="262"/>
      <c r="KTH3" s="262"/>
      <c r="KTI3" s="262"/>
      <c r="KTJ3" s="262"/>
      <c r="KTK3" s="262"/>
      <c r="KTL3" s="262"/>
      <c r="KTM3" s="262"/>
      <c r="KTN3" s="262"/>
      <c r="KTO3" s="262"/>
      <c r="KTP3" s="262"/>
      <c r="KTQ3" s="262"/>
      <c r="KTR3" s="262"/>
      <c r="KTS3" s="262"/>
      <c r="KTT3" s="262"/>
      <c r="KTU3" s="262"/>
      <c r="KTV3" s="262"/>
      <c r="KTW3" s="262"/>
      <c r="KTX3" s="262"/>
      <c r="KTY3" s="262"/>
      <c r="KTZ3" s="262"/>
      <c r="KUA3" s="262"/>
      <c r="KUB3" s="262"/>
      <c r="KUC3" s="262"/>
      <c r="KUD3" s="262"/>
      <c r="KUE3" s="262"/>
      <c r="KUF3" s="262"/>
      <c r="KUG3" s="262"/>
      <c r="KUH3" s="262"/>
      <c r="KUI3" s="262"/>
      <c r="KUJ3" s="262"/>
      <c r="KUK3" s="262"/>
      <c r="KUL3" s="262"/>
      <c r="KUM3" s="262"/>
      <c r="KUN3" s="262"/>
      <c r="KUO3" s="262"/>
      <c r="KUP3" s="262"/>
      <c r="KUQ3" s="262"/>
      <c r="KUR3" s="262"/>
      <c r="KUS3" s="262"/>
      <c r="KUT3" s="262"/>
      <c r="KUU3" s="262"/>
      <c r="KUV3" s="262"/>
      <c r="KUW3" s="262"/>
      <c r="KUX3" s="262"/>
      <c r="KUY3" s="262"/>
      <c r="KUZ3" s="262"/>
      <c r="KVA3" s="262"/>
      <c r="KVB3" s="262"/>
      <c r="KVC3" s="262"/>
      <c r="KVD3" s="262"/>
      <c r="KVE3" s="262"/>
      <c r="KVF3" s="262"/>
      <c r="KVG3" s="262"/>
      <c r="KVH3" s="262"/>
      <c r="KVI3" s="262"/>
      <c r="KVJ3" s="262"/>
      <c r="KVK3" s="262"/>
      <c r="KVL3" s="262"/>
      <c r="KVM3" s="262"/>
      <c r="KVN3" s="262"/>
      <c r="KVO3" s="262"/>
      <c r="KVP3" s="262"/>
      <c r="KVQ3" s="262"/>
      <c r="KVR3" s="262"/>
      <c r="KVS3" s="262"/>
      <c r="KVT3" s="262"/>
      <c r="KVU3" s="262"/>
      <c r="KVV3" s="262"/>
      <c r="KVW3" s="262"/>
      <c r="KVX3" s="262"/>
      <c r="KVY3" s="262"/>
      <c r="KVZ3" s="262"/>
      <c r="KWA3" s="262"/>
      <c r="KWB3" s="262"/>
      <c r="KWC3" s="262"/>
      <c r="KWD3" s="262"/>
      <c r="KWE3" s="262"/>
      <c r="KWF3" s="262"/>
      <c r="KWG3" s="262"/>
      <c r="KWH3" s="262"/>
      <c r="KWI3" s="262"/>
      <c r="KWJ3" s="262"/>
      <c r="KWK3" s="262"/>
      <c r="KWL3" s="262"/>
      <c r="KWM3" s="262"/>
      <c r="KWN3" s="262"/>
      <c r="KWO3" s="262"/>
      <c r="KWP3" s="262"/>
      <c r="KWQ3" s="262"/>
      <c r="KWR3" s="262"/>
      <c r="KWS3" s="262"/>
      <c r="KWT3" s="262"/>
      <c r="KWU3" s="262"/>
      <c r="KWV3" s="262"/>
      <c r="KWW3" s="262"/>
      <c r="KWX3" s="262"/>
      <c r="KWY3" s="262"/>
      <c r="KWZ3" s="262"/>
      <c r="KXA3" s="262"/>
      <c r="KXB3" s="262"/>
      <c r="KXC3" s="262"/>
      <c r="KXD3" s="262"/>
      <c r="KXE3" s="262"/>
      <c r="KXF3" s="262"/>
      <c r="KXG3" s="262"/>
      <c r="KXH3" s="262"/>
      <c r="KXI3" s="262"/>
      <c r="KXJ3" s="262"/>
      <c r="KXK3" s="262"/>
      <c r="KXL3" s="262"/>
      <c r="KXM3" s="262"/>
      <c r="KXN3" s="262"/>
      <c r="KXO3" s="262"/>
      <c r="KXP3" s="262"/>
      <c r="KXQ3" s="262"/>
      <c r="KXR3" s="262"/>
      <c r="KXS3" s="262"/>
      <c r="KXT3" s="262"/>
      <c r="KXU3" s="262"/>
      <c r="KXV3" s="262"/>
      <c r="KXW3" s="262"/>
      <c r="KXX3" s="262"/>
      <c r="KXY3" s="262"/>
      <c r="KXZ3" s="262"/>
      <c r="KYA3" s="262"/>
      <c r="KYB3" s="262"/>
      <c r="KYC3" s="262"/>
      <c r="KYD3" s="262"/>
      <c r="KYE3" s="262"/>
      <c r="KYF3" s="262"/>
      <c r="KYG3" s="262"/>
      <c r="KYH3" s="262"/>
      <c r="KYI3" s="262"/>
      <c r="KYJ3" s="262"/>
      <c r="KYK3" s="262"/>
      <c r="KYL3" s="262"/>
      <c r="KYM3" s="262"/>
      <c r="KYN3" s="262"/>
      <c r="KYO3" s="262"/>
      <c r="KYP3" s="262"/>
      <c r="KYQ3" s="262"/>
      <c r="KYR3" s="262"/>
      <c r="KYS3" s="262"/>
      <c r="KYT3" s="262"/>
      <c r="KYU3" s="262"/>
      <c r="KYV3" s="262"/>
      <c r="KYW3" s="262"/>
      <c r="KYX3" s="262"/>
      <c r="KYY3" s="262"/>
      <c r="KYZ3" s="262"/>
      <c r="KZA3" s="262"/>
      <c r="KZB3" s="262"/>
      <c r="KZC3" s="262"/>
      <c r="KZD3" s="262"/>
      <c r="KZE3" s="262"/>
      <c r="KZF3" s="262"/>
      <c r="KZG3" s="262"/>
      <c r="KZH3" s="262"/>
      <c r="KZI3" s="262"/>
      <c r="KZJ3" s="262"/>
      <c r="KZK3" s="262"/>
      <c r="KZL3" s="262"/>
      <c r="KZM3" s="262"/>
      <c r="KZN3" s="262"/>
      <c r="KZO3" s="262"/>
      <c r="KZP3" s="262"/>
      <c r="KZQ3" s="262"/>
      <c r="KZR3" s="262"/>
      <c r="KZS3" s="262"/>
      <c r="KZT3" s="262"/>
      <c r="KZU3" s="262"/>
      <c r="KZV3" s="262"/>
      <c r="KZW3" s="262"/>
      <c r="KZX3" s="262"/>
      <c r="KZY3" s="262"/>
      <c r="KZZ3" s="262"/>
      <c r="LAA3" s="262"/>
      <c r="LAB3" s="262"/>
      <c r="LAC3" s="262"/>
      <c r="LAD3" s="262"/>
      <c r="LAE3" s="262"/>
      <c r="LAF3" s="262"/>
      <c r="LAG3" s="262"/>
      <c r="LAH3" s="262"/>
      <c r="LAI3" s="262"/>
      <c r="LAJ3" s="262"/>
      <c r="LAK3" s="262"/>
      <c r="LAL3" s="262"/>
      <c r="LAM3" s="262"/>
      <c r="LAN3" s="262"/>
      <c r="LAO3" s="262"/>
      <c r="LAP3" s="262"/>
      <c r="LAQ3" s="262"/>
      <c r="LAR3" s="262"/>
      <c r="LAS3" s="262"/>
      <c r="LAT3" s="262"/>
      <c r="LAU3" s="262"/>
      <c r="LAV3" s="262"/>
      <c r="LAW3" s="262"/>
      <c r="LAX3" s="262"/>
      <c r="LAY3" s="262"/>
      <c r="LAZ3" s="262"/>
      <c r="LBA3" s="262"/>
      <c r="LBB3" s="262"/>
      <c r="LBC3" s="262"/>
      <c r="LBD3" s="262"/>
      <c r="LBE3" s="262"/>
      <c r="LBF3" s="262"/>
      <c r="LBG3" s="262"/>
      <c r="LBH3" s="262"/>
      <c r="LBI3" s="262"/>
      <c r="LBJ3" s="262"/>
      <c r="LBK3" s="262"/>
      <c r="LBL3" s="262"/>
      <c r="LBM3" s="262"/>
      <c r="LBN3" s="262"/>
      <c r="LBO3" s="262"/>
      <c r="LBP3" s="262"/>
      <c r="LBQ3" s="262"/>
      <c r="LBR3" s="262"/>
      <c r="LBS3" s="262"/>
      <c r="LBT3" s="262"/>
      <c r="LBU3" s="262"/>
      <c r="LBV3" s="262"/>
      <c r="LBW3" s="262"/>
      <c r="LBX3" s="262"/>
      <c r="LBY3" s="262"/>
      <c r="LBZ3" s="262"/>
      <c r="LCA3" s="262"/>
      <c r="LCB3" s="262"/>
      <c r="LCC3" s="262"/>
      <c r="LCD3" s="262"/>
      <c r="LCE3" s="262"/>
      <c r="LCF3" s="262"/>
      <c r="LCG3" s="262"/>
      <c r="LCH3" s="262"/>
      <c r="LCI3" s="262"/>
      <c r="LCJ3" s="262"/>
      <c r="LCK3" s="262"/>
      <c r="LCL3" s="262"/>
      <c r="LCM3" s="262"/>
      <c r="LCN3" s="262"/>
      <c r="LCO3" s="262"/>
      <c r="LCP3" s="262"/>
      <c r="LCQ3" s="262"/>
      <c r="LCR3" s="262"/>
      <c r="LCS3" s="262"/>
      <c r="LCT3" s="262"/>
      <c r="LCU3" s="262"/>
      <c r="LCV3" s="262"/>
      <c r="LCW3" s="262"/>
      <c r="LCX3" s="262"/>
      <c r="LCY3" s="262"/>
      <c r="LCZ3" s="262"/>
      <c r="LDA3" s="262"/>
      <c r="LDB3" s="262"/>
      <c r="LDC3" s="262"/>
      <c r="LDD3" s="262"/>
      <c r="LDE3" s="262"/>
      <c r="LDF3" s="262"/>
      <c r="LDG3" s="262"/>
      <c r="LDH3" s="262"/>
      <c r="LDI3" s="262"/>
      <c r="LDJ3" s="262"/>
      <c r="LDK3" s="262"/>
      <c r="LDL3" s="262"/>
      <c r="LDM3" s="262"/>
      <c r="LDN3" s="262"/>
      <c r="LDO3" s="262"/>
      <c r="LDP3" s="262"/>
      <c r="LDQ3" s="262"/>
      <c r="LDR3" s="262"/>
      <c r="LDS3" s="262"/>
      <c r="LDT3" s="262"/>
      <c r="LDU3" s="262"/>
      <c r="LDV3" s="262"/>
      <c r="LDW3" s="262"/>
      <c r="LDX3" s="262"/>
      <c r="LDY3" s="262"/>
      <c r="LDZ3" s="262"/>
      <c r="LEA3" s="262"/>
      <c r="LEB3" s="262"/>
      <c r="LEC3" s="262"/>
      <c r="LED3" s="262"/>
      <c r="LEE3" s="262"/>
      <c r="LEF3" s="262"/>
      <c r="LEG3" s="262"/>
      <c r="LEH3" s="262"/>
      <c r="LEI3" s="262"/>
      <c r="LEJ3" s="262"/>
      <c r="LEK3" s="262"/>
      <c r="LEL3" s="262"/>
      <c r="LEM3" s="262"/>
      <c r="LEN3" s="262"/>
      <c r="LEO3" s="262"/>
      <c r="LEP3" s="262"/>
      <c r="LEQ3" s="262"/>
      <c r="LER3" s="262"/>
      <c r="LES3" s="262"/>
      <c r="LET3" s="262"/>
      <c r="LEU3" s="262"/>
      <c r="LEV3" s="262"/>
      <c r="LEW3" s="262"/>
      <c r="LEX3" s="262"/>
      <c r="LEY3" s="262"/>
      <c r="LEZ3" s="262"/>
      <c r="LFA3" s="262"/>
      <c r="LFB3" s="262"/>
      <c r="LFC3" s="262"/>
      <c r="LFD3" s="262"/>
      <c r="LFE3" s="262"/>
      <c r="LFF3" s="262"/>
      <c r="LFG3" s="262"/>
      <c r="LFH3" s="262"/>
      <c r="LFI3" s="262"/>
      <c r="LFJ3" s="262"/>
      <c r="LFK3" s="262"/>
      <c r="LFL3" s="262"/>
      <c r="LFM3" s="262"/>
      <c r="LFN3" s="262"/>
      <c r="LFO3" s="262"/>
      <c r="LFP3" s="262"/>
      <c r="LFQ3" s="262"/>
      <c r="LFR3" s="262"/>
      <c r="LFS3" s="262"/>
      <c r="LFT3" s="262"/>
      <c r="LFU3" s="262"/>
      <c r="LFV3" s="262"/>
      <c r="LFW3" s="262"/>
      <c r="LFX3" s="262"/>
      <c r="LFY3" s="262"/>
      <c r="LFZ3" s="262"/>
      <c r="LGA3" s="262"/>
      <c r="LGB3" s="262"/>
      <c r="LGC3" s="262"/>
      <c r="LGD3" s="262"/>
      <c r="LGE3" s="262"/>
      <c r="LGF3" s="262"/>
      <c r="LGG3" s="262"/>
      <c r="LGH3" s="262"/>
      <c r="LGI3" s="262"/>
      <c r="LGJ3" s="262"/>
      <c r="LGK3" s="262"/>
      <c r="LGL3" s="262"/>
      <c r="LGM3" s="262"/>
      <c r="LGN3" s="262"/>
      <c r="LGO3" s="262"/>
      <c r="LGP3" s="262"/>
      <c r="LGQ3" s="262"/>
      <c r="LGR3" s="262"/>
      <c r="LGS3" s="262"/>
      <c r="LGT3" s="262"/>
      <c r="LGU3" s="262"/>
      <c r="LGV3" s="262"/>
      <c r="LGW3" s="262"/>
      <c r="LGX3" s="262"/>
      <c r="LGY3" s="262"/>
      <c r="LGZ3" s="262"/>
      <c r="LHA3" s="262"/>
      <c r="LHB3" s="262"/>
      <c r="LHC3" s="262"/>
      <c r="LHD3" s="262"/>
      <c r="LHE3" s="262"/>
      <c r="LHF3" s="262"/>
      <c r="LHG3" s="262"/>
      <c r="LHH3" s="262"/>
      <c r="LHI3" s="262"/>
      <c r="LHJ3" s="262"/>
      <c r="LHK3" s="262"/>
      <c r="LHL3" s="262"/>
      <c r="LHM3" s="262"/>
      <c r="LHN3" s="262"/>
      <c r="LHO3" s="262"/>
      <c r="LHP3" s="262"/>
      <c r="LHQ3" s="262"/>
      <c r="LHR3" s="262"/>
      <c r="LHS3" s="262"/>
      <c r="LHT3" s="262"/>
      <c r="LHU3" s="262"/>
      <c r="LHV3" s="262"/>
      <c r="LHW3" s="262"/>
      <c r="LHX3" s="262"/>
      <c r="LHY3" s="262"/>
      <c r="LHZ3" s="262"/>
      <c r="LIA3" s="262"/>
      <c r="LIB3" s="262"/>
      <c r="LIC3" s="262"/>
      <c r="LID3" s="262"/>
      <c r="LIE3" s="262"/>
      <c r="LIF3" s="262"/>
      <c r="LIG3" s="262"/>
      <c r="LIH3" s="262"/>
      <c r="LII3" s="262"/>
      <c r="LIJ3" s="262"/>
      <c r="LIK3" s="262"/>
      <c r="LIL3" s="262"/>
      <c r="LIM3" s="262"/>
      <c r="LIN3" s="262"/>
      <c r="LIO3" s="262"/>
      <c r="LIP3" s="262"/>
      <c r="LIQ3" s="262"/>
      <c r="LIR3" s="262"/>
      <c r="LIS3" s="262"/>
      <c r="LIT3" s="262"/>
      <c r="LIU3" s="262"/>
      <c r="LIV3" s="262"/>
      <c r="LIW3" s="262"/>
      <c r="LIX3" s="262"/>
      <c r="LIY3" s="262"/>
      <c r="LIZ3" s="262"/>
      <c r="LJA3" s="262"/>
      <c r="LJB3" s="262"/>
      <c r="LJC3" s="262"/>
      <c r="LJD3" s="262"/>
      <c r="LJE3" s="262"/>
      <c r="LJF3" s="262"/>
      <c r="LJG3" s="262"/>
      <c r="LJH3" s="262"/>
      <c r="LJI3" s="262"/>
      <c r="LJJ3" s="262"/>
      <c r="LJK3" s="262"/>
      <c r="LJL3" s="262"/>
      <c r="LJM3" s="262"/>
      <c r="LJN3" s="262"/>
      <c r="LJO3" s="262"/>
      <c r="LJP3" s="262"/>
      <c r="LJQ3" s="262"/>
      <c r="LJR3" s="262"/>
      <c r="LJS3" s="262"/>
      <c r="LJT3" s="262"/>
      <c r="LJU3" s="262"/>
      <c r="LJV3" s="262"/>
      <c r="LJW3" s="262"/>
      <c r="LJX3" s="262"/>
      <c r="LJY3" s="262"/>
      <c r="LJZ3" s="262"/>
      <c r="LKA3" s="262"/>
      <c r="LKB3" s="262"/>
      <c r="LKC3" s="262"/>
      <c r="LKD3" s="262"/>
      <c r="LKE3" s="262"/>
      <c r="LKF3" s="262"/>
      <c r="LKG3" s="262"/>
      <c r="LKH3" s="262"/>
      <c r="LKI3" s="262"/>
      <c r="LKJ3" s="262"/>
      <c r="LKK3" s="262"/>
      <c r="LKL3" s="262"/>
      <c r="LKM3" s="262"/>
      <c r="LKN3" s="262"/>
      <c r="LKO3" s="262"/>
      <c r="LKP3" s="262"/>
      <c r="LKQ3" s="262"/>
      <c r="LKR3" s="262"/>
      <c r="LKS3" s="262"/>
      <c r="LKT3" s="262"/>
      <c r="LKU3" s="262"/>
      <c r="LKV3" s="262"/>
      <c r="LKW3" s="262"/>
      <c r="LKX3" s="262"/>
      <c r="LKY3" s="262"/>
      <c r="LKZ3" s="262"/>
      <c r="LLA3" s="262"/>
      <c r="LLB3" s="262"/>
      <c r="LLC3" s="262"/>
      <c r="LLD3" s="262"/>
      <c r="LLE3" s="262"/>
      <c r="LLF3" s="262"/>
      <c r="LLG3" s="262"/>
      <c r="LLH3" s="262"/>
      <c r="LLI3" s="262"/>
      <c r="LLJ3" s="262"/>
      <c r="LLK3" s="262"/>
      <c r="LLL3" s="262"/>
      <c r="LLM3" s="262"/>
      <c r="LLN3" s="262"/>
      <c r="LLO3" s="262"/>
      <c r="LLP3" s="262"/>
      <c r="LLQ3" s="262"/>
      <c r="LLR3" s="262"/>
      <c r="LLS3" s="262"/>
      <c r="LLT3" s="262"/>
      <c r="LLU3" s="262"/>
      <c r="LLV3" s="262"/>
      <c r="LLW3" s="262"/>
      <c r="LLX3" s="262"/>
      <c r="LLY3" s="262"/>
      <c r="LLZ3" s="262"/>
      <c r="LMA3" s="262"/>
      <c r="LMB3" s="262"/>
      <c r="LMC3" s="262"/>
      <c r="LMD3" s="262"/>
      <c r="LME3" s="262"/>
      <c r="LMF3" s="262"/>
      <c r="LMG3" s="262"/>
      <c r="LMH3" s="262"/>
      <c r="LMI3" s="262"/>
      <c r="LMJ3" s="262"/>
      <c r="LMK3" s="262"/>
      <c r="LML3" s="262"/>
      <c r="LMM3" s="262"/>
      <c r="LMN3" s="262"/>
      <c r="LMO3" s="262"/>
      <c r="LMP3" s="262"/>
      <c r="LMQ3" s="262"/>
      <c r="LMR3" s="262"/>
      <c r="LMS3" s="262"/>
      <c r="LMT3" s="262"/>
      <c r="LMU3" s="262"/>
      <c r="LMV3" s="262"/>
      <c r="LMW3" s="262"/>
      <c r="LMX3" s="262"/>
      <c r="LMY3" s="262"/>
      <c r="LMZ3" s="262"/>
      <c r="LNA3" s="262"/>
      <c r="LNB3" s="262"/>
      <c r="LNC3" s="262"/>
      <c r="LND3" s="262"/>
      <c r="LNE3" s="262"/>
      <c r="LNF3" s="262"/>
      <c r="LNG3" s="262"/>
      <c r="LNH3" s="262"/>
      <c r="LNI3" s="262"/>
      <c r="LNJ3" s="262"/>
      <c r="LNK3" s="262"/>
      <c r="LNL3" s="262"/>
      <c r="LNM3" s="262"/>
      <c r="LNN3" s="262"/>
      <c r="LNO3" s="262"/>
      <c r="LNP3" s="262"/>
      <c r="LNQ3" s="262"/>
      <c r="LNR3" s="262"/>
      <c r="LNS3" s="262"/>
      <c r="LNT3" s="262"/>
      <c r="LNU3" s="262"/>
      <c r="LNV3" s="262"/>
      <c r="LNW3" s="262"/>
      <c r="LNX3" s="262"/>
      <c r="LNY3" s="262"/>
      <c r="LNZ3" s="262"/>
      <c r="LOA3" s="262"/>
      <c r="LOB3" s="262"/>
      <c r="LOC3" s="262"/>
      <c r="LOD3" s="262"/>
      <c r="LOE3" s="262"/>
      <c r="LOF3" s="262"/>
      <c r="LOG3" s="262"/>
      <c r="LOH3" s="262"/>
      <c r="LOI3" s="262"/>
      <c r="LOJ3" s="262"/>
      <c r="LOK3" s="262"/>
      <c r="LOL3" s="262"/>
      <c r="LOM3" s="262"/>
      <c r="LON3" s="262"/>
      <c r="LOO3" s="262"/>
      <c r="LOP3" s="262"/>
      <c r="LOQ3" s="262"/>
      <c r="LOR3" s="262"/>
      <c r="LOS3" s="262"/>
      <c r="LOT3" s="262"/>
      <c r="LOU3" s="262"/>
      <c r="LOV3" s="262"/>
      <c r="LOW3" s="262"/>
      <c r="LOX3" s="262"/>
      <c r="LOY3" s="262"/>
      <c r="LOZ3" s="262"/>
      <c r="LPA3" s="262"/>
      <c r="LPB3" s="262"/>
      <c r="LPC3" s="262"/>
      <c r="LPD3" s="262"/>
      <c r="LPE3" s="262"/>
      <c r="LPF3" s="262"/>
      <c r="LPG3" s="262"/>
      <c r="LPH3" s="262"/>
      <c r="LPI3" s="262"/>
      <c r="LPJ3" s="262"/>
      <c r="LPK3" s="262"/>
      <c r="LPL3" s="262"/>
      <c r="LPM3" s="262"/>
      <c r="LPN3" s="262"/>
      <c r="LPO3" s="262"/>
      <c r="LPP3" s="262"/>
      <c r="LPQ3" s="262"/>
      <c r="LPR3" s="262"/>
      <c r="LPS3" s="262"/>
      <c r="LPT3" s="262"/>
      <c r="LPU3" s="262"/>
      <c r="LPV3" s="262"/>
      <c r="LPW3" s="262"/>
      <c r="LPX3" s="262"/>
      <c r="LPY3" s="262"/>
      <c r="LPZ3" s="262"/>
      <c r="LQA3" s="262"/>
      <c r="LQB3" s="262"/>
      <c r="LQC3" s="262"/>
      <c r="LQD3" s="262"/>
      <c r="LQE3" s="262"/>
      <c r="LQF3" s="262"/>
      <c r="LQG3" s="262"/>
      <c r="LQH3" s="262"/>
      <c r="LQI3" s="262"/>
      <c r="LQJ3" s="262"/>
      <c r="LQK3" s="262"/>
      <c r="LQL3" s="262"/>
      <c r="LQM3" s="262"/>
      <c r="LQN3" s="262"/>
      <c r="LQO3" s="262"/>
      <c r="LQP3" s="262"/>
      <c r="LQQ3" s="262"/>
      <c r="LQR3" s="262"/>
      <c r="LQS3" s="262"/>
      <c r="LQT3" s="262"/>
      <c r="LQU3" s="262"/>
      <c r="LQV3" s="262"/>
      <c r="LQW3" s="262"/>
      <c r="LQX3" s="262"/>
      <c r="LQY3" s="262"/>
      <c r="LQZ3" s="262"/>
      <c r="LRA3" s="262"/>
      <c r="LRB3" s="262"/>
      <c r="LRC3" s="262"/>
      <c r="LRD3" s="262"/>
      <c r="LRE3" s="262"/>
      <c r="LRF3" s="262"/>
      <c r="LRG3" s="262"/>
      <c r="LRH3" s="262"/>
      <c r="LRI3" s="262"/>
      <c r="LRJ3" s="262"/>
      <c r="LRK3" s="262"/>
      <c r="LRL3" s="262"/>
      <c r="LRM3" s="262"/>
      <c r="LRN3" s="262"/>
      <c r="LRO3" s="262"/>
      <c r="LRP3" s="262"/>
      <c r="LRQ3" s="262"/>
      <c r="LRR3" s="262"/>
      <c r="LRS3" s="262"/>
      <c r="LRT3" s="262"/>
      <c r="LRU3" s="262"/>
      <c r="LRV3" s="262"/>
      <c r="LRW3" s="262"/>
      <c r="LRX3" s="262"/>
      <c r="LRY3" s="262"/>
      <c r="LRZ3" s="262"/>
      <c r="LSA3" s="262"/>
      <c r="LSB3" s="262"/>
      <c r="LSC3" s="262"/>
      <c r="LSD3" s="262"/>
      <c r="LSE3" s="262"/>
      <c r="LSF3" s="262"/>
      <c r="LSG3" s="262"/>
      <c r="LSH3" s="262"/>
      <c r="LSI3" s="262"/>
      <c r="LSJ3" s="262"/>
      <c r="LSK3" s="262"/>
      <c r="LSL3" s="262"/>
      <c r="LSM3" s="262"/>
      <c r="LSN3" s="262"/>
      <c r="LSO3" s="262"/>
      <c r="LSP3" s="262"/>
      <c r="LSQ3" s="262"/>
      <c r="LSR3" s="262"/>
      <c r="LSS3" s="262"/>
      <c r="LST3" s="262"/>
      <c r="LSU3" s="262"/>
      <c r="LSV3" s="262"/>
      <c r="LSW3" s="262"/>
      <c r="LSX3" s="262"/>
      <c r="LSY3" s="262"/>
      <c r="LSZ3" s="262"/>
      <c r="LTA3" s="262"/>
      <c r="LTB3" s="262"/>
      <c r="LTC3" s="262"/>
      <c r="LTD3" s="262"/>
      <c r="LTE3" s="262"/>
      <c r="LTF3" s="262"/>
      <c r="LTG3" s="262"/>
      <c r="LTH3" s="262"/>
      <c r="LTI3" s="262"/>
      <c r="LTJ3" s="262"/>
      <c r="LTK3" s="262"/>
      <c r="LTL3" s="262"/>
      <c r="LTM3" s="262"/>
      <c r="LTN3" s="262"/>
      <c r="LTO3" s="262"/>
      <c r="LTP3" s="262"/>
      <c r="LTQ3" s="262"/>
      <c r="LTR3" s="262"/>
      <c r="LTS3" s="262"/>
      <c r="LTT3" s="262"/>
      <c r="LTU3" s="262"/>
      <c r="LTV3" s="262"/>
      <c r="LTW3" s="262"/>
      <c r="LTX3" s="262"/>
      <c r="LTY3" s="262"/>
      <c r="LTZ3" s="262"/>
      <c r="LUA3" s="262"/>
      <c r="LUB3" s="262"/>
      <c r="LUC3" s="262"/>
      <c r="LUD3" s="262"/>
      <c r="LUE3" s="262"/>
      <c r="LUF3" s="262"/>
      <c r="LUG3" s="262"/>
      <c r="LUH3" s="262"/>
      <c r="LUI3" s="262"/>
      <c r="LUJ3" s="262"/>
      <c r="LUK3" s="262"/>
      <c r="LUL3" s="262"/>
      <c r="LUM3" s="262"/>
      <c r="LUN3" s="262"/>
      <c r="LUO3" s="262"/>
      <c r="LUP3" s="262"/>
      <c r="LUQ3" s="262"/>
      <c r="LUR3" s="262"/>
      <c r="LUS3" s="262"/>
      <c r="LUT3" s="262"/>
      <c r="LUU3" s="262"/>
      <c r="LUV3" s="262"/>
      <c r="LUW3" s="262"/>
      <c r="LUX3" s="262"/>
      <c r="LUY3" s="262"/>
      <c r="LUZ3" s="262"/>
      <c r="LVA3" s="262"/>
      <c r="LVB3" s="262"/>
      <c r="LVC3" s="262"/>
      <c r="LVD3" s="262"/>
      <c r="LVE3" s="262"/>
      <c r="LVF3" s="262"/>
      <c r="LVG3" s="262"/>
      <c r="LVH3" s="262"/>
      <c r="LVI3" s="262"/>
      <c r="LVJ3" s="262"/>
      <c r="LVK3" s="262"/>
      <c r="LVL3" s="262"/>
      <c r="LVM3" s="262"/>
      <c r="LVN3" s="262"/>
      <c r="LVO3" s="262"/>
      <c r="LVP3" s="262"/>
      <c r="LVQ3" s="262"/>
      <c r="LVR3" s="262"/>
      <c r="LVS3" s="262"/>
      <c r="LVT3" s="262"/>
      <c r="LVU3" s="262"/>
      <c r="LVV3" s="262"/>
      <c r="LVW3" s="262"/>
      <c r="LVX3" s="262"/>
      <c r="LVY3" s="262"/>
      <c r="LVZ3" s="262"/>
      <c r="LWA3" s="262"/>
      <c r="LWB3" s="262"/>
      <c r="LWC3" s="262"/>
      <c r="LWD3" s="262"/>
      <c r="LWE3" s="262"/>
      <c r="LWF3" s="262"/>
      <c r="LWG3" s="262"/>
      <c r="LWH3" s="262"/>
      <c r="LWI3" s="262"/>
      <c r="LWJ3" s="262"/>
      <c r="LWK3" s="262"/>
      <c r="LWL3" s="262"/>
      <c r="LWM3" s="262"/>
      <c r="LWN3" s="262"/>
      <c r="LWO3" s="262"/>
      <c r="LWP3" s="262"/>
      <c r="LWQ3" s="262"/>
      <c r="LWR3" s="262"/>
      <c r="LWS3" s="262"/>
      <c r="LWT3" s="262"/>
      <c r="LWU3" s="262"/>
      <c r="LWV3" s="262"/>
      <c r="LWW3" s="262"/>
      <c r="LWX3" s="262"/>
      <c r="LWY3" s="262"/>
      <c r="LWZ3" s="262"/>
      <c r="LXA3" s="262"/>
      <c r="LXB3" s="262"/>
      <c r="LXC3" s="262"/>
      <c r="LXD3" s="262"/>
      <c r="LXE3" s="262"/>
      <c r="LXF3" s="262"/>
      <c r="LXG3" s="262"/>
      <c r="LXH3" s="262"/>
      <c r="LXI3" s="262"/>
      <c r="LXJ3" s="262"/>
      <c r="LXK3" s="262"/>
      <c r="LXL3" s="262"/>
      <c r="LXM3" s="262"/>
      <c r="LXN3" s="262"/>
      <c r="LXO3" s="262"/>
      <c r="LXP3" s="262"/>
      <c r="LXQ3" s="262"/>
      <c r="LXR3" s="262"/>
      <c r="LXS3" s="262"/>
      <c r="LXT3" s="262"/>
      <c r="LXU3" s="262"/>
      <c r="LXV3" s="262"/>
      <c r="LXW3" s="262"/>
      <c r="LXX3" s="262"/>
      <c r="LXY3" s="262"/>
      <c r="LXZ3" s="262"/>
      <c r="LYA3" s="262"/>
      <c r="LYB3" s="262"/>
      <c r="LYC3" s="262"/>
      <c r="LYD3" s="262"/>
      <c r="LYE3" s="262"/>
      <c r="LYF3" s="262"/>
      <c r="LYG3" s="262"/>
      <c r="LYH3" s="262"/>
      <c r="LYI3" s="262"/>
      <c r="LYJ3" s="262"/>
      <c r="LYK3" s="262"/>
      <c r="LYL3" s="262"/>
      <c r="LYM3" s="262"/>
      <c r="LYN3" s="262"/>
      <c r="LYO3" s="262"/>
      <c r="LYP3" s="262"/>
      <c r="LYQ3" s="262"/>
      <c r="LYR3" s="262"/>
      <c r="LYS3" s="262"/>
      <c r="LYT3" s="262"/>
      <c r="LYU3" s="262"/>
      <c r="LYV3" s="262"/>
      <c r="LYW3" s="262"/>
      <c r="LYX3" s="262"/>
      <c r="LYY3" s="262"/>
      <c r="LYZ3" s="262"/>
      <c r="LZA3" s="262"/>
      <c r="LZB3" s="262"/>
      <c r="LZC3" s="262"/>
      <c r="LZD3" s="262"/>
      <c r="LZE3" s="262"/>
      <c r="LZF3" s="262"/>
      <c r="LZG3" s="262"/>
      <c r="LZH3" s="262"/>
      <c r="LZI3" s="262"/>
      <c r="LZJ3" s="262"/>
      <c r="LZK3" s="262"/>
      <c r="LZL3" s="262"/>
      <c r="LZM3" s="262"/>
      <c r="LZN3" s="262"/>
      <c r="LZO3" s="262"/>
      <c r="LZP3" s="262"/>
      <c r="LZQ3" s="262"/>
      <c r="LZR3" s="262"/>
      <c r="LZS3" s="262"/>
      <c r="LZT3" s="262"/>
      <c r="LZU3" s="262"/>
      <c r="LZV3" s="262"/>
      <c r="LZW3" s="262"/>
      <c r="LZX3" s="262"/>
      <c r="LZY3" s="262"/>
      <c r="LZZ3" s="262"/>
      <c r="MAA3" s="262"/>
      <c r="MAB3" s="262"/>
      <c r="MAC3" s="262"/>
      <c r="MAD3" s="262"/>
      <c r="MAE3" s="262"/>
      <c r="MAF3" s="262"/>
      <c r="MAG3" s="262"/>
      <c r="MAH3" s="262"/>
      <c r="MAI3" s="262"/>
      <c r="MAJ3" s="262"/>
      <c r="MAK3" s="262"/>
      <c r="MAL3" s="262"/>
      <c r="MAM3" s="262"/>
      <c r="MAN3" s="262"/>
      <c r="MAO3" s="262"/>
      <c r="MAP3" s="262"/>
      <c r="MAQ3" s="262"/>
      <c r="MAR3" s="262"/>
      <c r="MAS3" s="262"/>
      <c r="MAT3" s="262"/>
      <c r="MAU3" s="262"/>
      <c r="MAV3" s="262"/>
      <c r="MAW3" s="262"/>
      <c r="MAX3" s="262"/>
      <c r="MAY3" s="262"/>
      <c r="MAZ3" s="262"/>
      <c r="MBA3" s="262"/>
      <c r="MBB3" s="262"/>
      <c r="MBC3" s="262"/>
      <c r="MBD3" s="262"/>
      <c r="MBE3" s="262"/>
      <c r="MBF3" s="262"/>
      <c r="MBG3" s="262"/>
      <c r="MBH3" s="262"/>
      <c r="MBI3" s="262"/>
      <c r="MBJ3" s="262"/>
      <c r="MBK3" s="262"/>
      <c r="MBL3" s="262"/>
      <c r="MBM3" s="262"/>
      <c r="MBN3" s="262"/>
      <c r="MBO3" s="262"/>
      <c r="MBP3" s="262"/>
      <c r="MBQ3" s="262"/>
      <c r="MBR3" s="262"/>
      <c r="MBS3" s="262"/>
      <c r="MBT3" s="262"/>
      <c r="MBU3" s="262"/>
      <c r="MBV3" s="262"/>
      <c r="MBW3" s="262"/>
      <c r="MBX3" s="262"/>
      <c r="MBY3" s="262"/>
      <c r="MBZ3" s="262"/>
      <c r="MCA3" s="262"/>
      <c r="MCB3" s="262"/>
      <c r="MCC3" s="262"/>
      <c r="MCD3" s="262"/>
      <c r="MCE3" s="262"/>
      <c r="MCF3" s="262"/>
      <c r="MCG3" s="262"/>
      <c r="MCH3" s="262"/>
      <c r="MCI3" s="262"/>
      <c r="MCJ3" s="262"/>
      <c r="MCK3" s="262"/>
      <c r="MCL3" s="262"/>
      <c r="MCM3" s="262"/>
      <c r="MCN3" s="262"/>
      <c r="MCO3" s="262"/>
      <c r="MCP3" s="262"/>
      <c r="MCQ3" s="262"/>
      <c r="MCR3" s="262"/>
      <c r="MCS3" s="262"/>
      <c r="MCT3" s="262"/>
      <c r="MCU3" s="262"/>
      <c r="MCV3" s="262"/>
      <c r="MCW3" s="262"/>
      <c r="MCX3" s="262"/>
      <c r="MCY3" s="262"/>
      <c r="MCZ3" s="262"/>
      <c r="MDA3" s="262"/>
      <c r="MDB3" s="262"/>
      <c r="MDC3" s="262"/>
      <c r="MDD3" s="262"/>
      <c r="MDE3" s="262"/>
      <c r="MDF3" s="262"/>
      <c r="MDG3" s="262"/>
      <c r="MDH3" s="262"/>
      <c r="MDI3" s="262"/>
      <c r="MDJ3" s="262"/>
      <c r="MDK3" s="262"/>
      <c r="MDL3" s="262"/>
      <c r="MDM3" s="262"/>
      <c r="MDN3" s="262"/>
      <c r="MDO3" s="262"/>
      <c r="MDP3" s="262"/>
      <c r="MDQ3" s="262"/>
      <c r="MDR3" s="262"/>
      <c r="MDS3" s="262"/>
      <c r="MDT3" s="262"/>
      <c r="MDU3" s="262"/>
      <c r="MDV3" s="262"/>
      <c r="MDW3" s="262"/>
      <c r="MDX3" s="262"/>
      <c r="MDY3" s="262"/>
      <c r="MDZ3" s="262"/>
      <c r="MEA3" s="262"/>
      <c r="MEB3" s="262"/>
      <c r="MEC3" s="262"/>
      <c r="MED3" s="262"/>
      <c r="MEE3" s="262"/>
      <c r="MEF3" s="262"/>
      <c r="MEG3" s="262"/>
      <c r="MEH3" s="262"/>
      <c r="MEI3" s="262"/>
      <c r="MEJ3" s="262"/>
      <c r="MEK3" s="262"/>
      <c r="MEL3" s="262"/>
      <c r="MEM3" s="262"/>
      <c r="MEN3" s="262"/>
      <c r="MEO3" s="262"/>
      <c r="MEP3" s="262"/>
      <c r="MEQ3" s="262"/>
      <c r="MER3" s="262"/>
      <c r="MES3" s="262"/>
      <c r="MET3" s="262"/>
      <c r="MEU3" s="262"/>
      <c r="MEV3" s="262"/>
      <c r="MEW3" s="262"/>
      <c r="MEX3" s="262"/>
      <c r="MEY3" s="262"/>
      <c r="MEZ3" s="262"/>
      <c r="MFA3" s="262"/>
      <c r="MFB3" s="262"/>
      <c r="MFC3" s="262"/>
      <c r="MFD3" s="262"/>
      <c r="MFE3" s="262"/>
      <c r="MFF3" s="262"/>
      <c r="MFG3" s="262"/>
      <c r="MFH3" s="262"/>
      <c r="MFI3" s="262"/>
      <c r="MFJ3" s="262"/>
      <c r="MFK3" s="262"/>
      <c r="MFL3" s="262"/>
      <c r="MFM3" s="262"/>
      <c r="MFN3" s="262"/>
      <c r="MFO3" s="262"/>
      <c r="MFP3" s="262"/>
      <c r="MFQ3" s="262"/>
      <c r="MFR3" s="262"/>
      <c r="MFS3" s="262"/>
      <c r="MFT3" s="262"/>
      <c r="MFU3" s="262"/>
      <c r="MFV3" s="262"/>
      <c r="MFW3" s="262"/>
      <c r="MFX3" s="262"/>
      <c r="MFY3" s="262"/>
      <c r="MFZ3" s="262"/>
      <c r="MGA3" s="262"/>
      <c r="MGB3" s="262"/>
      <c r="MGC3" s="262"/>
      <c r="MGD3" s="262"/>
      <c r="MGE3" s="262"/>
      <c r="MGF3" s="262"/>
      <c r="MGG3" s="262"/>
      <c r="MGH3" s="262"/>
      <c r="MGI3" s="262"/>
      <c r="MGJ3" s="262"/>
      <c r="MGK3" s="262"/>
      <c r="MGL3" s="262"/>
      <c r="MGM3" s="262"/>
      <c r="MGN3" s="262"/>
      <c r="MGO3" s="262"/>
      <c r="MGP3" s="262"/>
      <c r="MGQ3" s="262"/>
      <c r="MGR3" s="262"/>
      <c r="MGS3" s="262"/>
      <c r="MGT3" s="262"/>
      <c r="MGU3" s="262"/>
      <c r="MGV3" s="262"/>
      <c r="MGW3" s="262"/>
      <c r="MGX3" s="262"/>
      <c r="MGY3" s="262"/>
      <c r="MGZ3" s="262"/>
      <c r="MHA3" s="262"/>
      <c r="MHB3" s="262"/>
      <c r="MHC3" s="262"/>
      <c r="MHD3" s="262"/>
      <c r="MHE3" s="262"/>
      <c r="MHF3" s="262"/>
      <c r="MHG3" s="262"/>
      <c r="MHH3" s="262"/>
      <c r="MHI3" s="262"/>
      <c r="MHJ3" s="262"/>
      <c r="MHK3" s="262"/>
      <c r="MHL3" s="262"/>
      <c r="MHM3" s="262"/>
      <c r="MHN3" s="262"/>
      <c r="MHO3" s="262"/>
      <c r="MHP3" s="262"/>
      <c r="MHQ3" s="262"/>
      <c r="MHR3" s="262"/>
      <c r="MHS3" s="262"/>
      <c r="MHT3" s="262"/>
      <c r="MHU3" s="262"/>
      <c r="MHV3" s="262"/>
      <c r="MHW3" s="262"/>
      <c r="MHX3" s="262"/>
      <c r="MHY3" s="262"/>
      <c r="MHZ3" s="262"/>
      <c r="MIA3" s="262"/>
      <c r="MIB3" s="262"/>
      <c r="MIC3" s="262"/>
      <c r="MID3" s="262"/>
      <c r="MIE3" s="262"/>
      <c r="MIF3" s="262"/>
      <c r="MIG3" s="262"/>
      <c r="MIH3" s="262"/>
      <c r="MII3" s="262"/>
      <c r="MIJ3" s="262"/>
      <c r="MIK3" s="262"/>
      <c r="MIL3" s="262"/>
      <c r="MIM3" s="262"/>
      <c r="MIN3" s="262"/>
      <c r="MIO3" s="262"/>
      <c r="MIP3" s="262"/>
      <c r="MIQ3" s="262"/>
      <c r="MIR3" s="262"/>
      <c r="MIS3" s="262"/>
      <c r="MIT3" s="262"/>
      <c r="MIU3" s="262"/>
      <c r="MIV3" s="262"/>
      <c r="MIW3" s="262"/>
      <c r="MIX3" s="262"/>
      <c r="MIY3" s="262"/>
      <c r="MIZ3" s="262"/>
      <c r="MJA3" s="262"/>
      <c r="MJB3" s="262"/>
      <c r="MJC3" s="262"/>
      <c r="MJD3" s="262"/>
      <c r="MJE3" s="262"/>
      <c r="MJF3" s="262"/>
      <c r="MJG3" s="262"/>
      <c r="MJH3" s="262"/>
      <c r="MJI3" s="262"/>
      <c r="MJJ3" s="262"/>
      <c r="MJK3" s="262"/>
      <c r="MJL3" s="262"/>
      <c r="MJM3" s="262"/>
      <c r="MJN3" s="262"/>
      <c r="MJO3" s="262"/>
      <c r="MJP3" s="262"/>
      <c r="MJQ3" s="262"/>
      <c r="MJR3" s="262"/>
      <c r="MJS3" s="262"/>
      <c r="MJT3" s="262"/>
      <c r="MJU3" s="262"/>
      <c r="MJV3" s="262"/>
      <c r="MJW3" s="262"/>
      <c r="MJX3" s="262"/>
      <c r="MJY3" s="262"/>
      <c r="MJZ3" s="262"/>
      <c r="MKA3" s="262"/>
      <c r="MKB3" s="262"/>
      <c r="MKC3" s="262"/>
      <c r="MKD3" s="262"/>
      <c r="MKE3" s="262"/>
      <c r="MKF3" s="262"/>
      <c r="MKG3" s="262"/>
      <c r="MKH3" s="262"/>
      <c r="MKI3" s="262"/>
      <c r="MKJ3" s="262"/>
      <c r="MKK3" s="262"/>
      <c r="MKL3" s="262"/>
      <c r="MKM3" s="262"/>
      <c r="MKN3" s="262"/>
      <c r="MKO3" s="262"/>
      <c r="MKP3" s="262"/>
      <c r="MKQ3" s="262"/>
      <c r="MKR3" s="262"/>
      <c r="MKS3" s="262"/>
      <c r="MKT3" s="262"/>
      <c r="MKU3" s="262"/>
      <c r="MKV3" s="262"/>
      <c r="MKW3" s="262"/>
      <c r="MKX3" s="262"/>
      <c r="MKY3" s="262"/>
      <c r="MKZ3" s="262"/>
      <c r="MLA3" s="262"/>
      <c r="MLB3" s="262"/>
      <c r="MLC3" s="262"/>
      <c r="MLD3" s="262"/>
      <c r="MLE3" s="262"/>
      <c r="MLF3" s="262"/>
      <c r="MLG3" s="262"/>
      <c r="MLH3" s="262"/>
      <c r="MLI3" s="262"/>
      <c r="MLJ3" s="262"/>
      <c r="MLK3" s="262"/>
      <c r="MLL3" s="262"/>
      <c r="MLM3" s="262"/>
      <c r="MLN3" s="262"/>
      <c r="MLO3" s="262"/>
      <c r="MLP3" s="262"/>
      <c r="MLQ3" s="262"/>
      <c r="MLR3" s="262"/>
      <c r="MLS3" s="262"/>
      <c r="MLT3" s="262"/>
      <c r="MLU3" s="262"/>
      <c r="MLV3" s="262"/>
      <c r="MLW3" s="262"/>
      <c r="MLX3" s="262"/>
      <c r="MLY3" s="262"/>
      <c r="MLZ3" s="262"/>
      <c r="MMA3" s="262"/>
      <c r="MMB3" s="262"/>
      <c r="MMC3" s="262"/>
      <c r="MMD3" s="262"/>
      <c r="MME3" s="262"/>
      <c r="MMF3" s="262"/>
      <c r="MMG3" s="262"/>
      <c r="MMH3" s="262"/>
      <c r="MMI3" s="262"/>
      <c r="MMJ3" s="262"/>
      <c r="MMK3" s="262"/>
      <c r="MML3" s="262"/>
      <c r="MMM3" s="262"/>
      <c r="MMN3" s="262"/>
      <c r="MMO3" s="262"/>
      <c r="MMP3" s="262"/>
      <c r="MMQ3" s="262"/>
      <c r="MMR3" s="262"/>
      <c r="MMS3" s="262"/>
      <c r="MMT3" s="262"/>
      <c r="MMU3" s="262"/>
      <c r="MMV3" s="262"/>
      <c r="MMW3" s="262"/>
      <c r="MMX3" s="262"/>
      <c r="MMY3" s="262"/>
      <c r="MMZ3" s="262"/>
      <c r="MNA3" s="262"/>
      <c r="MNB3" s="262"/>
      <c r="MNC3" s="262"/>
      <c r="MND3" s="262"/>
      <c r="MNE3" s="262"/>
      <c r="MNF3" s="262"/>
      <c r="MNG3" s="262"/>
      <c r="MNH3" s="262"/>
      <c r="MNI3" s="262"/>
      <c r="MNJ3" s="262"/>
      <c r="MNK3" s="262"/>
      <c r="MNL3" s="262"/>
      <c r="MNM3" s="262"/>
      <c r="MNN3" s="262"/>
      <c r="MNO3" s="262"/>
      <c r="MNP3" s="262"/>
      <c r="MNQ3" s="262"/>
      <c r="MNR3" s="262"/>
      <c r="MNS3" s="262"/>
      <c r="MNT3" s="262"/>
      <c r="MNU3" s="262"/>
      <c r="MNV3" s="262"/>
      <c r="MNW3" s="262"/>
      <c r="MNX3" s="262"/>
      <c r="MNY3" s="262"/>
      <c r="MNZ3" s="262"/>
      <c r="MOA3" s="262"/>
      <c r="MOB3" s="262"/>
      <c r="MOC3" s="262"/>
      <c r="MOD3" s="262"/>
      <c r="MOE3" s="262"/>
      <c r="MOF3" s="262"/>
      <c r="MOG3" s="262"/>
      <c r="MOH3" s="262"/>
      <c r="MOI3" s="262"/>
      <c r="MOJ3" s="262"/>
      <c r="MOK3" s="262"/>
      <c r="MOL3" s="262"/>
      <c r="MOM3" s="262"/>
      <c r="MON3" s="262"/>
      <c r="MOO3" s="262"/>
      <c r="MOP3" s="262"/>
      <c r="MOQ3" s="262"/>
      <c r="MOR3" s="262"/>
      <c r="MOS3" s="262"/>
      <c r="MOT3" s="262"/>
      <c r="MOU3" s="262"/>
      <c r="MOV3" s="262"/>
      <c r="MOW3" s="262"/>
      <c r="MOX3" s="262"/>
      <c r="MOY3" s="262"/>
      <c r="MOZ3" s="262"/>
      <c r="MPA3" s="262"/>
      <c r="MPB3" s="262"/>
      <c r="MPC3" s="262"/>
      <c r="MPD3" s="262"/>
      <c r="MPE3" s="262"/>
      <c r="MPF3" s="262"/>
      <c r="MPG3" s="262"/>
      <c r="MPH3" s="262"/>
      <c r="MPI3" s="262"/>
      <c r="MPJ3" s="262"/>
      <c r="MPK3" s="262"/>
      <c r="MPL3" s="262"/>
      <c r="MPM3" s="262"/>
      <c r="MPN3" s="262"/>
      <c r="MPO3" s="262"/>
      <c r="MPP3" s="262"/>
      <c r="MPQ3" s="262"/>
      <c r="MPR3" s="262"/>
      <c r="MPS3" s="262"/>
      <c r="MPT3" s="262"/>
      <c r="MPU3" s="262"/>
      <c r="MPV3" s="262"/>
      <c r="MPW3" s="262"/>
      <c r="MPX3" s="262"/>
      <c r="MPY3" s="262"/>
      <c r="MPZ3" s="262"/>
      <c r="MQA3" s="262"/>
      <c r="MQB3" s="262"/>
      <c r="MQC3" s="262"/>
      <c r="MQD3" s="262"/>
      <c r="MQE3" s="262"/>
      <c r="MQF3" s="262"/>
      <c r="MQG3" s="262"/>
      <c r="MQH3" s="262"/>
      <c r="MQI3" s="262"/>
      <c r="MQJ3" s="262"/>
      <c r="MQK3" s="262"/>
      <c r="MQL3" s="262"/>
      <c r="MQM3" s="262"/>
      <c r="MQN3" s="262"/>
      <c r="MQO3" s="262"/>
      <c r="MQP3" s="262"/>
      <c r="MQQ3" s="262"/>
      <c r="MQR3" s="262"/>
      <c r="MQS3" s="262"/>
      <c r="MQT3" s="262"/>
      <c r="MQU3" s="262"/>
      <c r="MQV3" s="262"/>
      <c r="MQW3" s="262"/>
      <c r="MQX3" s="262"/>
      <c r="MQY3" s="262"/>
      <c r="MQZ3" s="262"/>
      <c r="MRA3" s="262"/>
      <c r="MRB3" s="262"/>
      <c r="MRC3" s="262"/>
      <c r="MRD3" s="262"/>
      <c r="MRE3" s="262"/>
      <c r="MRF3" s="262"/>
      <c r="MRG3" s="262"/>
      <c r="MRH3" s="262"/>
      <c r="MRI3" s="262"/>
      <c r="MRJ3" s="262"/>
      <c r="MRK3" s="262"/>
      <c r="MRL3" s="262"/>
      <c r="MRM3" s="262"/>
      <c r="MRN3" s="262"/>
      <c r="MRO3" s="262"/>
      <c r="MRP3" s="262"/>
      <c r="MRQ3" s="262"/>
      <c r="MRR3" s="262"/>
      <c r="MRS3" s="262"/>
      <c r="MRT3" s="262"/>
      <c r="MRU3" s="262"/>
      <c r="MRV3" s="262"/>
      <c r="MRW3" s="262"/>
      <c r="MRX3" s="262"/>
      <c r="MRY3" s="262"/>
      <c r="MRZ3" s="262"/>
      <c r="MSA3" s="262"/>
      <c r="MSB3" s="262"/>
      <c r="MSC3" s="262"/>
      <c r="MSD3" s="262"/>
      <c r="MSE3" s="262"/>
      <c r="MSF3" s="262"/>
      <c r="MSG3" s="262"/>
      <c r="MSH3" s="262"/>
      <c r="MSI3" s="262"/>
      <c r="MSJ3" s="262"/>
      <c r="MSK3" s="262"/>
      <c r="MSL3" s="262"/>
      <c r="MSM3" s="262"/>
      <c r="MSN3" s="262"/>
      <c r="MSO3" s="262"/>
      <c r="MSP3" s="262"/>
      <c r="MSQ3" s="262"/>
      <c r="MSR3" s="262"/>
      <c r="MSS3" s="262"/>
      <c r="MST3" s="262"/>
      <c r="MSU3" s="262"/>
      <c r="MSV3" s="262"/>
      <c r="MSW3" s="262"/>
      <c r="MSX3" s="262"/>
      <c r="MSY3" s="262"/>
      <c r="MSZ3" s="262"/>
      <c r="MTA3" s="262"/>
      <c r="MTB3" s="262"/>
      <c r="MTC3" s="262"/>
      <c r="MTD3" s="262"/>
      <c r="MTE3" s="262"/>
      <c r="MTF3" s="262"/>
      <c r="MTG3" s="262"/>
      <c r="MTH3" s="262"/>
      <c r="MTI3" s="262"/>
      <c r="MTJ3" s="262"/>
      <c r="MTK3" s="262"/>
      <c r="MTL3" s="262"/>
      <c r="MTM3" s="262"/>
      <c r="MTN3" s="262"/>
      <c r="MTO3" s="262"/>
      <c r="MTP3" s="262"/>
      <c r="MTQ3" s="262"/>
      <c r="MTR3" s="262"/>
      <c r="MTS3" s="262"/>
      <c r="MTT3" s="262"/>
      <c r="MTU3" s="262"/>
      <c r="MTV3" s="262"/>
      <c r="MTW3" s="262"/>
      <c r="MTX3" s="262"/>
      <c r="MTY3" s="262"/>
      <c r="MTZ3" s="262"/>
      <c r="MUA3" s="262"/>
      <c r="MUB3" s="262"/>
      <c r="MUC3" s="262"/>
      <c r="MUD3" s="262"/>
      <c r="MUE3" s="262"/>
      <c r="MUF3" s="262"/>
      <c r="MUG3" s="262"/>
      <c r="MUH3" s="262"/>
      <c r="MUI3" s="262"/>
      <c r="MUJ3" s="262"/>
      <c r="MUK3" s="262"/>
      <c r="MUL3" s="262"/>
      <c r="MUM3" s="262"/>
      <c r="MUN3" s="262"/>
      <c r="MUO3" s="262"/>
      <c r="MUP3" s="262"/>
      <c r="MUQ3" s="262"/>
      <c r="MUR3" s="262"/>
      <c r="MUS3" s="262"/>
      <c r="MUT3" s="262"/>
      <c r="MUU3" s="262"/>
      <c r="MUV3" s="262"/>
      <c r="MUW3" s="262"/>
      <c r="MUX3" s="262"/>
      <c r="MUY3" s="262"/>
      <c r="MUZ3" s="262"/>
      <c r="MVA3" s="262"/>
      <c r="MVB3" s="262"/>
      <c r="MVC3" s="262"/>
      <c r="MVD3" s="262"/>
      <c r="MVE3" s="262"/>
      <c r="MVF3" s="262"/>
      <c r="MVG3" s="262"/>
      <c r="MVH3" s="262"/>
      <c r="MVI3" s="262"/>
      <c r="MVJ3" s="262"/>
      <c r="MVK3" s="262"/>
      <c r="MVL3" s="262"/>
      <c r="MVM3" s="262"/>
      <c r="MVN3" s="262"/>
      <c r="MVO3" s="262"/>
      <c r="MVP3" s="262"/>
      <c r="MVQ3" s="262"/>
      <c r="MVR3" s="262"/>
      <c r="MVS3" s="262"/>
      <c r="MVT3" s="262"/>
      <c r="MVU3" s="262"/>
      <c r="MVV3" s="262"/>
      <c r="MVW3" s="262"/>
      <c r="MVX3" s="262"/>
      <c r="MVY3" s="262"/>
      <c r="MVZ3" s="262"/>
      <c r="MWA3" s="262"/>
      <c r="MWB3" s="262"/>
      <c r="MWC3" s="262"/>
      <c r="MWD3" s="262"/>
      <c r="MWE3" s="262"/>
      <c r="MWF3" s="262"/>
      <c r="MWG3" s="262"/>
      <c r="MWH3" s="262"/>
      <c r="MWI3" s="262"/>
      <c r="MWJ3" s="262"/>
      <c r="MWK3" s="262"/>
      <c r="MWL3" s="262"/>
      <c r="MWM3" s="262"/>
      <c r="MWN3" s="262"/>
      <c r="MWO3" s="262"/>
      <c r="MWP3" s="262"/>
      <c r="MWQ3" s="262"/>
      <c r="MWR3" s="262"/>
      <c r="MWS3" s="262"/>
      <c r="MWT3" s="262"/>
      <c r="MWU3" s="262"/>
      <c r="MWV3" s="262"/>
      <c r="MWW3" s="262"/>
      <c r="MWX3" s="262"/>
      <c r="MWY3" s="262"/>
      <c r="MWZ3" s="262"/>
      <c r="MXA3" s="262"/>
      <c r="MXB3" s="262"/>
      <c r="MXC3" s="262"/>
      <c r="MXD3" s="262"/>
      <c r="MXE3" s="262"/>
      <c r="MXF3" s="262"/>
      <c r="MXG3" s="262"/>
      <c r="MXH3" s="262"/>
      <c r="MXI3" s="262"/>
      <c r="MXJ3" s="262"/>
      <c r="MXK3" s="262"/>
      <c r="MXL3" s="262"/>
      <c r="MXM3" s="262"/>
      <c r="MXN3" s="262"/>
      <c r="MXO3" s="262"/>
      <c r="MXP3" s="262"/>
      <c r="MXQ3" s="262"/>
      <c r="MXR3" s="262"/>
      <c r="MXS3" s="262"/>
      <c r="MXT3" s="262"/>
      <c r="MXU3" s="262"/>
      <c r="MXV3" s="262"/>
      <c r="MXW3" s="262"/>
      <c r="MXX3" s="262"/>
      <c r="MXY3" s="262"/>
      <c r="MXZ3" s="262"/>
      <c r="MYA3" s="262"/>
      <c r="MYB3" s="262"/>
      <c r="MYC3" s="262"/>
      <c r="MYD3" s="262"/>
      <c r="MYE3" s="262"/>
      <c r="MYF3" s="262"/>
      <c r="MYG3" s="262"/>
      <c r="MYH3" s="262"/>
      <c r="MYI3" s="262"/>
      <c r="MYJ3" s="262"/>
      <c r="MYK3" s="262"/>
      <c r="MYL3" s="262"/>
      <c r="MYM3" s="262"/>
      <c r="MYN3" s="262"/>
      <c r="MYO3" s="262"/>
      <c r="MYP3" s="262"/>
      <c r="MYQ3" s="262"/>
      <c r="MYR3" s="262"/>
      <c r="MYS3" s="262"/>
      <c r="MYT3" s="262"/>
      <c r="MYU3" s="262"/>
      <c r="MYV3" s="262"/>
      <c r="MYW3" s="262"/>
      <c r="MYX3" s="262"/>
      <c r="MYY3" s="262"/>
      <c r="MYZ3" s="262"/>
      <c r="MZA3" s="262"/>
      <c r="MZB3" s="262"/>
      <c r="MZC3" s="262"/>
      <c r="MZD3" s="262"/>
      <c r="MZE3" s="262"/>
      <c r="MZF3" s="262"/>
      <c r="MZG3" s="262"/>
      <c r="MZH3" s="262"/>
      <c r="MZI3" s="262"/>
      <c r="MZJ3" s="262"/>
      <c r="MZK3" s="262"/>
      <c r="MZL3" s="262"/>
      <c r="MZM3" s="262"/>
      <c r="MZN3" s="262"/>
      <c r="MZO3" s="262"/>
      <c r="MZP3" s="262"/>
      <c r="MZQ3" s="262"/>
      <c r="MZR3" s="262"/>
      <c r="MZS3" s="262"/>
      <c r="MZT3" s="262"/>
      <c r="MZU3" s="262"/>
      <c r="MZV3" s="262"/>
      <c r="MZW3" s="262"/>
      <c r="MZX3" s="262"/>
      <c r="MZY3" s="262"/>
      <c r="MZZ3" s="262"/>
      <c r="NAA3" s="262"/>
      <c r="NAB3" s="262"/>
      <c r="NAC3" s="262"/>
      <c r="NAD3" s="262"/>
      <c r="NAE3" s="262"/>
      <c r="NAF3" s="262"/>
      <c r="NAG3" s="262"/>
      <c r="NAH3" s="262"/>
      <c r="NAI3" s="262"/>
      <c r="NAJ3" s="262"/>
      <c r="NAK3" s="262"/>
      <c r="NAL3" s="262"/>
      <c r="NAM3" s="262"/>
      <c r="NAN3" s="262"/>
      <c r="NAO3" s="262"/>
      <c r="NAP3" s="262"/>
      <c r="NAQ3" s="262"/>
      <c r="NAR3" s="262"/>
      <c r="NAS3" s="262"/>
      <c r="NAT3" s="262"/>
      <c r="NAU3" s="262"/>
      <c r="NAV3" s="262"/>
      <c r="NAW3" s="262"/>
      <c r="NAX3" s="262"/>
      <c r="NAY3" s="262"/>
      <c r="NAZ3" s="262"/>
      <c r="NBA3" s="262"/>
      <c r="NBB3" s="262"/>
      <c r="NBC3" s="262"/>
      <c r="NBD3" s="262"/>
      <c r="NBE3" s="262"/>
      <c r="NBF3" s="262"/>
      <c r="NBG3" s="262"/>
      <c r="NBH3" s="262"/>
      <c r="NBI3" s="262"/>
      <c r="NBJ3" s="262"/>
      <c r="NBK3" s="262"/>
      <c r="NBL3" s="262"/>
      <c r="NBM3" s="262"/>
      <c r="NBN3" s="262"/>
      <c r="NBO3" s="262"/>
      <c r="NBP3" s="262"/>
      <c r="NBQ3" s="262"/>
      <c r="NBR3" s="262"/>
      <c r="NBS3" s="262"/>
      <c r="NBT3" s="262"/>
      <c r="NBU3" s="262"/>
      <c r="NBV3" s="262"/>
      <c r="NBW3" s="262"/>
      <c r="NBX3" s="262"/>
      <c r="NBY3" s="262"/>
      <c r="NBZ3" s="262"/>
      <c r="NCA3" s="262"/>
      <c r="NCB3" s="262"/>
      <c r="NCC3" s="262"/>
      <c r="NCD3" s="262"/>
      <c r="NCE3" s="262"/>
      <c r="NCF3" s="262"/>
      <c r="NCG3" s="262"/>
      <c r="NCH3" s="262"/>
      <c r="NCI3" s="262"/>
      <c r="NCJ3" s="262"/>
      <c r="NCK3" s="262"/>
      <c r="NCL3" s="262"/>
      <c r="NCM3" s="262"/>
      <c r="NCN3" s="262"/>
      <c r="NCO3" s="262"/>
      <c r="NCP3" s="262"/>
      <c r="NCQ3" s="262"/>
      <c r="NCR3" s="262"/>
      <c r="NCS3" s="262"/>
      <c r="NCT3" s="262"/>
      <c r="NCU3" s="262"/>
      <c r="NCV3" s="262"/>
      <c r="NCW3" s="262"/>
      <c r="NCX3" s="262"/>
      <c r="NCY3" s="262"/>
      <c r="NCZ3" s="262"/>
      <c r="NDA3" s="262"/>
      <c r="NDB3" s="262"/>
      <c r="NDC3" s="262"/>
      <c r="NDD3" s="262"/>
      <c r="NDE3" s="262"/>
      <c r="NDF3" s="262"/>
      <c r="NDG3" s="262"/>
      <c r="NDH3" s="262"/>
      <c r="NDI3" s="262"/>
      <c r="NDJ3" s="262"/>
      <c r="NDK3" s="262"/>
      <c r="NDL3" s="262"/>
      <c r="NDM3" s="262"/>
      <c r="NDN3" s="262"/>
      <c r="NDO3" s="262"/>
      <c r="NDP3" s="262"/>
      <c r="NDQ3" s="262"/>
      <c r="NDR3" s="262"/>
      <c r="NDS3" s="262"/>
      <c r="NDT3" s="262"/>
      <c r="NDU3" s="262"/>
      <c r="NDV3" s="262"/>
      <c r="NDW3" s="262"/>
      <c r="NDX3" s="262"/>
      <c r="NDY3" s="262"/>
      <c r="NDZ3" s="262"/>
      <c r="NEA3" s="262"/>
      <c r="NEB3" s="262"/>
      <c r="NEC3" s="262"/>
      <c r="NED3" s="262"/>
      <c r="NEE3" s="262"/>
      <c r="NEF3" s="262"/>
      <c r="NEG3" s="262"/>
      <c r="NEH3" s="262"/>
      <c r="NEI3" s="262"/>
      <c r="NEJ3" s="262"/>
      <c r="NEK3" s="262"/>
      <c r="NEL3" s="262"/>
      <c r="NEM3" s="262"/>
      <c r="NEN3" s="262"/>
      <c r="NEO3" s="262"/>
      <c r="NEP3" s="262"/>
      <c r="NEQ3" s="262"/>
      <c r="NER3" s="262"/>
      <c r="NES3" s="262"/>
      <c r="NET3" s="262"/>
      <c r="NEU3" s="262"/>
      <c r="NEV3" s="262"/>
      <c r="NEW3" s="262"/>
      <c r="NEX3" s="262"/>
      <c r="NEY3" s="262"/>
      <c r="NEZ3" s="262"/>
      <c r="NFA3" s="262"/>
      <c r="NFB3" s="262"/>
      <c r="NFC3" s="262"/>
      <c r="NFD3" s="262"/>
      <c r="NFE3" s="262"/>
      <c r="NFF3" s="262"/>
      <c r="NFG3" s="262"/>
      <c r="NFH3" s="262"/>
      <c r="NFI3" s="262"/>
      <c r="NFJ3" s="262"/>
      <c r="NFK3" s="262"/>
      <c r="NFL3" s="262"/>
      <c r="NFM3" s="262"/>
      <c r="NFN3" s="262"/>
      <c r="NFO3" s="262"/>
      <c r="NFP3" s="262"/>
      <c r="NFQ3" s="262"/>
      <c r="NFR3" s="262"/>
      <c r="NFS3" s="262"/>
      <c r="NFT3" s="262"/>
      <c r="NFU3" s="262"/>
      <c r="NFV3" s="262"/>
      <c r="NFW3" s="262"/>
      <c r="NFX3" s="262"/>
      <c r="NFY3" s="262"/>
      <c r="NFZ3" s="262"/>
      <c r="NGA3" s="262"/>
      <c r="NGB3" s="262"/>
      <c r="NGC3" s="262"/>
      <c r="NGD3" s="262"/>
      <c r="NGE3" s="262"/>
      <c r="NGF3" s="262"/>
      <c r="NGG3" s="262"/>
      <c r="NGH3" s="262"/>
      <c r="NGI3" s="262"/>
      <c r="NGJ3" s="262"/>
      <c r="NGK3" s="262"/>
      <c r="NGL3" s="262"/>
      <c r="NGM3" s="262"/>
      <c r="NGN3" s="262"/>
      <c r="NGO3" s="262"/>
      <c r="NGP3" s="262"/>
      <c r="NGQ3" s="262"/>
      <c r="NGR3" s="262"/>
      <c r="NGS3" s="262"/>
      <c r="NGT3" s="262"/>
      <c r="NGU3" s="262"/>
      <c r="NGV3" s="262"/>
      <c r="NGW3" s="262"/>
      <c r="NGX3" s="262"/>
      <c r="NGY3" s="262"/>
      <c r="NGZ3" s="262"/>
      <c r="NHA3" s="262"/>
      <c r="NHB3" s="262"/>
      <c r="NHC3" s="262"/>
      <c r="NHD3" s="262"/>
      <c r="NHE3" s="262"/>
      <c r="NHF3" s="262"/>
      <c r="NHG3" s="262"/>
      <c r="NHH3" s="262"/>
      <c r="NHI3" s="262"/>
      <c r="NHJ3" s="262"/>
      <c r="NHK3" s="262"/>
      <c r="NHL3" s="262"/>
      <c r="NHM3" s="262"/>
      <c r="NHN3" s="262"/>
      <c r="NHO3" s="262"/>
      <c r="NHP3" s="262"/>
      <c r="NHQ3" s="262"/>
      <c r="NHR3" s="262"/>
      <c r="NHS3" s="262"/>
      <c r="NHT3" s="262"/>
      <c r="NHU3" s="262"/>
      <c r="NHV3" s="262"/>
      <c r="NHW3" s="262"/>
      <c r="NHX3" s="262"/>
      <c r="NHY3" s="262"/>
      <c r="NHZ3" s="262"/>
      <c r="NIA3" s="262"/>
      <c r="NIB3" s="262"/>
      <c r="NIC3" s="262"/>
      <c r="NID3" s="262"/>
      <c r="NIE3" s="262"/>
      <c r="NIF3" s="262"/>
      <c r="NIG3" s="262"/>
      <c r="NIH3" s="262"/>
      <c r="NII3" s="262"/>
      <c r="NIJ3" s="262"/>
      <c r="NIK3" s="262"/>
      <c r="NIL3" s="262"/>
      <c r="NIM3" s="262"/>
      <c r="NIN3" s="262"/>
      <c r="NIO3" s="262"/>
      <c r="NIP3" s="262"/>
      <c r="NIQ3" s="262"/>
      <c r="NIR3" s="262"/>
      <c r="NIS3" s="262"/>
      <c r="NIT3" s="262"/>
      <c r="NIU3" s="262"/>
      <c r="NIV3" s="262"/>
      <c r="NIW3" s="262"/>
      <c r="NIX3" s="262"/>
      <c r="NIY3" s="262"/>
      <c r="NIZ3" s="262"/>
      <c r="NJA3" s="262"/>
      <c r="NJB3" s="262"/>
      <c r="NJC3" s="262"/>
      <c r="NJD3" s="262"/>
      <c r="NJE3" s="262"/>
      <c r="NJF3" s="262"/>
      <c r="NJG3" s="262"/>
      <c r="NJH3" s="262"/>
      <c r="NJI3" s="262"/>
      <c r="NJJ3" s="262"/>
      <c r="NJK3" s="262"/>
      <c r="NJL3" s="262"/>
      <c r="NJM3" s="262"/>
      <c r="NJN3" s="262"/>
      <c r="NJO3" s="262"/>
      <c r="NJP3" s="262"/>
      <c r="NJQ3" s="262"/>
      <c r="NJR3" s="262"/>
      <c r="NJS3" s="262"/>
      <c r="NJT3" s="262"/>
      <c r="NJU3" s="262"/>
      <c r="NJV3" s="262"/>
      <c r="NJW3" s="262"/>
      <c r="NJX3" s="262"/>
      <c r="NJY3" s="262"/>
      <c r="NJZ3" s="262"/>
      <c r="NKA3" s="262"/>
      <c r="NKB3" s="262"/>
      <c r="NKC3" s="262"/>
      <c r="NKD3" s="262"/>
      <c r="NKE3" s="262"/>
      <c r="NKF3" s="262"/>
      <c r="NKG3" s="262"/>
      <c r="NKH3" s="262"/>
      <c r="NKI3" s="262"/>
      <c r="NKJ3" s="262"/>
      <c r="NKK3" s="262"/>
      <c r="NKL3" s="262"/>
      <c r="NKM3" s="262"/>
      <c r="NKN3" s="262"/>
      <c r="NKO3" s="262"/>
      <c r="NKP3" s="262"/>
      <c r="NKQ3" s="262"/>
      <c r="NKR3" s="262"/>
      <c r="NKS3" s="262"/>
      <c r="NKT3" s="262"/>
      <c r="NKU3" s="262"/>
      <c r="NKV3" s="262"/>
      <c r="NKW3" s="262"/>
      <c r="NKX3" s="262"/>
      <c r="NKY3" s="262"/>
      <c r="NKZ3" s="262"/>
      <c r="NLA3" s="262"/>
      <c r="NLB3" s="262"/>
      <c r="NLC3" s="262"/>
      <c r="NLD3" s="262"/>
      <c r="NLE3" s="262"/>
      <c r="NLF3" s="262"/>
      <c r="NLG3" s="262"/>
      <c r="NLH3" s="262"/>
      <c r="NLI3" s="262"/>
      <c r="NLJ3" s="262"/>
      <c r="NLK3" s="262"/>
      <c r="NLL3" s="262"/>
      <c r="NLM3" s="262"/>
      <c r="NLN3" s="262"/>
      <c r="NLO3" s="262"/>
      <c r="NLP3" s="262"/>
      <c r="NLQ3" s="262"/>
      <c r="NLR3" s="262"/>
      <c r="NLS3" s="262"/>
      <c r="NLT3" s="262"/>
      <c r="NLU3" s="262"/>
      <c r="NLV3" s="262"/>
      <c r="NLW3" s="262"/>
      <c r="NLX3" s="262"/>
      <c r="NLY3" s="262"/>
      <c r="NLZ3" s="262"/>
      <c r="NMA3" s="262"/>
      <c r="NMB3" s="262"/>
      <c r="NMC3" s="262"/>
      <c r="NMD3" s="262"/>
      <c r="NME3" s="262"/>
      <c r="NMF3" s="262"/>
      <c r="NMG3" s="262"/>
      <c r="NMH3" s="262"/>
      <c r="NMI3" s="262"/>
      <c r="NMJ3" s="262"/>
      <c r="NMK3" s="262"/>
      <c r="NML3" s="262"/>
      <c r="NMM3" s="262"/>
      <c r="NMN3" s="262"/>
      <c r="NMO3" s="262"/>
      <c r="NMP3" s="262"/>
      <c r="NMQ3" s="262"/>
      <c r="NMR3" s="262"/>
      <c r="NMS3" s="262"/>
      <c r="NMT3" s="262"/>
      <c r="NMU3" s="262"/>
      <c r="NMV3" s="262"/>
      <c r="NMW3" s="262"/>
      <c r="NMX3" s="262"/>
      <c r="NMY3" s="262"/>
      <c r="NMZ3" s="262"/>
      <c r="NNA3" s="262"/>
      <c r="NNB3" s="262"/>
      <c r="NNC3" s="262"/>
      <c r="NND3" s="262"/>
      <c r="NNE3" s="262"/>
      <c r="NNF3" s="262"/>
      <c r="NNG3" s="262"/>
      <c r="NNH3" s="262"/>
      <c r="NNI3" s="262"/>
      <c r="NNJ3" s="262"/>
      <c r="NNK3" s="262"/>
      <c r="NNL3" s="262"/>
      <c r="NNM3" s="262"/>
      <c r="NNN3" s="262"/>
      <c r="NNO3" s="262"/>
      <c r="NNP3" s="262"/>
      <c r="NNQ3" s="262"/>
      <c r="NNR3" s="262"/>
      <c r="NNS3" s="262"/>
      <c r="NNT3" s="262"/>
      <c r="NNU3" s="262"/>
      <c r="NNV3" s="262"/>
      <c r="NNW3" s="262"/>
      <c r="NNX3" s="262"/>
      <c r="NNY3" s="262"/>
      <c r="NNZ3" s="262"/>
      <c r="NOA3" s="262"/>
      <c r="NOB3" s="262"/>
      <c r="NOC3" s="262"/>
      <c r="NOD3" s="262"/>
      <c r="NOE3" s="262"/>
      <c r="NOF3" s="262"/>
      <c r="NOG3" s="262"/>
      <c r="NOH3" s="262"/>
      <c r="NOI3" s="262"/>
      <c r="NOJ3" s="262"/>
      <c r="NOK3" s="262"/>
      <c r="NOL3" s="262"/>
      <c r="NOM3" s="262"/>
      <c r="NON3" s="262"/>
      <c r="NOO3" s="262"/>
      <c r="NOP3" s="262"/>
      <c r="NOQ3" s="262"/>
      <c r="NOR3" s="262"/>
      <c r="NOS3" s="262"/>
      <c r="NOT3" s="262"/>
      <c r="NOU3" s="262"/>
      <c r="NOV3" s="262"/>
      <c r="NOW3" s="262"/>
      <c r="NOX3" s="262"/>
      <c r="NOY3" s="262"/>
      <c r="NOZ3" s="262"/>
      <c r="NPA3" s="262"/>
      <c r="NPB3" s="262"/>
      <c r="NPC3" s="262"/>
      <c r="NPD3" s="262"/>
      <c r="NPE3" s="262"/>
      <c r="NPF3" s="262"/>
      <c r="NPG3" s="262"/>
      <c r="NPH3" s="262"/>
      <c r="NPI3" s="262"/>
      <c r="NPJ3" s="262"/>
      <c r="NPK3" s="262"/>
      <c r="NPL3" s="262"/>
      <c r="NPM3" s="262"/>
      <c r="NPN3" s="262"/>
      <c r="NPO3" s="262"/>
      <c r="NPP3" s="262"/>
      <c r="NPQ3" s="262"/>
      <c r="NPR3" s="262"/>
      <c r="NPS3" s="262"/>
      <c r="NPT3" s="262"/>
      <c r="NPU3" s="262"/>
      <c r="NPV3" s="262"/>
      <c r="NPW3" s="262"/>
      <c r="NPX3" s="262"/>
      <c r="NPY3" s="262"/>
      <c r="NPZ3" s="262"/>
      <c r="NQA3" s="262"/>
      <c r="NQB3" s="262"/>
      <c r="NQC3" s="262"/>
      <c r="NQD3" s="262"/>
      <c r="NQE3" s="262"/>
      <c r="NQF3" s="262"/>
      <c r="NQG3" s="262"/>
      <c r="NQH3" s="262"/>
      <c r="NQI3" s="262"/>
      <c r="NQJ3" s="262"/>
      <c r="NQK3" s="262"/>
      <c r="NQL3" s="262"/>
      <c r="NQM3" s="262"/>
      <c r="NQN3" s="262"/>
      <c r="NQO3" s="262"/>
      <c r="NQP3" s="262"/>
      <c r="NQQ3" s="262"/>
      <c r="NQR3" s="262"/>
      <c r="NQS3" s="262"/>
      <c r="NQT3" s="262"/>
      <c r="NQU3" s="262"/>
      <c r="NQV3" s="262"/>
      <c r="NQW3" s="262"/>
      <c r="NQX3" s="262"/>
      <c r="NQY3" s="262"/>
      <c r="NQZ3" s="262"/>
      <c r="NRA3" s="262"/>
      <c r="NRB3" s="262"/>
      <c r="NRC3" s="262"/>
      <c r="NRD3" s="262"/>
      <c r="NRE3" s="262"/>
      <c r="NRF3" s="262"/>
      <c r="NRG3" s="262"/>
      <c r="NRH3" s="262"/>
      <c r="NRI3" s="262"/>
      <c r="NRJ3" s="262"/>
      <c r="NRK3" s="262"/>
      <c r="NRL3" s="262"/>
      <c r="NRM3" s="262"/>
      <c r="NRN3" s="262"/>
      <c r="NRO3" s="262"/>
      <c r="NRP3" s="262"/>
      <c r="NRQ3" s="262"/>
      <c r="NRR3" s="262"/>
      <c r="NRS3" s="262"/>
      <c r="NRT3" s="262"/>
      <c r="NRU3" s="262"/>
      <c r="NRV3" s="262"/>
      <c r="NRW3" s="262"/>
      <c r="NRX3" s="262"/>
      <c r="NRY3" s="262"/>
      <c r="NRZ3" s="262"/>
      <c r="NSA3" s="262"/>
      <c r="NSB3" s="262"/>
      <c r="NSC3" s="262"/>
      <c r="NSD3" s="262"/>
      <c r="NSE3" s="262"/>
      <c r="NSF3" s="262"/>
      <c r="NSG3" s="262"/>
      <c r="NSH3" s="262"/>
      <c r="NSI3" s="262"/>
      <c r="NSJ3" s="262"/>
      <c r="NSK3" s="262"/>
      <c r="NSL3" s="262"/>
      <c r="NSM3" s="262"/>
      <c r="NSN3" s="262"/>
      <c r="NSO3" s="262"/>
      <c r="NSP3" s="262"/>
      <c r="NSQ3" s="262"/>
      <c r="NSR3" s="262"/>
      <c r="NSS3" s="262"/>
      <c r="NST3" s="262"/>
      <c r="NSU3" s="262"/>
      <c r="NSV3" s="262"/>
      <c r="NSW3" s="262"/>
      <c r="NSX3" s="262"/>
      <c r="NSY3" s="262"/>
      <c r="NSZ3" s="262"/>
      <c r="NTA3" s="262"/>
      <c r="NTB3" s="262"/>
      <c r="NTC3" s="262"/>
      <c r="NTD3" s="262"/>
      <c r="NTE3" s="262"/>
      <c r="NTF3" s="262"/>
      <c r="NTG3" s="262"/>
      <c r="NTH3" s="262"/>
      <c r="NTI3" s="262"/>
      <c r="NTJ3" s="262"/>
      <c r="NTK3" s="262"/>
      <c r="NTL3" s="262"/>
      <c r="NTM3" s="262"/>
      <c r="NTN3" s="262"/>
      <c r="NTO3" s="262"/>
      <c r="NTP3" s="262"/>
      <c r="NTQ3" s="262"/>
      <c r="NTR3" s="262"/>
      <c r="NTS3" s="262"/>
      <c r="NTT3" s="262"/>
      <c r="NTU3" s="262"/>
      <c r="NTV3" s="262"/>
      <c r="NTW3" s="262"/>
      <c r="NTX3" s="262"/>
      <c r="NTY3" s="262"/>
      <c r="NTZ3" s="262"/>
      <c r="NUA3" s="262"/>
      <c r="NUB3" s="262"/>
      <c r="NUC3" s="262"/>
      <c r="NUD3" s="262"/>
      <c r="NUE3" s="262"/>
      <c r="NUF3" s="262"/>
      <c r="NUG3" s="262"/>
      <c r="NUH3" s="262"/>
      <c r="NUI3" s="262"/>
      <c r="NUJ3" s="262"/>
      <c r="NUK3" s="262"/>
      <c r="NUL3" s="262"/>
      <c r="NUM3" s="262"/>
      <c r="NUN3" s="262"/>
      <c r="NUO3" s="262"/>
      <c r="NUP3" s="262"/>
      <c r="NUQ3" s="262"/>
      <c r="NUR3" s="262"/>
      <c r="NUS3" s="262"/>
      <c r="NUT3" s="262"/>
      <c r="NUU3" s="262"/>
      <c r="NUV3" s="262"/>
      <c r="NUW3" s="262"/>
      <c r="NUX3" s="262"/>
      <c r="NUY3" s="262"/>
      <c r="NUZ3" s="262"/>
      <c r="NVA3" s="262"/>
      <c r="NVB3" s="262"/>
      <c r="NVC3" s="262"/>
      <c r="NVD3" s="262"/>
      <c r="NVE3" s="262"/>
      <c r="NVF3" s="262"/>
      <c r="NVG3" s="262"/>
      <c r="NVH3" s="262"/>
      <c r="NVI3" s="262"/>
      <c r="NVJ3" s="262"/>
      <c r="NVK3" s="262"/>
      <c r="NVL3" s="262"/>
      <c r="NVM3" s="262"/>
      <c r="NVN3" s="262"/>
      <c r="NVO3" s="262"/>
      <c r="NVP3" s="262"/>
      <c r="NVQ3" s="262"/>
      <c r="NVR3" s="262"/>
      <c r="NVS3" s="262"/>
      <c r="NVT3" s="262"/>
      <c r="NVU3" s="262"/>
      <c r="NVV3" s="262"/>
      <c r="NVW3" s="262"/>
      <c r="NVX3" s="262"/>
      <c r="NVY3" s="262"/>
      <c r="NVZ3" s="262"/>
      <c r="NWA3" s="262"/>
      <c r="NWB3" s="262"/>
      <c r="NWC3" s="262"/>
      <c r="NWD3" s="262"/>
      <c r="NWE3" s="262"/>
      <c r="NWF3" s="262"/>
      <c r="NWG3" s="262"/>
      <c r="NWH3" s="262"/>
      <c r="NWI3" s="262"/>
      <c r="NWJ3" s="262"/>
      <c r="NWK3" s="262"/>
      <c r="NWL3" s="262"/>
      <c r="NWM3" s="262"/>
      <c r="NWN3" s="262"/>
      <c r="NWO3" s="262"/>
      <c r="NWP3" s="262"/>
      <c r="NWQ3" s="262"/>
      <c r="NWR3" s="262"/>
      <c r="NWS3" s="262"/>
      <c r="NWT3" s="262"/>
      <c r="NWU3" s="262"/>
      <c r="NWV3" s="262"/>
      <c r="NWW3" s="262"/>
      <c r="NWX3" s="262"/>
      <c r="NWY3" s="262"/>
      <c r="NWZ3" s="262"/>
      <c r="NXA3" s="262"/>
      <c r="NXB3" s="262"/>
      <c r="NXC3" s="262"/>
      <c r="NXD3" s="262"/>
      <c r="NXE3" s="262"/>
      <c r="NXF3" s="262"/>
      <c r="NXG3" s="262"/>
      <c r="NXH3" s="262"/>
      <c r="NXI3" s="262"/>
      <c r="NXJ3" s="262"/>
      <c r="NXK3" s="262"/>
      <c r="NXL3" s="262"/>
      <c r="NXM3" s="262"/>
      <c r="NXN3" s="262"/>
      <c r="NXO3" s="262"/>
      <c r="NXP3" s="262"/>
      <c r="NXQ3" s="262"/>
      <c r="NXR3" s="262"/>
      <c r="NXS3" s="262"/>
      <c r="NXT3" s="262"/>
      <c r="NXU3" s="262"/>
      <c r="NXV3" s="262"/>
      <c r="NXW3" s="262"/>
      <c r="NXX3" s="262"/>
      <c r="NXY3" s="262"/>
      <c r="NXZ3" s="262"/>
      <c r="NYA3" s="262"/>
      <c r="NYB3" s="262"/>
      <c r="NYC3" s="262"/>
      <c r="NYD3" s="262"/>
      <c r="NYE3" s="262"/>
      <c r="NYF3" s="262"/>
      <c r="NYG3" s="262"/>
      <c r="NYH3" s="262"/>
      <c r="NYI3" s="262"/>
      <c r="NYJ3" s="262"/>
      <c r="NYK3" s="262"/>
      <c r="NYL3" s="262"/>
      <c r="NYM3" s="262"/>
      <c r="NYN3" s="262"/>
      <c r="NYO3" s="262"/>
      <c r="NYP3" s="262"/>
      <c r="NYQ3" s="262"/>
      <c r="NYR3" s="262"/>
      <c r="NYS3" s="262"/>
      <c r="NYT3" s="262"/>
      <c r="NYU3" s="262"/>
      <c r="NYV3" s="262"/>
      <c r="NYW3" s="262"/>
      <c r="NYX3" s="262"/>
      <c r="NYY3" s="262"/>
      <c r="NYZ3" s="262"/>
      <c r="NZA3" s="262"/>
      <c r="NZB3" s="262"/>
      <c r="NZC3" s="262"/>
      <c r="NZD3" s="262"/>
      <c r="NZE3" s="262"/>
      <c r="NZF3" s="262"/>
      <c r="NZG3" s="262"/>
      <c r="NZH3" s="262"/>
      <c r="NZI3" s="262"/>
      <c r="NZJ3" s="262"/>
      <c r="NZK3" s="262"/>
      <c r="NZL3" s="262"/>
      <c r="NZM3" s="262"/>
      <c r="NZN3" s="262"/>
      <c r="NZO3" s="262"/>
      <c r="NZP3" s="262"/>
      <c r="NZQ3" s="262"/>
      <c r="NZR3" s="262"/>
      <c r="NZS3" s="262"/>
      <c r="NZT3" s="262"/>
      <c r="NZU3" s="262"/>
      <c r="NZV3" s="262"/>
      <c r="NZW3" s="262"/>
      <c r="NZX3" s="262"/>
      <c r="NZY3" s="262"/>
      <c r="NZZ3" s="262"/>
      <c r="OAA3" s="262"/>
      <c r="OAB3" s="262"/>
      <c r="OAC3" s="262"/>
      <c r="OAD3" s="262"/>
      <c r="OAE3" s="262"/>
      <c r="OAF3" s="262"/>
      <c r="OAG3" s="262"/>
      <c r="OAH3" s="262"/>
      <c r="OAI3" s="262"/>
      <c r="OAJ3" s="262"/>
      <c r="OAK3" s="262"/>
      <c r="OAL3" s="262"/>
      <c r="OAM3" s="262"/>
      <c r="OAN3" s="262"/>
      <c r="OAO3" s="262"/>
      <c r="OAP3" s="262"/>
      <c r="OAQ3" s="262"/>
      <c r="OAR3" s="262"/>
      <c r="OAS3" s="262"/>
      <c r="OAT3" s="262"/>
      <c r="OAU3" s="262"/>
      <c r="OAV3" s="262"/>
      <c r="OAW3" s="262"/>
      <c r="OAX3" s="262"/>
      <c r="OAY3" s="262"/>
      <c r="OAZ3" s="262"/>
      <c r="OBA3" s="262"/>
      <c r="OBB3" s="262"/>
      <c r="OBC3" s="262"/>
      <c r="OBD3" s="262"/>
      <c r="OBE3" s="262"/>
      <c r="OBF3" s="262"/>
      <c r="OBG3" s="262"/>
      <c r="OBH3" s="262"/>
      <c r="OBI3" s="262"/>
      <c r="OBJ3" s="262"/>
      <c r="OBK3" s="262"/>
      <c r="OBL3" s="262"/>
      <c r="OBM3" s="262"/>
      <c r="OBN3" s="262"/>
      <c r="OBO3" s="262"/>
      <c r="OBP3" s="262"/>
      <c r="OBQ3" s="262"/>
      <c r="OBR3" s="262"/>
      <c r="OBS3" s="262"/>
      <c r="OBT3" s="262"/>
      <c r="OBU3" s="262"/>
      <c r="OBV3" s="262"/>
      <c r="OBW3" s="262"/>
      <c r="OBX3" s="262"/>
      <c r="OBY3" s="262"/>
      <c r="OBZ3" s="262"/>
      <c r="OCA3" s="262"/>
      <c r="OCB3" s="262"/>
      <c r="OCC3" s="262"/>
      <c r="OCD3" s="262"/>
      <c r="OCE3" s="262"/>
      <c r="OCF3" s="262"/>
      <c r="OCG3" s="262"/>
      <c r="OCH3" s="262"/>
      <c r="OCI3" s="262"/>
      <c r="OCJ3" s="262"/>
      <c r="OCK3" s="262"/>
      <c r="OCL3" s="262"/>
      <c r="OCM3" s="262"/>
      <c r="OCN3" s="262"/>
      <c r="OCO3" s="262"/>
      <c r="OCP3" s="262"/>
      <c r="OCQ3" s="262"/>
      <c r="OCR3" s="262"/>
      <c r="OCS3" s="262"/>
      <c r="OCT3" s="262"/>
      <c r="OCU3" s="262"/>
      <c r="OCV3" s="262"/>
      <c r="OCW3" s="262"/>
      <c r="OCX3" s="262"/>
      <c r="OCY3" s="262"/>
      <c r="OCZ3" s="262"/>
      <c r="ODA3" s="262"/>
      <c r="ODB3" s="262"/>
      <c r="ODC3" s="262"/>
      <c r="ODD3" s="262"/>
      <c r="ODE3" s="262"/>
      <c r="ODF3" s="262"/>
      <c r="ODG3" s="262"/>
      <c r="ODH3" s="262"/>
      <c r="ODI3" s="262"/>
      <c r="ODJ3" s="262"/>
      <c r="ODK3" s="262"/>
      <c r="ODL3" s="262"/>
      <c r="ODM3" s="262"/>
      <c r="ODN3" s="262"/>
      <c r="ODO3" s="262"/>
      <c r="ODP3" s="262"/>
      <c r="ODQ3" s="262"/>
      <c r="ODR3" s="262"/>
      <c r="ODS3" s="262"/>
      <c r="ODT3" s="262"/>
      <c r="ODU3" s="262"/>
      <c r="ODV3" s="262"/>
      <c r="ODW3" s="262"/>
      <c r="ODX3" s="262"/>
      <c r="ODY3" s="262"/>
      <c r="ODZ3" s="262"/>
      <c r="OEA3" s="262"/>
      <c r="OEB3" s="262"/>
      <c r="OEC3" s="262"/>
      <c r="OED3" s="262"/>
      <c r="OEE3" s="262"/>
      <c r="OEF3" s="262"/>
      <c r="OEG3" s="262"/>
      <c r="OEH3" s="262"/>
      <c r="OEI3" s="262"/>
      <c r="OEJ3" s="262"/>
      <c r="OEK3" s="262"/>
      <c r="OEL3" s="262"/>
      <c r="OEM3" s="262"/>
      <c r="OEN3" s="262"/>
      <c r="OEO3" s="262"/>
      <c r="OEP3" s="262"/>
      <c r="OEQ3" s="262"/>
      <c r="OER3" s="262"/>
      <c r="OES3" s="262"/>
      <c r="OET3" s="262"/>
      <c r="OEU3" s="262"/>
      <c r="OEV3" s="262"/>
      <c r="OEW3" s="262"/>
      <c r="OEX3" s="262"/>
      <c r="OEY3" s="262"/>
      <c r="OEZ3" s="262"/>
      <c r="OFA3" s="262"/>
      <c r="OFB3" s="262"/>
      <c r="OFC3" s="262"/>
      <c r="OFD3" s="262"/>
      <c r="OFE3" s="262"/>
      <c r="OFF3" s="262"/>
      <c r="OFG3" s="262"/>
      <c r="OFH3" s="262"/>
      <c r="OFI3" s="262"/>
      <c r="OFJ3" s="262"/>
      <c r="OFK3" s="262"/>
      <c r="OFL3" s="262"/>
      <c r="OFM3" s="262"/>
      <c r="OFN3" s="262"/>
      <c r="OFO3" s="262"/>
      <c r="OFP3" s="262"/>
      <c r="OFQ3" s="262"/>
      <c r="OFR3" s="262"/>
      <c r="OFS3" s="262"/>
      <c r="OFT3" s="262"/>
      <c r="OFU3" s="262"/>
      <c r="OFV3" s="262"/>
      <c r="OFW3" s="262"/>
      <c r="OFX3" s="262"/>
      <c r="OFY3" s="262"/>
      <c r="OFZ3" s="262"/>
      <c r="OGA3" s="262"/>
      <c r="OGB3" s="262"/>
      <c r="OGC3" s="262"/>
      <c r="OGD3" s="262"/>
      <c r="OGE3" s="262"/>
      <c r="OGF3" s="262"/>
      <c r="OGG3" s="262"/>
      <c r="OGH3" s="262"/>
      <c r="OGI3" s="262"/>
      <c r="OGJ3" s="262"/>
      <c r="OGK3" s="262"/>
      <c r="OGL3" s="262"/>
      <c r="OGM3" s="262"/>
      <c r="OGN3" s="262"/>
      <c r="OGO3" s="262"/>
      <c r="OGP3" s="262"/>
      <c r="OGQ3" s="262"/>
      <c r="OGR3" s="262"/>
      <c r="OGS3" s="262"/>
      <c r="OGT3" s="262"/>
      <c r="OGU3" s="262"/>
      <c r="OGV3" s="262"/>
      <c r="OGW3" s="262"/>
      <c r="OGX3" s="262"/>
      <c r="OGY3" s="262"/>
      <c r="OGZ3" s="262"/>
      <c r="OHA3" s="262"/>
      <c r="OHB3" s="262"/>
      <c r="OHC3" s="262"/>
      <c r="OHD3" s="262"/>
      <c r="OHE3" s="262"/>
      <c r="OHF3" s="262"/>
      <c r="OHG3" s="262"/>
      <c r="OHH3" s="262"/>
      <c r="OHI3" s="262"/>
      <c r="OHJ3" s="262"/>
      <c r="OHK3" s="262"/>
      <c r="OHL3" s="262"/>
      <c r="OHM3" s="262"/>
      <c r="OHN3" s="262"/>
      <c r="OHO3" s="262"/>
      <c r="OHP3" s="262"/>
      <c r="OHQ3" s="262"/>
      <c r="OHR3" s="262"/>
      <c r="OHS3" s="262"/>
      <c r="OHT3" s="262"/>
      <c r="OHU3" s="262"/>
      <c r="OHV3" s="262"/>
      <c r="OHW3" s="262"/>
      <c r="OHX3" s="262"/>
      <c r="OHY3" s="262"/>
      <c r="OHZ3" s="262"/>
      <c r="OIA3" s="262"/>
      <c r="OIB3" s="262"/>
      <c r="OIC3" s="262"/>
      <c r="OID3" s="262"/>
      <c r="OIE3" s="262"/>
      <c r="OIF3" s="262"/>
      <c r="OIG3" s="262"/>
      <c r="OIH3" s="262"/>
      <c r="OII3" s="262"/>
      <c r="OIJ3" s="262"/>
      <c r="OIK3" s="262"/>
      <c r="OIL3" s="262"/>
      <c r="OIM3" s="262"/>
      <c r="OIN3" s="262"/>
      <c r="OIO3" s="262"/>
      <c r="OIP3" s="262"/>
      <c r="OIQ3" s="262"/>
      <c r="OIR3" s="262"/>
      <c r="OIS3" s="262"/>
      <c r="OIT3" s="262"/>
      <c r="OIU3" s="262"/>
      <c r="OIV3" s="262"/>
      <c r="OIW3" s="262"/>
      <c r="OIX3" s="262"/>
      <c r="OIY3" s="262"/>
      <c r="OIZ3" s="262"/>
      <c r="OJA3" s="262"/>
      <c r="OJB3" s="262"/>
      <c r="OJC3" s="262"/>
      <c r="OJD3" s="262"/>
      <c r="OJE3" s="262"/>
      <c r="OJF3" s="262"/>
      <c r="OJG3" s="262"/>
      <c r="OJH3" s="262"/>
      <c r="OJI3" s="262"/>
      <c r="OJJ3" s="262"/>
      <c r="OJK3" s="262"/>
      <c r="OJL3" s="262"/>
      <c r="OJM3" s="262"/>
      <c r="OJN3" s="262"/>
      <c r="OJO3" s="262"/>
      <c r="OJP3" s="262"/>
      <c r="OJQ3" s="262"/>
      <c r="OJR3" s="262"/>
      <c r="OJS3" s="262"/>
      <c r="OJT3" s="262"/>
      <c r="OJU3" s="262"/>
      <c r="OJV3" s="262"/>
      <c r="OJW3" s="262"/>
      <c r="OJX3" s="262"/>
      <c r="OJY3" s="262"/>
      <c r="OJZ3" s="262"/>
      <c r="OKA3" s="262"/>
      <c r="OKB3" s="262"/>
      <c r="OKC3" s="262"/>
      <c r="OKD3" s="262"/>
      <c r="OKE3" s="262"/>
      <c r="OKF3" s="262"/>
      <c r="OKG3" s="262"/>
      <c r="OKH3" s="262"/>
      <c r="OKI3" s="262"/>
      <c r="OKJ3" s="262"/>
      <c r="OKK3" s="262"/>
      <c r="OKL3" s="262"/>
      <c r="OKM3" s="262"/>
      <c r="OKN3" s="262"/>
      <c r="OKO3" s="262"/>
      <c r="OKP3" s="262"/>
      <c r="OKQ3" s="262"/>
      <c r="OKR3" s="262"/>
      <c r="OKS3" s="262"/>
      <c r="OKT3" s="262"/>
      <c r="OKU3" s="262"/>
      <c r="OKV3" s="262"/>
      <c r="OKW3" s="262"/>
      <c r="OKX3" s="262"/>
      <c r="OKY3" s="262"/>
      <c r="OKZ3" s="262"/>
      <c r="OLA3" s="262"/>
      <c r="OLB3" s="262"/>
      <c r="OLC3" s="262"/>
      <c r="OLD3" s="262"/>
      <c r="OLE3" s="262"/>
      <c r="OLF3" s="262"/>
      <c r="OLG3" s="262"/>
      <c r="OLH3" s="262"/>
      <c r="OLI3" s="262"/>
      <c r="OLJ3" s="262"/>
      <c r="OLK3" s="262"/>
      <c r="OLL3" s="262"/>
      <c r="OLM3" s="262"/>
      <c r="OLN3" s="262"/>
      <c r="OLO3" s="262"/>
      <c r="OLP3" s="262"/>
      <c r="OLQ3" s="262"/>
      <c r="OLR3" s="262"/>
      <c r="OLS3" s="262"/>
      <c r="OLT3" s="262"/>
      <c r="OLU3" s="262"/>
      <c r="OLV3" s="262"/>
      <c r="OLW3" s="262"/>
      <c r="OLX3" s="262"/>
      <c r="OLY3" s="262"/>
      <c r="OLZ3" s="262"/>
      <c r="OMA3" s="262"/>
      <c r="OMB3" s="262"/>
      <c r="OMC3" s="262"/>
      <c r="OMD3" s="262"/>
      <c r="OME3" s="262"/>
      <c r="OMF3" s="262"/>
      <c r="OMG3" s="262"/>
      <c r="OMH3" s="262"/>
      <c r="OMI3" s="262"/>
      <c r="OMJ3" s="262"/>
      <c r="OMK3" s="262"/>
      <c r="OML3" s="262"/>
      <c r="OMM3" s="262"/>
      <c r="OMN3" s="262"/>
      <c r="OMO3" s="262"/>
      <c r="OMP3" s="262"/>
      <c r="OMQ3" s="262"/>
      <c r="OMR3" s="262"/>
      <c r="OMS3" s="262"/>
      <c r="OMT3" s="262"/>
      <c r="OMU3" s="262"/>
      <c r="OMV3" s="262"/>
      <c r="OMW3" s="262"/>
      <c r="OMX3" s="262"/>
      <c r="OMY3" s="262"/>
      <c r="OMZ3" s="262"/>
      <c r="ONA3" s="262"/>
      <c r="ONB3" s="262"/>
      <c r="ONC3" s="262"/>
      <c r="OND3" s="262"/>
      <c r="ONE3" s="262"/>
      <c r="ONF3" s="262"/>
      <c r="ONG3" s="262"/>
      <c r="ONH3" s="262"/>
      <c r="ONI3" s="262"/>
      <c r="ONJ3" s="262"/>
      <c r="ONK3" s="262"/>
      <c r="ONL3" s="262"/>
      <c r="ONM3" s="262"/>
      <c r="ONN3" s="262"/>
      <c r="ONO3" s="262"/>
      <c r="ONP3" s="262"/>
      <c r="ONQ3" s="262"/>
      <c r="ONR3" s="262"/>
      <c r="ONS3" s="262"/>
      <c r="ONT3" s="262"/>
      <c r="ONU3" s="262"/>
      <c r="ONV3" s="262"/>
      <c r="ONW3" s="262"/>
      <c r="ONX3" s="262"/>
      <c r="ONY3" s="262"/>
      <c r="ONZ3" s="262"/>
      <c r="OOA3" s="262"/>
      <c r="OOB3" s="262"/>
      <c r="OOC3" s="262"/>
      <c r="OOD3" s="262"/>
      <c r="OOE3" s="262"/>
      <c r="OOF3" s="262"/>
      <c r="OOG3" s="262"/>
      <c r="OOH3" s="262"/>
      <c r="OOI3" s="262"/>
      <c r="OOJ3" s="262"/>
      <c r="OOK3" s="262"/>
      <c r="OOL3" s="262"/>
      <c r="OOM3" s="262"/>
      <c r="OON3" s="262"/>
      <c r="OOO3" s="262"/>
      <c r="OOP3" s="262"/>
      <c r="OOQ3" s="262"/>
      <c r="OOR3" s="262"/>
      <c r="OOS3" s="262"/>
      <c r="OOT3" s="262"/>
      <c r="OOU3" s="262"/>
      <c r="OOV3" s="262"/>
      <c r="OOW3" s="262"/>
      <c r="OOX3" s="262"/>
      <c r="OOY3" s="262"/>
      <c r="OOZ3" s="262"/>
      <c r="OPA3" s="262"/>
      <c r="OPB3" s="262"/>
      <c r="OPC3" s="262"/>
      <c r="OPD3" s="262"/>
      <c r="OPE3" s="262"/>
      <c r="OPF3" s="262"/>
      <c r="OPG3" s="262"/>
      <c r="OPH3" s="262"/>
      <c r="OPI3" s="262"/>
      <c r="OPJ3" s="262"/>
      <c r="OPK3" s="262"/>
      <c r="OPL3" s="262"/>
      <c r="OPM3" s="262"/>
      <c r="OPN3" s="262"/>
      <c r="OPO3" s="262"/>
      <c r="OPP3" s="262"/>
      <c r="OPQ3" s="262"/>
      <c r="OPR3" s="262"/>
      <c r="OPS3" s="262"/>
      <c r="OPT3" s="262"/>
      <c r="OPU3" s="262"/>
      <c r="OPV3" s="262"/>
      <c r="OPW3" s="262"/>
      <c r="OPX3" s="262"/>
      <c r="OPY3" s="262"/>
      <c r="OPZ3" s="262"/>
      <c r="OQA3" s="262"/>
      <c r="OQB3" s="262"/>
      <c r="OQC3" s="262"/>
      <c r="OQD3" s="262"/>
      <c r="OQE3" s="262"/>
      <c r="OQF3" s="262"/>
      <c r="OQG3" s="262"/>
      <c r="OQH3" s="262"/>
      <c r="OQI3" s="262"/>
      <c r="OQJ3" s="262"/>
      <c r="OQK3" s="262"/>
      <c r="OQL3" s="262"/>
      <c r="OQM3" s="262"/>
      <c r="OQN3" s="262"/>
      <c r="OQO3" s="262"/>
      <c r="OQP3" s="262"/>
      <c r="OQQ3" s="262"/>
      <c r="OQR3" s="262"/>
      <c r="OQS3" s="262"/>
      <c r="OQT3" s="262"/>
      <c r="OQU3" s="262"/>
      <c r="OQV3" s="262"/>
      <c r="OQW3" s="262"/>
      <c r="OQX3" s="262"/>
      <c r="OQY3" s="262"/>
      <c r="OQZ3" s="262"/>
      <c r="ORA3" s="262"/>
      <c r="ORB3" s="262"/>
      <c r="ORC3" s="262"/>
      <c r="ORD3" s="262"/>
      <c r="ORE3" s="262"/>
      <c r="ORF3" s="262"/>
      <c r="ORG3" s="262"/>
      <c r="ORH3" s="262"/>
      <c r="ORI3" s="262"/>
      <c r="ORJ3" s="262"/>
      <c r="ORK3" s="262"/>
      <c r="ORL3" s="262"/>
      <c r="ORM3" s="262"/>
      <c r="ORN3" s="262"/>
      <c r="ORO3" s="262"/>
      <c r="ORP3" s="262"/>
      <c r="ORQ3" s="262"/>
      <c r="ORR3" s="262"/>
      <c r="ORS3" s="262"/>
      <c r="ORT3" s="262"/>
      <c r="ORU3" s="262"/>
      <c r="ORV3" s="262"/>
      <c r="ORW3" s="262"/>
      <c r="ORX3" s="262"/>
      <c r="ORY3" s="262"/>
      <c r="ORZ3" s="262"/>
      <c r="OSA3" s="262"/>
      <c r="OSB3" s="262"/>
      <c r="OSC3" s="262"/>
      <c r="OSD3" s="262"/>
      <c r="OSE3" s="262"/>
      <c r="OSF3" s="262"/>
      <c r="OSG3" s="262"/>
      <c r="OSH3" s="262"/>
      <c r="OSI3" s="262"/>
      <c r="OSJ3" s="262"/>
      <c r="OSK3" s="262"/>
      <c r="OSL3" s="262"/>
      <c r="OSM3" s="262"/>
      <c r="OSN3" s="262"/>
      <c r="OSO3" s="262"/>
      <c r="OSP3" s="262"/>
      <c r="OSQ3" s="262"/>
      <c r="OSR3" s="262"/>
      <c r="OSS3" s="262"/>
      <c r="OST3" s="262"/>
      <c r="OSU3" s="262"/>
      <c r="OSV3" s="262"/>
      <c r="OSW3" s="262"/>
      <c r="OSX3" s="262"/>
      <c r="OSY3" s="262"/>
      <c r="OSZ3" s="262"/>
      <c r="OTA3" s="262"/>
      <c r="OTB3" s="262"/>
      <c r="OTC3" s="262"/>
      <c r="OTD3" s="262"/>
      <c r="OTE3" s="262"/>
      <c r="OTF3" s="262"/>
      <c r="OTG3" s="262"/>
      <c r="OTH3" s="262"/>
      <c r="OTI3" s="262"/>
      <c r="OTJ3" s="262"/>
      <c r="OTK3" s="262"/>
      <c r="OTL3" s="262"/>
      <c r="OTM3" s="262"/>
      <c r="OTN3" s="262"/>
      <c r="OTO3" s="262"/>
      <c r="OTP3" s="262"/>
      <c r="OTQ3" s="262"/>
      <c r="OTR3" s="262"/>
      <c r="OTS3" s="262"/>
      <c r="OTT3" s="262"/>
      <c r="OTU3" s="262"/>
      <c r="OTV3" s="262"/>
      <c r="OTW3" s="262"/>
      <c r="OTX3" s="262"/>
      <c r="OTY3" s="262"/>
      <c r="OTZ3" s="262"/>
      <c r="OUA3" s="262"/>
      <c r="OUB3" s="262"/>
      <c r="OUC3" s="262"/>
      <c r="OUD3" s="262"/>
      <c r="OUE3" s="262"/>
      <c r="OUF3" s="262"/>
      <c r="OUG3" s="262"/>
      <c r="OUH3" s="262"/>
      <c r="OUI3" s="262"/>
      <c r="OUJ3" s="262"/>
      <c r="OUK3" s="262"/>
      <c r="OUL3" s="262"/>
      <c r="OUM3" s="262"/>
      <c r="OUN3" s="262"/>
      <c r="OUO3" s="262"/>
      <c r="OUP3" s="262"/>
      <c r="OUQ3" s="262"/>
      <c r="OUR3" s="262"/>
      <c r="OUS3" s="262"/>
      <c r="OUT3" s="262"/>
      <c r="OUU3" s="262"/>
      <c r="OUV3" s="262"/>
      <c r="OUW3" s="262"/>
      <c r="OUX3" s="262"/>
      <c r="OUY3" s="262"/>
      <c r="OUZ3" s="262"/>
      <c r="OVA3" s="262"/>
      <c r="OVB3" s="262"/>
      <c r="OVC3" s="262"/>
      <c r="OVD3" s="262"/>
      <c r="OVE3" s="262"/>
      <c r="OVF3" s="262"/>
      <c r="OVG3" s="262"/>
      <c r="OVH3" s="262"/>
      <c r="OVI3" s="262"/>
      <c r="OVJ3" s="262"/>
      <c r="OVK3" s="262"/>
      <c r="OVL3" s="262"/>
      <c r="OVM3" s="262"/>
      <c r="OVN3" s="262"/>
      <c r="OVO3" s="262"/>
      <c r="OVP3" s="262"/>
      <c r="OVQ3" s="262"/>
      <c r="OVR3" s="262"/>
      <c r="OVS3" s="262"/>
      <c r="OVT3" s="262"/>
      <c r="OVU3" s="262"/>
      <c r="OVV3" s="262"/>
      <c r="OVW3" s="262"/>
      <c r="OVX3" s="262"/>
      <c r="OVY3" s="262"/>
      <c r="OVZ3" s="262"/>
      <c r="OWA3" s="262"/>
      <c r="OWB3" s="262"/>
      <c r="OWC3" s="262"/>
      <c r="OWD3" s="262"/>
      <c r="OWE3" s="262"/>
      <c r="OWF3" s="262"/>
      <c r="OWG3" s="262"/>
      <c r="OWH3" s="262"/>
      <c r="OWI3" s="262"/>
      <c r="OWJ3" s="262"/>
      <c r="OWK3" s="262"/>
      <c r="OWL3" s="262"/>
      <c r="OWM3" s="262"/>
      <c r="OWN3" s="262"/>
      <c r="OWO3" s="262"/>
      <c r="OWP3" s="262"/>
      <c r="OWQ3" s="262"/>
      <c r="OWR3" s="262"/>
      <c r="OWS3" s="262"/>
      <c r="OWT3" s="262"/>
      <c r="OWU3" s="262"/>
      <c r="OWV3" s="262"/>
      <c r="OWW3" s="262"/>
      <c r="OWX3" s="262"/>
      <c r="OWY3" s="262"/>
      <c r="OWZ3" s="262"/>
      <c r="OXA3" s="262"/>
      <c r="OXB3" s="262"/>
      <c r="OXC3" s="262"/>
      <c r="OXD3" s="262"/>
      <c r="OXE3" s="262"/>
      <c r="OXF3" s="262"/>
      <c r="OXG3" s="262"/>
      <c r="OXH3" s="262"/>
      <c r="OXI3" s="262"/>
      <c r="OXJ3" s="262"/>
      <c r="OXK3" s="262"/>
      <c r="OXL3" s="262"/>
      <c r="OXM3" s="262"/>
      <c r="OXN3" s="262"/>
      <c r="OXO3" s="262"/>
      <c r="OXP3" s="262"/>
      <c r="OXQ3" s="262"/>
      <c r="OXR3" s="262"/>
      <c r="OXS3" s="262"/>
      <c r="OXT3" s="262"/>
      <c r="OXU3" s="262"/>
      <c r="OXV3" s="262"/>
      <c r="OXW3" s="262"/>
      <c r="OXX3" s="262"/>
      <c r="OXY3" s="262"/>
      <c r="OXZ3" s="262"/>
      <c r="OYA3" s="262"/>
      <c r="OYB3" s="262"/>
      <c r="OYC3" s="262"/>
      <c r="OYD3" s="262"/>
      <c r="OYE3" s="262"/>
      <c r="OYF3" s="262"/>
      <c r="OYG3" s="262"/>
      <c r="OYH3" s="262"/>
      <c r="OYI3" s="262"/>
      <c r="OYJ3" s="262"/>
      <c r="OYK3" s="262"/>
      <c r="OYL3" s="262"/>
      <c r="OYM3" s="262"/>
      <c r="OYN3" s="262"/>
      <c r="OYO3" s="262"/>
      <c r="OYP3" s="262"/>
      <c r="OYQ3" s="262"/>
      <c r="OYR3" s="262"/>
      <c r="OYS3" s="262"/>
      <c r="OYT3" s="262"/>
      <c r="OYU3" s="262"/>
      <c r="OYV3" s="262"/>
      <c r="OYW3" s="262"/>
      <c r="OYX3" s="262"/>
      <c r="OYY3" s="262"/>
      <c r="OYZ3" s="262"/>
      <c r="OZA3" s="262"/>
      <c r="OZB3" s="262"/>
      <c r="OZC3" s="262"/>
      <c r="OZD3" s="262"/>
      <c r="OZE3" s="262"/>
      <c r="OZF3" s="262"/>
      <c r="OZG3" s="262"/>
      <c r="OZH3" s="262"/>
      <c r="OZI3" s="262"/>
      <c r="OZJ3" s="262"/>
      <c r="OZK3" s="262"/>
      <c r="OZL3" s="262"/>
      <c r="OZM3" s="262"/>
      <c r="OZN3" s="262"/>
      <c r="OZO3" s="262"/>
      <c r="OZP3" s="262"/>
      <c r="OZQ3" s="262"/>
      <c r="OZR3" s="262"/>
      <c r="OZS3" s="262"/>
      <c r="OZT3" s="262"/>
      <c r="OZU3" s="262"/>
      <c r="OZV3" s="262"/>
      <c r="OZW3" s="262"/>
      <c r="OZX3" s="262"/>
      <c r="OZY3" s="262"/>
      <c r="OZZ3" s="262"/>
      <c r="PAA3" s="262"/>
      <c r="PAB3" s="262"/>
      <c r="PAC3" s="262"/>
      <c r="PAD3" s="262"/>
      <c r="PAE3" s="262"/>
      <c r="PAF3" s="262"/>
      <c r="PAG3" s="262"/>
      <c r="PAH3" s="262"/>
      <c r="PAI3" s="262"/>
      <c r="PAJ3" s="262"/>
      <c r="PAK3" s="262"/>
      <c r="PAL3" s="262"/>
      <c r="PAM3" s="262"/>
      <c r="PAN3" s="262"/>
      <c r="PAO3" s="262"/>
      <c r="PAP3" s="262"/>
      <c r="PAQ3" s="262"/>
      <c r="PAR3" s="262"/>
      <c r="PAS3" s="262"/>
      <c r="PAT3" s="262"/>
      <c r="PAU3" s="262"/>
      <c r="PAV3" s="262"/>
      <c r="PAW3" s="262"/>
      <c r="PAX3" s="262"/>
      <c r="PAY3" s="262"/>
      <c r="PAZ3" s="262"/>
      <c r="PBA3" s="262"/>
      <c r="PBB3" s="262"/>
      <c r="PBC3" s="262"/>
      <c r="PBD3" s="262"/>
      <c r="PBE3" s="262"/>
      <c r="PBF3" s="262"/>
      <c r="PBG3" s="262"/>
      <c r="PBH3" s="262"/>
      <c r="PBI3" s="262"/>
      <c r="PBJ3" s="262"/>
      <c r="PBK3" s="262"/>
      <c r="PBL3" s="262"/>
      <c r="PBM3" s="262"/>
      <c r="PBN3" s="262"/>
      <c r="PBO3" s="262"/>
      <c r="PBP3" s="262"/>
      <c r="PBQ3" s="262"/>
      <c r="PBR3" s="262"/>
      <c r="PBS3" s="262"/>
      <c r="PBT3" s="262"/>
      <c r="PBU3" s="262"/>
      <c r="PBV3" s="262"/>
      <c r="PBW3" s="262"/>
      <c r="PBX3" s="262"/>
      <c r="PBY3" s="262"/>
      <c r="PBZ3" s="262"/>
      <c r="PCA3" s="262"/>
      <c r="PCB3" s="262"/>
      <c r="PCC3" s="262"/>
      <c r="PCD3" s="262"/>
      <c r="PCE3" s="262"/>
      <c r="PCF3" s="262"/>
      <c r="PCG3" s="262"/>
      <c r="PCH3" s="262"/>
      <c r="PCI3" s="262"/>
      <c r="PCJ3" s="262"/>
      <c r="PCK3" s="262"/>
      <c r="PCL3" s="262"/>
      <c r="PCM3" s="262"/>
      <c r="PCN3" s="262"/>
      <c r="PCO3" s="262"/>
      <c r="PCP3" s="262"/>
      <c r="PCQ3" s="262"/>
      <c r="PCR3" s="262"/>
      <c r="PCS3" s="262"/>
      <c r="PCT3" s="262"/>
      <c r="PCU3" s="262"/>
      <c r="PCV3" s="262"/>
      <c r="PCW3" s="262"/>
      <c r="PCX3" s="262"/>
      <c r="PCY3" s="262"/>
      <c r="PCZ3" s="262"/>
      <c r="PDA3" s="262"/>
      <c r="PDB3" s="262"/>
      <c r="PDC3" s="262"/>
      <c r="PDD3" s="262"/>
      <c r="PDE3" s="262"/>
      <c r="PDF3" s="262"/>
      <c r="PDG3" s="262"/>
      <c r="PDH3" s="262"/>
      <c r="PDI3" s="262"/>
      <c r="PDJ3" s="262"/>
      <c r="PDK3" s="262"/>
      <c r="PDL3" s="262"/>
      <c r="PDM3" s="262"/>
      <c r="PDN3" s="262"/>
      <c r="PDO3" s="262"/>
      <c r="PDP3" s="262"/>
      <c r="PDQ3" s="262"/>
      <c r="PDR3" s="262"/>
      <c r="PDS3" s="262"/>
      <c r="PDT3" s="262"/>
      <c r="PDU3" s="262"/>
      <c r="PDV3" s="262"/>
      <c r="PDW3" s="262"/>
      <c r="PDX3" s="262"/>
      <c r="PDY3" s="262"/>
      <c r="PDZ3" s="262"/>
      <c r="PEA3" s="262"/>
      <c r="PEB3" s="262"/>
      <c r="PEC3" s="262"/>
      <c r="PED3" s="262"/>
      <c r="PEE3" s="262"/>
      <c r="PEF3" s="262"/>
      <c r="PEG3" s="262"/>
      <c r="PEH3" s="262"/>
      <c r="PEI3" s="262"/>
      <c r="PEJ3" s="262"/>
      <c r="PEK3" s="262"/>
      <c r="PEL3" s="262"/>
      <c r="PEM3" s="262"/>
      <c r="PEN3" s="262"/>
      <c r="PEO3" s="262"/>
      <c r="PEP3" s="262"/>
      <c r="PEQ3" s="262"/>
      <c r="PER3" s="262"/>
      <c r="PES3" s="262"/>
      <c r="PET3" s="262"/>
      <c r="PEU3" s="262"/>
      <c r="PEV3" s="262"/>
      <c r="PEW3" s="262"/>
      <c r="PEX3" s="262"/>
      <c r="PEY3" s="262"/>
      <c r="PEZ3" s="262"/>
      <c r="PFA3" s="262"/>
      <c r="PFB3" s="262"/>
      <c r="PFC3" s="262"/>
      <c r="PFD3" s="262"/>
      <c r="PFE3" s="262"/>
      <c r="PFF3" s="262"/>
      <c r="PFG3" s="262"/>
      <c r="PFH3" s="262"/>
      <c r="PFI3" s="262"/>
      <c r="PFJ3" s="262"/>
      <c r="PFK3" s="262"/>
      <c r="PFL3" s="262"/>
      <c r="PFM3" s="262"/>
      <c r="PFN3" s="262"/>
      <c r="PFO3" s="262"/>
      <c r="PFP3" s="262"/>
      <c r="PFQ3" s="262"/>
      <c r="PFR3" s="262"/>
      <c r="PFS3" s="262"/>
      <c r="PFT3" s="262"/>
      <c r="PFU3" s="262"/>
      <c r="PFV3" s="262"/>
      <c r="PFW3" s="262"/>
      <c r="PFX3" s="262"/>
      <c r="PFY3" s="262"/>
      <c r="PFZ3" s="262"/>
      <c r="PGA3" s="262"/>
      <c r="PGB3" s="262"/>
      <c r="PGC3" s="262"/>
      <c r="PGD3" s="262"/>
      <c r="PGE3" s="262"/>
      <c r="PGF3" s="262"/>
      <c r="PGG3" s="262"/>
      <c r="PGH3" s="262"/>
      <c r="PGI3" s="262"/>
      <c r="PGJ3" s="262"/>
      <c r="PGK3" s="262"/>
      <c r="PGL3" s="262"/>
      <c r="PGM3" s="262"/>
      <c r="PGN3" s="262"/>
      <c r="PGO3" s="262"/>
      <c r="PGP3" s="262"/>
      <c r="PGQ3" s="262"/>
      <c r="PGR3" s="262"/>
      <c r="PGS3" s="262"/>
      <c r="PGT3" s="262"/>
      <c r="PGU3" s="262"/>
      <c r="PGV3" s="262"/>
      <c r="PGW3" s="262"/>
      <c r="PGX3" s="262"/>
      <c r="PGY3" s="262"/>
      <c r="PGZ3" s="262"/>
      <c r="PHA3" s="262"/>
      <c r="PHB3" s="262"/>
      <c r="PHC3" s="262"/>
      <c r="PHD3" s="262"/>
      <c r="PHE3" s="262"/>
      <c r="PHF3" s="262"/>
      <c r="PHG3" s="262"/>
      <c r="PHH3" s="262"/>
      <c r="PHI3" s="262"/>
      <c r="PHJ3" s="262"/>
      <c r="PHK3" s="262"/>
      <c r="PHL3" s="262"/>
      <c r="PHM3" s="262"/>
      <c r="PHN3" s="262"/>
      <c r="PHO3" s="262"/>
      <c r="PHP3" s="262"/>
      <c r="PHQ3" s="262"/>
      <c r="PHR3" s="262"/>
      <c r="PHS3" s="262"/>
      <c r="PHT3" s="262"/>
      <c r="PHU3" s="262"/>
      <c r="PHV3" s="262"/>
      <c r="PHW3" s="262"/>
      <c r="PHX3" s="262"/>
      <c r="PHY3" s="262"/>
      <c r="PHZ3" s="262"/>
      <c r="PIA3" s="262"/>
      <c r="PIB3" s="262"/>
      <c r="PIC3" s="262"/>
      <c r="PID3" s="262"/>
      <c r="PIE3" s="262"/>
      <c r="PIF3" s="262"/>
      <c r="PIG3" s="262"/>
      <c r="PIH3" s="262"/>
      <c r="PII3" s="262"/>
      <c r="PIJ3" s="262"/>
      <c r="PIK3" s="262"/>
      <c r="PIL3" s="262"/>
      <c r="PIM3" s="262"/>
      <c r="PIN3" s="262"/>
      <c r="PIO3" s="262"/>
      <c r="PIP3" s="262"/>
      <c r="PIQ3" s="262"/>
      <c r="PIR3" s="262"/>
      <c r="PIS3" s="262"/>
      <c r="PIT3" s="262"/>
      <c r="PIU3" s="262"/>
      <c r="PIV3" s="262"/>
      <c r="PIW3" s="262"/>
      <c r="PIX3" s="262"/>
      <c r="PIY3" s="262"/>
      <c r="PIZ3" s="262"/>
      <c r="PJA3" s="262"/>
      <c r="PJB3" s="262"/>
      <c r="PJC3" s="262"/>
      <c r="PJD3" s="262"/>
      <c r="PJE3" s="262"/>
      <c r="PJF3" s="262"/>
      <c r="PJG3" s="262"/>
      <c r="PJH3" s="262"/>
      <c r="PJI3" s="262"/>
      <c r="PJJ3" s="262"/>
      <c r="PJK3" s="262"/>
      <c r="PJL3" s="262"/>
      <c r="PJM3" s="262"/>
      <c r="PJN3" s="262"/>
      <c r="PJO3" s="262"/>
      <c r="PJP3" s="262"/>
      <c r="PJQ3" s="262"/>
      <c r="PJR3" s="262"/>
      <c r="PJS3" s="262"/>
      <c r="PJT3" s="262"/>
      <c r="PJU3" s="262"/>
      <c r="PJV3" s="262"/>
      <c r="PJW3" s="262"/>
      <c r="PJX3" s="262"/>
      <c r="PJY3" s="262"/>
      <c r="PJZ3" s="262"/>
      <c r="PKA3" s="262"/>
      <c r="PKB3" s="262"/>
      <c r="PKC3" s="262"/>
      <c r="PKD3" s="262"/>
      <c r="PKE3" s="262"/>
      <c r="PKF3" s="262"/>
      <c r="PKG3" s="262"/>
      <c r="PKH3" s="262"/>
      <c r="PKI3" s="262"/>
      <c r="PKJ3" s="262"/>
      <c r="PKK3" s="262"/>
      <c r="PKL3" s="262"/>
      <c r="PKM3" s="262"/>
      <c r="PKN3" s="262"/>
      <c r="PKO3" s="262"/>
      <c r="PKP3" s="262"/>
      <c r="PKQ3" s="262"/>
      <c r="PKR3" s="262"/>
      <c r="PKS3" s="262"/>
      <c r="PKT3" s="262"/>
      <c r="PKU3" s="262"/>
      <c r="PKV3" s="262"/>
      <c r="PKW3" s="262"/>
      <c r="PKX3" s="262"/>
      <c r="PKY3" s="262"/>
      <c r="PKZ3" s="262"/>
      <c r="PLA3" s="262"/>
      <c r="PLB3" s="262"/>
      <c r="PLC3" s="262"/>
      <c r="PLD3" s="262"/>
      <c r="PLE3" s="262"/>
      <c r="PLF3" s="262"/>
      <c r="PLG3" s="262"/>
      <c r="PLH3" s="262"/>
      <c r="PLI3" s="262"/>
      <c r="PLJ3" s="262"/>
      <c r="PLK3" s="262"/>
      <c r="PLL3" s="262"/>
      <c r="PLM3" s="262"/>
      <c r="PLN3" s="262"/>
      <c r="PLO3" s="262"/>
      <c r="PLP3" s="262"/>
      <c r="PLQ3" s="262"/>
      <c r="PLR3" s="262"/>
      <c r="PLS3" s="262"/>
      <c r="PLT3" s="262"/>
      <c r="PLU3" s="262"/>
      <c r="PLV3" s="262"/>
      <c r="PLW3" s="262"/>
      <c r="PLX3" s="262"/>
      <c r="PLY3" s="262"/>
      <c r="PLZ3" s="262"/>
      <c r="PMA3" s="262"/>
      <c r="PMB3" s="262"/>
      <c r="PMC3" s="262"/>
      <c r="PMD3" s="262"/>
      <c r="PME3" s="262"/>
      <c r="PMF3" s="262"/>
      <c r="PMG3" s="262"/>
      <c r="PMH3" s="262"/>
      <c r="PMI3" s="262"/>
      <c r="PMJ3" s="262"/>
      <c r="PMK3" s="262"/>
      <c r="PML3" s="262"/>
      <c r="PMM3" s="262"/>
      <c r="PMN3" s="262"/>
      <c r="PMO3" s="262"/>
      <c r="PMP3" s="262"/>
      <c r="PMQ3" s="262"/>
      <c r="PMR3" s="262"/>
      <c r="PMS3" s="262"/>
      <c r="PMT3" s="262"/>
      <c r="PMU3" s="262"/>
      <c r="PMV3" s="262"/>
      <c r="PMW3" s="262"/>
      <c r="PMX3" s="262"/>
      <c r="PMY3" s="262"/>
      <c r="PMZ3" s="262"/>
      <c r="PNA3" s="262"/>
      <c r="PNB3" s="262"/>
      <c r="PNC3" s="262"/>
      <c r="PND3" s="262"/>
      <c r="PNE3" s="262"/>
      <c r="PNF3" s="262"/>
      <c r="PNG3" s="262"/>
      <c r="PNH3" s="262"/>
      <c r="PNI3" s="262"/>
      <c r="PNJ3" s="262"/>
      <c r="PNK3" s="262"/>
      <c r="PNL3" s="262"/>
      <c r="PNM3" s="262"/>
      <c r="PNN3" s="262"/>
      <c r="PNO3" s="262"/>
      <c r="PNP3" s="262"/>
      <c r="PNQ3" s="262"/>
      <c r="PNR3" s="262"/>
      <c r="PNS3" s="262"/>
      <c r="PNT3" s="262"/>
      <c r="PNU3" s="262"/>
      <c r="PNV3" s="262"/>
      <c r="PNW3" s="262"/>
      <c r="PNX3" s="262"/>
      <c r="PNY3" s="262"/>
      <c r="PNZ3" s="262"/>
      <c r="POA3" s="262"/>
      <c r="POB3" s="262"/>
      <c r="POC3" s="262"/>
      <c r="POD3" s="262"/>
      <c r="POE3" s="262"/>
      <c r="POF3" s="262"/>
      <c r="POG3" s="262"/>
      <c r="POH3" s="262"/>
      <c r="POI3" s="262"/>
      <c r="POJ3" s="262"/>
      <c r="POK3" s="262"/>
      <c r="POL3" s="262"/>
      <c r="POM3" s="262"/>
      <c r="PON3" s="262"/>
      <c r="POO3" s="262"/>
      <c r="POP3" s="262"/>
      <c r="POQ3" s="262"/>
      <c r="POR3" s="262"/>
      <c r="POS3" s="262"/>
      <c r="POT3" s="262"/>
      <c r="POU3" s="262"/>
      <c r="POV3" s="262"/>
      <c r="POW3" s="262"/>
      <c r="POX3" s="262"/>
      <c r="POY3" s="262"/>
      <c r="POZ3" s="262"/>
      <c r="PPA3" s="262"/>
      <c r="PPB3" s="262"/>
      <c r="PPC3" s="262"/>
      <c r="PPD3" s="262"/>
      <c r="PPE3" s="262"/>
      <c r="PPF3" s="262"/>
      <c r="PPG3" s="262"/>
      <c r="PPH3" s="262"/>
      <c r="PPI3" s="262"/>
      <c r="PPJ3" s="262"/>
      <c r="PPK3" s="262"/>
      <c r="PPL3" s="262"/>
      <c r="PPM3" s="262"/>
      <c r="PPN3" s="262"/>
      <c r="PPO3" s="262"/>
      <c r="PPP3" s="262"/>
      <c r="PPQ3" s="262"/>
      <c r="PPR3" s="262"/>
      <c r="PPS3" s="262"/>
      <c r="PPT3" s="262"/>
      <c r="PPU3" s="262"/>
      <c r="PPV3" s="262"/>
      <c r="PPW3" s="262"/>
      <c r="PPX3" s="262"/>
      <c r="PPY3" s="262"/>
      <c r="PPZ3" s="262"/>
      <c r="PQA3" s="262"/>
      <c r="PQB3" s="262"/>
      <c r="PQC3" s="262"/>
      <c r="PQD3" s="262"/>
      <c r="PQE3" s="262"/>
      <c r="PQF3" s="262"/>
      <c r="PQG3" s="262"/>
      <c r="PQH3" s="262"/>
      <c r="PQI3" s="262"/>
      <c r="PQJ3" s="262"/>
      <c r="PQK3" s="262"/>
      <c r="PQL3" s="262"/>
      <c r="PQM3" s="262"/>
      <c r="PQN3" s="262"/>
      <c r="PQO3" s="262"/>
      <c r="PQP3" s="262"/>
      <c r="PQQ3" s="262"/>
      <c r="PQR3" s="262"/>
      <c r="PQS3" s="262"/>
      <c r="PQT3" s="262"/>
      <c r="PQU3" s="262"/>
      <c r="PQV3" s="262"/>
      <c r="PQW3" s="262"/>
      <c r="PQX3" s="262"/>
      <c r="PQY3" s="262"/>
      <c r="PQZ3" s="262"/>
      <c r="PRA3" s="262"/>
      <c r="PRB3" s="262"/>
      <c r="PRC3" s="262"/>
      <c r="PRD3" s="262"/>
      <c r="PRE3" s="262"/>
      <c r="PRF3" s="262"/>
      <c r="PRG3" s="262"/>
      <c r="PRH3" s="262"/>
      <c r="PRI3" s="262"/>
      <c r="PRJ3" s="262"/>
      <c r="PRK3" s="262"/>
      <c r="PRL3" s="262"/>
      <c r="PRM3" s="262"/>
      <c r="PRN3" s="262"/>
      <c r="PRO3" s="262"/>
      <c r="PRP3" s="262"/>
      <c r="PRQ3" s="262"/>
      <c r="PRR3" s="262"/>
      <c r="PRS3" s="262"/>
      <c r="PRT3" s="262"/>
      <c r="PRU3" s="262"/>
      <c r="PRV3" s="262"/>
      <c r="PRW3" s="262"/>
      <c r="PRX3" s="262"/>
      <c r="PRY3" s="262"/>
      <c r="PRZ3" s="262"/>
      <c r="PSA3" s="262"/>
      <c r="PSB3" s="262"/>
      <c r="PSC3" s="262"/>
      <c r="PSD3" s="262"/>
      <c r="PSE3" s="262"/>
      <c r="PSF3" s="262"/>
      <c r="PSG3" s="262"/>
      <c r="PSH3" s="262"/>
      <c r="PSI3" s="262"/>
      <c r="PSJ3" s="262"/>
      <c r="PSK3" s="262"/>
      <c r="PSL3" s="262"/>
      <c r="PSM3" s="262"/>
      <c r="PSN3" s="262"/>
      <c r="PSO3" s="262"/>
      <c r="PSP3" s="262"/>
      <c r="PSQ3" s="262"/>
      <c r="PSR3" s="262"/>
      <c r="PSS3" s="262"/>
      <c r="PST3" s="262"/>
      <c r="PSU3" s="262"/>
      <c r="PSV3" s="262"/>
      <c r="PSW3" s="262"/>
      <c r="PSX3" s="262"/>
      <c r="PSY3" s="262"/>
      <c r="PSZ3" s="262"/>
      <c r="PTA3" s="262"/>
      <c r="PTB3" s="262"/>
      <c r="PTC3" s="262"/>
      <c r="PTD3" s="262"/>
      <c r="PTE3" s="262"/>
      <c r="PTF3" s="262"/>
      <c r="PTG3" s="262"/>
      <c r="PTH3" s="262"/>
      <c r="PTI3" s="262"/>
      <c r="PTJ3" s="262"/>
      <c r="PTK3" s="262"/>
      <c r="PTL3" s="262"/>
      <c r="PTM3" s="262"/>
      <c r="PTN3" s="262"/>
      <c r="PTO3" s="262"/>
      <c r="PTP3" s="262"/>
      <c r="PTQ3" s="262"/>
      <c r="PTR3" s="262"/>
      <c r="PTS3" s="262"/>
      <c r="PTT3" s="262"/>
      <c r="PTU3" s="262"/>
      <c r="PTV3" s="262"/>
      <c r="PTW3" s="262"/>
      <c r="PTX3" s="262"/>
      <c r="PTY3" s="262"/>
      <c r="PTZ3" s="262"/>
      <c r="PUA3" s="262"/>
      <c r="PUB3" s="262"/>
      <c r="PUC3" s="262"/>
      <c r="PUD3" s="262"/>
      <c r="PUE3" s="262"/>
      <c r="PUF3" s="262"/>
      <c r="PUG3" s="262"/>
      <c r="PUH3" s="262"/>
      <c r="PUI3" s="262"/>
      <c r="PUJ3" s="262"/>
      <c r="PUK3" s="262"/>
      <c r="PUL3" s="262"/>
      <c r="PUM3" s="262"/>
      <c r="PUN3" s="262"/>
      <c r="PUO3" s="262"/>
      <c r="PUP3" s="262"/>
      <c r="PUQ3" s="262"/>
      <c r="PUR3" s="262"/>
      <c r="PUS3" s="262"/>
      <c r="PUT3" s="262"/>
      <c r="PUU3" s="262"/>
      <c r="PUV3" s="262"/>
      <c r="PUW3" s="262"/>
      <c r="PUX3" s="262"/>
      <c r="PUY3" s="262"/>
      <c r="PUZ3" s="262"/>
      <c r="PVA3" s="262"/>
      <c r="PVB3" s="262"/>
      <c r="PVC3" s="262"/>
      <c r="PVD3" s="262"/>
      <c r="PVE3" s="262"/>
      <c r="PVF3" s="262"/>
      <c r="PVG3" s="262"/>
      <c r="PVH3" s="262"/>
      <c r="PVI3" s="262"/>
      <c r="PVJ3" s="262"/>
      <c r="PVK3" s="262"/>
      <c r="PVL3" s="262"/>
      <c r="PVM3" s="262"/>
      <c r="PVN3" s="262"/>
      <c r="PVO3" s="262"/>
      <c r="PVP3" s="262"/>
      <c r="PVQ3" s="262"/>
      <c r="PVR3" s="262"/>
      <c r="PVS3" s="262"/>
      <c r="PVT3" s="262"/>
      <c r="PVU3" s="262"/>
      <c r="PVV3" s="262"/>
      <c r="PVW3" s="262"/>
      <c r="PVX3" s="262"/>
      <c r="PVY3" s="262"/>
      <c r="PVZ3" s="262"/>
      <c r="PWA3" s="262"/>
      <c r="PWB3" s="262"/>
      <c r="PWC3" s="262"/>
      <c r="PWD3" s="262"/>
      <c r="PWE3" s="262"/>
      <c r="PWF3" s="262"/>
      <c r="PWG3" s="262"/>
      <c r="PWH3" s="262"/>
      <c r="PWI3" s="262"/>
      <c r="PWJ3" s="262"/>
      <c r="PWK3" s="262"/>
      <c r="PWL3" s="262"/>
      <c r="PWM3" s="262"/>
      <c r="PWN3" s="262"/>
      <c r="PWO3" s="262"/>
      <c r="PWP3" s="262"/>
      <c r="PWQ3" s="262"/>
      <c r="PWR3" s="262"/>
      <c r="PWS3" s="262"/>
      <c r="PWT3" s="262"/>
      <c r="PWU3" s="262"/>
      <c r="PWV3" s="262"/>
      <c r="PWW3" s="262"/>
      <c r="PWX3" s="262"/>
      <c r="PWY3" s="262"/>
      <c r="PWZ3" s="262"/>
      <c r="PXA3" s="262"/>
      <c r="PXB3" s="262"/>
      <c r="PXC3" s="262"/>
      <c r="PXD3" s="262"/>
      <c r="PXE3" s="262"/>
      <c r="PXF3" s="262"/>
      <c r="PXG3" s="262"/>
      <c r="PXH3" s="262"/>
      <c r="PXI3" s="262"/>
      <c r="PXJ3" s="262"/>
      <c r="PXK3" s="262"/>
      <c r="PXL3" s="262"/>
      <c r="PXM3" s="262"/>
      <c r="PXN3" s="262"/>
      <c r="PXO3" s="262"/>
      <c r="PXP3" s="262"/>
      <c r="PXQ3" s="262"/>
      <c r="PXR3" s="262"/>
      <c r="PXS3" s="262"/>
      <c r="PXT3" s="262"/>
      <c r="PXU3" s="262"/>
      <c r="PXV3" s="262"/>
      <c r="PXW3" s="262"/>
      <c r="PXX3" s="262"/>
      <c r="PXY3" s="262"/>
      <c r="PXZ3" s="262"/>
      <c r="PYA3" s="262"/>
      <c r="PYB3" s="262"/>
      <c r="PYC3" s="262"/>
      <c r="PYD3" s="262"/>
      <c r="PYE3" s="262"/>
      <c r="PYF3" s="262"/>
      <c r="PYG3" s="262"/>
      <c r="PYH3" s="262"/>
      <c r="PYI3" s="262"/>
      <c r="PYJ3" s="262"/>
      <c r="PYK3" s="262"/>
      <c r="PYL3" s="262"/>
      <c r="PYM3" s="262"/>
      <c r="PYN3" s="262"/>
      <c r="PYO3" s="262"/>
      <c r="PYP3" s="262"/>
      <c r="PYQ3" s="262"/>
      <c r="PYR3" s="262"/>
      <c r="PYS3" s="262"/>
      <c r="PYT3" s="262"/>
      <c r="PYU3" s="262"/>
      <c r="PYV3" s="262"/>
      <c r="PYW3" s="262"/>
      <c r="PYX3" s="262"/>
      <c r="PYY3" s="262"/>
      <c r="PYZ3" s="262"/>
      <c r="PZA3" s="262"/>
      <c r="PZB3" s="262"/>
      <c r="PZC3" s="262"/>
      <c r="PZD3" s="262"/>
      <c r="PZE3" s="262"/>
      <c r="PZF3" s="262"/>
      <c r="PZG3" s="262"/>
      <c r="PZH3" s="262"/>
      <c r="PZI3" s="262"/>
      <c r="PZJ3" s="262"/>
      <c r="PZK3" s="262"/>
      <c r="PZL3" s="262"/>
      <c r="PZM3" s="262"/>
      <c r="PZN3" s="262"/>
      <c r="PZO3" s="262"/>
      <c r="PZP3" s="262"/>
      <c r="PZQ3" s="262"/>
      <c r="PZR3" s="262"/>
      <c r="PZS3" s="262"/>
      <c r="PZT3" s="262"/>
      <c r="PZU3" s="262"/>
      <c r="PZV3" s="262"/>
      <c r="PZW3" s="262"/>
      <c r="PZX3" s="262"/>
      <c r="PZY3" s="262"/>
      <c r="PZZ3" s="262"/>
      <c r="QAA3" s="262"/>
      <c r="QAB3" s="262"/>
      <c r="QAC3" s="262"/>
      <c r="QAD3" s="262"/>
      <c r="QAE3" s="262"/>
      <c r="QAF3" s="262"/>
      <c r="QAG3" s="262"/>
      <c r="QAH3" s="262"/>
      <c r="QAI3" s="262"/>
      <c r="QAJ3" s="262"/>
      <c r="QAK3" s="262"/>
      <c r="QAL3" s="262"/>
      <c r="QAM3" s="262"/>
      <c r="QAN3" s="262"/>
      <c r="QAO3" s="262"/>
      <c r="QAP3" s="262"/>
      <c r="QAQ3" s="262"/>
      <c r="QAR3" s="262"/>
      <c r="QAS3" s="262"/>
      <c r="QAT3" s="262"/>
      <c r="QAU3" s="262"/>
      <c r="QAV3" s="262"/>
      <c r="QAW3" s="262"/>
      <c r="QAX3" s="262"/>
      <c r="QAY3" s="262"/>
      <c r="QAZ3" s="262"/>
      <c r="QBA3" s="262"/>
      <c r="QBB3" s="262"/>
      <c r="QBC3" s="262"/>
      <c r="QBD3" s="262"/>
      <c r="QBE3" s="262"/>
      <c r="QBF3" s="262"/>
      <c r="QBG3" s="262"/>
      <c r="QBH3" s="262"/>
      <c r="QBI3" s="262"/>
      <c r="QBJ3" s="262"/>
      <c r="QBK3" s="262"/>
      <c r="QBL3" s="262"/>
      <c r="QBM3" s="262"/>
      <c r="QBN3" s="262"/>
      <c r="QBO3" s="262"/>
      <c r="QBP3" s="262"/>
      <c r="QBQ3" s="262"/>
      <c r="QBR3" s="262"/>
      <c r="QBS3" s="262"/>
      <c r="QBT3" s="262"/>
      <c r="QBU3" s="262"/>
      <c r="QBV3" s="262"/>
      <c r="QBW3" s="262"/>
      <c r="QBX3" s="262"/>
      <c r="QBY3" s="262"/>
      <c r="QBZ3" s="262"/>
      <c r="QCA3" s="262"/>
      <c r="QCB3" s="262"/>
      <c r="QCC3" s="262"/>
      <c r="QCD3" s="262"/>
      <c r="QCE3" s="262"/>
      <c r="QCF3" s="262"/>
      <c r="QCG3" s="262"/>
      <c r="QCH3" s="262"/>
      <c r="QCI3" s="262"/>
      <c r="QCJ3" s="262"/>
      <c r="QCK3" s="262"/>
      <c r="QCL3" s="262"/>
      <c r="QCM3" s="262"/>
      <c r="QCN3" s="262"/>
      <c r="QCO3" s="262"/>
      <c r="QCP3" s="262"/>
      <c r="QCQ3" s="262"/>
      <c r="QCR3" s="262"/>
      <c r="QCS3" s="262"/>
      <c r="QCT3" s="262"/>
      <c r="QCU3" s="262"/>
      <c r="QCV3" s="262"/>
      <c r="QCW3" s="262"/>
      <c r="QCX3" s="262"/>
      <c r="QCY3" s="262"/>
      <c r="QCZ3" s="262"/>
      <c r="QDA3" s="262"/>
      <c r="QDB3" s="262"/>
      <c r="QDC3" s="262"/>
      <c r="QDD3" s="262"/>
      <c r="QDE3" s="262"/>
      <c r="QDF3" s="262"/>
      <c r="QDG3" s="262"/>
      <c r="QDH3" s="262"/>
      <c r="QDI3" s="262"/>
      <c r="QDJ3" s="262"/>
      <c r="QDK3" s="262"/>
      <c r="QDL3" s="262"/>
      <c r="QDM3" s="262"/>
      <c r="QDN3" s="262"/>
      <c r="QDO3" s="262"/>
      <c r="QDP3" s="262"/>
      <c r="QDQ3" s="262"/>
      <c r="QDR3" s="262"/>
      <c r="QDS3" s="262"/>
      <c r="QDT3" s="262"/>
      <c r="QDU3" s="262"/>
      <c r="QDV3" s="262"/>
      <c r="QDW3" s="262"/>
      <c r="QDX3" s="262"/>
      <c r="QDY3" s="262"/>
      <c r="QDZ3" s="262"/>
      <c r="QEA3" s="262"/>
      <c r="QEB3" s="262"/>
      <c r="QEC3" s="262"/>
      <c r="QED3" s="262"/>
      <c r="QEE3" s="262"/>
      <c r="QEF3" s="262"/>
      <c r="QEG3" s="262"/>
      <c r="QEH3" s="262"/>
      <c r="QEI3" s="262"/>
      <c r="QEJ3" s="262"/>
      <c r="QEK3" s="262"/>
      <c r="QEL3" s="262"/>
      <c r="QEM3" s="262"/>
      <c r="QEN3" s="262"/>
      <c r="QEO3" s="262"/>
      <c r="QEP3" s="262"/>
      <c r="QEQ3" s="262"/>
      <c r="QER3" s="262"/>
      <c r="QES3" s="262"/>
      <c r="QET3" s="262"/>
      <c r="QEU3" s="262"/>
      <c r="QEV3" s="262"/>
      <c r="QEW3" s="262"/>
      <c r="QEX3" s="262"/>
      <c r="QEY3" s="262"/>
      <c r="QEZ3" s="262"/>
      <c r="QFA3" s="262"/>
      <c r="QFB3" s="262"/>
      <c r="QFC3" s="262"/>
      <c r="QFD3" s="262"/>
      <c r="QFE3" s="262"/>
      <c r="QFF3" s="262"/>
      <c r="QFG3" s="262"/>
      <c r="QFH3" s="262"/>
      <c r="QFI3" s="262"/>
      <c r="QFJ3" s="262"/>
      <c r="QFK3" s="262"/>
      <c r="QFL3" s="262"/>
      <c r="QFM3" s="262"/>
      <c r="QFN3" s="262"/>
      <c r="QFO3" s="262"/>
      <c r="QFP3" s="262"/>
      <c r="QFQ3" s="262"/>
      <c r="QFR3" s="262"/>
      <c r="QFS3" s="262"/>
      <c r="QFT3" s="262"/>
      <c r="QFU3" s="262"/>
      <c r="QFV3" s="262"/>
      <c r="QFW3" s="262"/>
      <c r="QFX3" s="262"/>
      <c r="QFY3" s="262"/>
      <c r="QFZ3" s="262"/>
      <c r="QGA3" s="262"/>
      <c r="QGB3" s="262"/>
      <c r="QGC3" s="262"/>
      <c r="QGD3" s="262"/>
      <c r="QGE3" s="262"/>
      <c r="QGF3" s="262"/>
      <c r="QGG3" s="262"/>
      <c r="QGH3" s="262"/>
      <c r="QGI3" s="262"/>
      <c r="QGJ3" s="262"/>
      <c r="QGK3" s="262"/>
      <c r="QGL3" s="262"/>
      <c r="QGM3" s="262"/>
      <c r="QGN3" s="262"/>
      <c r="QGO3" s="262"/>
      <c r="QGP3" s="262"/>
      <c r="QGQ3" s="262"/>
      <c r="QGR3" s="262"/>
      <c r="QGS3" s="262"/>
      <c r="QGT3" s="262"/>
      <c r="QGU3" s="262"/>
      <c r="QGV3" s="262"/>
      <c r="QGW3" s="262"/>
      <c r="QGX3" s="262"/>
      <c r="QGY3" s="262"/>
      <c r="QGZ3" s="262"/>
      <c r="QHA3" s="262"/>
      <c r="QHB3" s="262"/>
      <c r="QHC3" s="262"/>
      <c r="QHD3" s="262"/>
      <c r="QHE3" s="262"/>
      <c r="QHF3" s="262"/>
      <c r="QHG3" s="262"/>
      <c r="QHH3" s="262"/>
      <c r="QHI3" s="262"/>
      <c r="QHJ3" s="262"/>
      <c r="QHK3" s="262"/>
      <c r="QHL3" s="262"/>
      <c r="QHM3" s="262"/>
      <c r="QHN3" s="262"/>
      <c r="QHO3" s="262"/>
      <c r="QHP3" s="262"/>
      <c r="QHQ3" s="262"/>
      <c r="QHR3" s="262"/>
      <c r="QHS3" s="262"/>
      <c r="QHT3" s="262"/>
      <c r="QHU3" s="262"/>
      <c r="QHV3" s="262"/>
      <c r="QHW3" s="262"/>
      <c r="QHX3" s="262"/>
      <c r="QHY3" s="262"/>
      <c r="QHZ3" s="262"/>
      <c r="QIA3" s="262"/>
      <c r="QIB3" s="262"/>
      <c r="QIC3" s="262"/>
      <c r="QID3" s="262"/>
      <c r="QIE3" s="262"/>
      <c r="QIF3" s="262"/>
      <c r="QIG3" s="262"/>
      <c r="QIH3" s="262"/>
      <c r="QII3" s="262"/>
      <c r="QIJ3" s="262"/>
      <c r="QIK3" s="262"/>
      <c r="QIL3" s="262"/>
      <c r="QIM3" s="262"/>
      <c r="QIN3" s="262"/>
      <c r="QIO3" s="262"/>
      <c r="QIP3" s="262"/>
      <c r="QIQ3" s="262"/>
      <c r="QIR3" s="262"/>
      <c r="QIS3" s="262"/>
      <c r="QIT3" s="262"/>
      <c r="QIU3" s="262"/>
      <c r="QIV3" s="262"/>
      <c r="QIW3" s="262"/>
      <c r="QIX3" s="262"/>
      <c r="QIY3" s="262"/>
      <c r="QIZ3" s="262"/>
      <c r="QJA3" s="262"/>
      <c r="QJB3" s="262"/>
      <c r="QJC3" s="262"/>
      <c r="QJD3" s="262"/>
      <c r="QJE3" s="262"/>
      <c r="QJF3" s="262"/>
      <c r="QJG3" s="262"/>
      <c r="QJH3" s="262"/>
      <c r="QJI3" s="262"/>
      <c r="QJJ3" s="262"/>
      <c r="QJK3" s="262"/>
      <c r="QJL3" s="262"/>
      <c r="QJM3" s="262"/>
      <c r="QJN3" s="262"/>
      <c r="QJO3" s="262"/>
      <c r="QJP3" s="262"/>
      <c r="QJQ3" s="262"/>
      <c r="QJR3" s="262"/>
      <c r="QJS3" s="262"/>
      <c r="QJT3" s="262"/>
      <c r="QJU3" s="262"/>
      <c r="QJV3" s="262"/>
      <c r="QJW3" s="262"/>
      <c r="QJX3" s="262"/>
      <c r="QJY3" s="262"/>
      <c r="QJZ3" s="262"/>
      <c r="QKA3" s="262"/>
      <c r="QKB3" s="262"/>
      <c r="QKC3" s="262"/>
      <c r="QKD3" s="262"/>
      <c r="QKE3" s="262"/>
      <c r="QKF3" s="262"/>
      <c r="QKG3" s="262"/>
      <c r="QKH3" s="262"/>
      <c r="QKI3" s="262"/>
      <c r="QKJ3" s="262"/>
      <c r="QKK3" s="262"/>
      <c r="QKL3" s="262"/>
      <c r="QKM3" s="262"/>
      <c r="QKN3" s="262"/>
      <c r="QKO3" s="262"/>
      <c r="QKP3" s="262"/>
      <c r="QKQ3" s="262"/>
      <c r="QKR3" s="262"/>
      <c r="QKS3" s="262"/>
      <c r="QKT3" s="262"/>
      <c r="QKU3" s="262"/>
      <c r="QKV3" s="262"/>
      <c r="QKW3" s="262"/>
      <c r="QKX3" s="262"/>
      <c r="QKY3" s="262"/>
      <c r="QKZ3" s="262"/>
      <c r="QLA3" s="262"/>
      <c r="QLB3" s="262"/>
      <c r="QLC3" s="262"/>
      <c r="QLD3" s="262"/>
      <c r="QLE3" s="262"/>
      <c r="QLF3" s="262"/>
      <c r="QLG3" s="262"/>
      <c r="QLH3" s="262"/>
      <c r="QLI3" s="262"/>
      <c r="QLJ3" s="262"/>
      <c r="QLK3" s="262"/>
      <c r="QLL3" s="262"/>
      <c r="QLM3" s="262"/>
      <c r="QLN3" s="262"/>
      <c r="QLO3" s="262"/>
      <c r="QLP3" s="262"/>
      <c r="QLQ3" s="262"/>
      <c r="QLR3" s="262"/>
      <c r="QLS3" s="262"/>
      <c r="QLT3" s="262"/>
      <c r="QLU3" s="262"/>
      <c r="QLV3" s="262"/>
      <c r="QLW3" s="262"/>
      <c r="QLX3" s="262"/>
      <c r="QLY3" s="262"/>
      <c r="QLZ3" s="262"/>
      <c r="QMA3" s="262"/>
      <c r="QMB3" s="262"/>
      <c r="QMC3" s="262"/>
      <c r="QMD3" s="262"/>
      <c r="QME3" s="262"/>
      <c r="QMF3" s="262"/>
      <c r="QMG3" s="262"/>
      <c r="QMH3" s="262"/>
      <c r="QMI3" s="262"/>
      <c r="QMJ3" s="262"/>
      <c r="QMK3" s="262"/>
      <c r="QML3" s="262"/>
      <c r="QMM3" s="262"/>
      <c r="QMN3" s="262"/>
      <c r="QMO3" s="262"/>
      <c r="QMP3" s="262"/>
      <c r="QMQ3" s="262"/>
      <c r="QMR3" s="262"/>
      <c r="QMS3" s="262"/>
      <c r="QMT3" s="262"/>
      <c r="QMU3" s="262"/>
      <c r="QMV3" s="262"/>
      <c r="QMW3" s="262"/>
      <c r="QMX3" s="262"/>
      <c r="QMY3" s="262"/>
      <c r="QMZ3" s="262"/>
      <c r="QNA3" s="262"/>
      <c r="QNB3" s="262"/>
      <c r="QNC3" s="262"/>
      <c r="QND3" s="262"/>
      <c r="QNE3" s="262"/>
      <c r="QNF3" s="262"/>
      <c r="QNG3" s="262"/>
      <c r="QNH3" s="262"/>
      <c r="QNI3" s="262"/>
      <c r="QNJ3" s="262"/>
      <c r="QNK3" s="262"/>
      <c r="QNL3" s="262"/>
      <c r="QNM3" s="262"/>
      <c r="QNN3" s="262"/>
      <c r="QNO3" s="262"/>
      <c r="QNP3" s="262"/>
      <c r="QNQ3" s="262"/>
      <c r="QNR3" s="262"/>
      <c r="QNS3" s="262"/>
      <c r="QNT3" s="262"/>
      <c r="QNU3" s="262"/>
      <c r="QNV3" s="262"/>
      <c r="QNW3" s="262"/>
      <c r="QNX3" s="262"/>
      <c r="QNY3" s="262"/>
      <c r="QNZ3" s="262"/>
      <c r="QOA3" s="262"/>
      <c r="QOB3" s="262"/>
      <c r="QOC3" s="262"/>
      <c r="QOD3" s="262"/>
      <c r="QOE3" s="262"/>
      <c r="QOF3" s="262"/>
      <c r="QOG3" s="262"/>
      <c r="QOH3" s="262"/>
      <c r="QOI3" s="262"/>
      <c r="QOJ3" s="262"/>
      <c r="QOK3" s="262"/>
      <c r="QOL3" s="262"/>
      <c r="QOM3" s="262"/>
      <c r="QON3" s="262"/>
      <c r="QOO3" s="262"/>
      <c r="QOP3" s="262"/>
      <c r="QOQ3" s="262"/>
      <c r="QOR3" s="262"/>
      <c r="QOS3" s="262"/>
      <c r="QOT3" s="262"/>
      <c r="QOU3" s="262"/>
      <c r="QOV3" s="262"/>
      <c r="QOW3" s="262"/>
      <c r="QOX3" s="262"/>
      <c r="QOY3" s="262"/>
      <c r="QOZ3" s="262"/>
      <c r="QPA3" s="262"/>
      <c r="QPB3" s="262"/>
      <c r="QPC3" s="262"/>
      <c r="QPD3" s="262"/>
      <c r="QPE3" s="262"/>
      <c r="QPF3" s="262"/>
      <c r="QPG3" s="262"/>
      <c r="QPH3" s="262"/>
      <c r="QPI3" s="262"/>
      <c r="QPJ3" s="262"/>
      <c r="QPK3" s="262"/>
      <c r="QPL3" s="262"/>
      <c r="QPM3" s="262"/>
      <c r="QPN3" s="262"/>
      <c r="QPO3" s="262"/>
      <c r="QPP3" s="262"/>
      <c r="QPQ3" s="262"/>
      <c r="QPR3" s="262"/>
      <c r="QPS3" s="262"/>
      <c r="QPT3" s="262"/>
      <c r="QPU3" s="262"/>
      <c r="QPV3" s="262"/>
      <c r="QPW3" s="262"/>
      <c r="QPX3" s="262"/>
      <c r="QPY3" s="262"/>
      <c r="QPZ3" s="262"/>
      <c r="QQA3" s="262"/>
      <c r="QQB3" s="262"/>
      <c r="QQC3" s="262"/>
      <c r="QQD3" s="262"/>
      <c r="QQE3" s="262"/>
      <c r="QQF3" s="262"/>
      <c r="QQG3" s="262"/>
      <c r="QQH3" s="262"/>
      <c r="QQI3" s="262"/>
      <c r="QQJ3" s="262"/>
      <c r="QQK3" s="262"/>
      <c r="QQL3" s="262"/>
      <c r="QQM3" s="262"/>
      <c r="QQN3" s="262"/>
      <c r="QQO3" s="262"/>
      <c r="QQP3" s="262"/>
      <c r="QQQ3" s="262"/>
      <c r="QQR3" s="262"/>
      <c r="QQS3" s="262"/>
      <c r="QQT3" s="262"/>
      <c r="QQU3" s="262"/>
      <c r="QQV3" s="262"/>
      <c r="QQW3" s="262"/>
      <c r="QQX3" s="262"/>
      <c r="QQY3" s="262"/>
      <c r="QQZ3" s="262"/>
      <c r="QRA3" s="262"/>
      <c r="QRB3" s="262"/>
      <c r="QRC3" s="262"/>
      <c r="QRD3" s="262"/>
      <c r="QRE3" s="262"/>
      <c r="QRF3" s="262"/>
      <c r="QRG3" s="262"/>
      <c r="QRH3" s="262"/>
      <c r="QRI3" s="262"/>
      <c r="QRJ3" s="262"/>
      <c r="QRK3" s="262"/>
      <c r="QRL3" s="262"/>
      <c r="QRM3" s="262"/>
      <c r="QRN3" s="262"/>
      <c r="QRO3" s="262"/>
      <c r="QRP3" s="262"/>
      <c r="QRQ3" s="262"/>
      <c r="QRR3" s="262"/>
      <c r="QRS3" s="262"/>
      <c r="QRT3" s="262"/>
      <c r="QRU3" s="262"/>
      <c r="QRV3" s="262"/>
      <c r="QRW3" s="262"/>
      <c r="QRX3" s="262"/>
      <c r="QRY3" s="262"/>
      <c r="QRZ3" s="262"/>
      <c r="QSA3" s="262"/>
      <c r="QSB3" s="262"/>
      <c r="QSC3" s="262"/>
      <c r="QSD3" s="262"/>
      <c r="QSE3" s="262"/>
      <c r="QSF3" s="262"/>
      <c r="QSG3" s="262"/>
      <c r="QSH3" s="262"/>
      <c r="QSI3" s="262"/>
      <c r="QSJ3" s="262"/>
      <c r="QSK3" s="262"/>
      <c r="QSL3" s="262"/>
      <c r="QSM3" s="262"/>
      <c r="QSN3" s="262"/>
      <c r="QSO3" s="262"/>
      <c r="QSP3" s="262"/>
      <c r="QSQ3" s="262"/>
      <c r="QSR3" s="262"/>
      <c r="QSS3" s="262"/>
      <c r="QST3" s="262"/>
      <c r="QSU3" s="262"/>
      <c r="QSV3" s="262"/>
      <c r="QSW3" s="262"/>
      <c r="QSX3" s="262"/>
      <c r="QSY3" s="262"/>
      <c r="QSZ3" s="262"/>
      <c r="QTA3" s="262"/>
      <c r="QTB3" s="262"/>
      <c r="QTC3" s="262"/>
      <c r="QTD3" s="262"/>
      <c r="QTE3" s="262"/>
      <c r="QTF3" s="262"/>
      <c r="QTG3" s="262"/>
      <c r="QTH3" s="262"/>
      <c r="QTI3" s="262"/>
      <c r="QTJ3" s="262"/>
      <c r="QTK3" s="262"/>
      <c r="QTL3" s="262"/>
      <c r="QTM3" s="262"/>
      <c r="QTN3" s="262"/>
      <c r="QTO3" s="262"/>
      <c r="QTP3" s="262"/>
      <c r="QTQ3" s="262"/>
      <c r="QTR3" s="262"/>
      <c r="QTS3" s="262"/>
      <c r="QTT3" s="262"/>
      <c r="QTU3" s="262"/>
      <c r="QTV3" s="262"/>
      <c r="QTW3" s="262"/>
      <c r="QTX3" s="262"/>
      <c r="QTY3" s="262"/>
      <c r="QTZ3" s="262"/>
      <c r="QUA3" s="262"/>
      <c r="QUB3" s="262"/>
      <c r="QUC3" s="262"/>
      <c r="QUD3" s="262"/>
      <c r="QUE3" s="262"/>
      <c r="QUF3" s="262"/>
      <c r="QUG3" s="262"/>
      <c r="QUH3" s="262"/>
      <c r="QUI3" s="262"/>
      <c r="QUJ3" s="262"/>
      <c r="QUK3" s="262"/>
      <c r="QUL3" s="262"/>
      <c r="QUM3" s="262"/>
      <c r="QUN3" s="262"/>
      <c r="QUO3" s="262"/>
      <c r="QUP3" s="262"/>
      <c r="QUQ3" s="262"/>
      <c r="QUR3" s="262"/>
      <c r="QUS3" s="262"/>
      <c r="QUT3" s="262"/>
      <c r="QUU3" s="262"/>
      <c r="QUV3" s="262"/>
      <c r="QUW3" s="262"/>
      <c r="QUX3" s="262"/>
      <c r="QUY3" s="262"/>
      <c r="QUZ3" s="262"/>
      <c r="QVA3" s="262"/>
      <c r="QVB3" s="262"/>
      <c r="QVC3" s="262"/>
      <c r="QVD3" s="262"/>
      <c r="QVE3" s="262"/>
      <c r="QVF3" s="262"/>
      <c r="QVG3" s="262"/>
      <c r="QVH3" s="262"/>
      <c r="QVI3" s="262"/>
      <c r="QVJ3" s="262"/>
      <c r="QVK3" s="262"/>
      <c r="QVL3" s="262"/>
      <c r="QVM3" s="262"/>
      <c r="QVN3" s="262"/>
      <c r="QVO3" s="262"/>
      <c r="QVP3" s="262"/>
      <c r="QVQ3" s="262"/>
      <c r="QVR3" s="262"/>
      <c r="QVS3" s="262"/>
      <c r="QVT3" s="262"/>
      <c r="QVU3" s="262"/>
      <c r="QVV3" s="262"/>
      <c r="QVW3" s="262"/>
      <c r="QVX3" s="262"/>
      <c r="QVY3" s="262"/>
      <c r="QVZ3" s="262"/>
      <c r="QWA3" s="262"/>
      <c r="QWB3" s="262"/>
      <c r="QWC3" s="262"/>
      <c r="QWD3" s="262"/>
      <c r="QWE3" s="262"/>
      <c r="QWF3" s="262"/>
      <c r="QWG3" s="262"/>
      <c r="QWH3" s="262"/>
      <c r="QWI3" s="262"/>
      <c r="QWJ3" s="262"/>
      <c r="QWK3" s="262"/>
      <c r="QWL3" s="262"/>
      <c r="QWM3" s="262"/>
      <c r="QWN3" s="262"/>
      <c r="QWO3" s="262"/>
      <c r="QWP3" s="262"/>
      <c r="QWQ3" s="262"/>
      <c r="QWR3" s="262"/>
      <c r="QWS3" s="262"/>
      <c r="QWT3" s="262"/>
      <c r="QWU3" s="262"/>
      <c r="QWV3" s="262"/>
      <c r="QWW3" s="262"/>
      <c r="QWX3" s="262"/>
      <c r="QWY3" s="262"/>
      <c r="QWZ3" s="262"/>
      <c r="QXA3" s="262"/>
      <c r="QXB3" s="262"/>
      <c r="QXC3" s="262"/>
      <c r="QXD3" s="262"/>
      <c r="QXE3" s="262"/>
      <c r="QXF3" s="262"/>
      <c r="QXG3" s="262"/>
      <c r="QXH3" s="262"/>
      <c r="QXI3" s="262"/>
      <c r="QXJ3" s="262"/>
      <c r="QXK3" s="262"/>
      <c r="QXL3" s="262"/>
      <c r="QXM3" s="262"/>
      <c r="QXN3" s="262"/>
      <c r="QXO3" s="262"/>
      <c r="QXP3" s="262"/>
      <c r="QXQ3" s="262"/>
      <c r="QXR3" s="262"/>
      <c r="QXS3" s="262"/>
      <c r="QXT3" s="262"/>
      <c r="QXU3" s="262"/>
      <c r="QXV3" s="262"/>
      <c r="QXW3" s="262"/>
      <c r="QXX3" s="262"/>
      <c r="QXY3" s="262"/>
      <c r="QXZ3" s="262"/>
      <c r="QYA3" s="262"/>
      <c r="QYB3" s="262"/>
      <c r="QYC3" s="262"/>
      <c r="QYD3" s="262"/>
      <c r="QYE3" s="262"/>
      <c r="QYF3" s="262"/>
      <c r="QYG3" s="262"/>
      <c r="QYH3" s="262"/>
      <c r="QYI3" s="262"/>
      <c r="QYJ3" s="262"/>
      <c r="QYK3" s="262"/>
      <c r="QYL3" s="262"/>
      <c r="QYM3" s="262"/>
      <c r="QYN3" s="262"/>
      <c r="QYO3" s="262"/>
      <c r="QYP3" s="262"/>
      <c r="QYQ3" s="262"/>
      <c r="QYR3" s="262"/>
      <c r="QYS3" s="262"/>
      <c r="QYT3" s="262"/>
      <c r="QYU3" s="262"/>
      <c r="QYV3" s="262"/>
      <c r="QYW3" s="262"/>
      <c r="QYX3" s="262"/>
      <c r="QYY3" s="262"/>
      <c r="QYZ3" s="262"/>
      <c r="QZA3" s="262"/>
      <c r="QZB3" s="262"/>
      <c r="QZC3" s="262"/>
      <c r="QZD3" s="262"/>
      <c r="QZE3" s="262"/>
      <c r="QZF3" s="262"/>
      <c r="QZG3" s="262"/>
      <c r="QZH3" s="262"/>
      <c r="QZI3" s="262"/>
      <c r="QZJ3" s="262"/>
      <c r="QZK3" s="262"/>
      <c r="QZL3" s="262"/>
      <c r="QZM3" s="262"/>
      <c r="QZN3" s="262"/>
      <c r="QZO3" s="262"/>
      <c r="QZP3" s="262"/>
      <c r="QZQ3" s="262"/>
      <c r="QZR3" s="262"/>
      <c r="QZS3" s="262"/>
      <c r="QZT3" s="262"/>
      <c r="QZU3" s="262"/>
      <c r="QZV3" s="262"/>
      <c r="QZW3" s="262"/>
      <c r="QZX3" s="262"/>
      <c r="QZY3" s="262"/>
      <c r="QZZ3" s="262"/>
      <c r="RAA3" s="262"/>
      <c r="RAB3" s="262"/>
      <c r="RAC3" s="262"/>
      <c r="RAD3" s="262"/>
      <c r="RAE3" s="262"/>
      <c r="RAF3" s="262"/>
      <c r="RAG3" s="262"/>
      <c r="RAH3" s="262"/>
      <c r="RAI3" s="262"/>
      <c r="RAJ3" s="262"/>
      <c r="RAK3" s="262"/>
      <c r="RAL3" s="262"/>
      <c r="RAM3" s="262"/>
      <c r="RAN3" s="262"/>
      <c r="RAO3" s="262"/>
      <c r="RAP3" s="262"/>
      <c r="RAQ3" s="262"/>
      <c r="RAR3" s="262"/>
      <c r="RAS3" s="262"/>
      <c r="RAT3" s="262"/>
      <c r="RAU3" s="262"/>
      <c r="RAV3" s="262"/>
      <c r="RAW3" s="262"/>
      <c r="RAX3" s="262"/>
      <c r="RAY3" s="262"/>
      <c r="RAZ3" s="262"/>
      <c r="RBA3" s="262"/>
      <c r="RBB3" s="262"/>
      <c r="RBC3" s="262"/>
      <c r="RBD3" s="262"/>
      <c r="RBE3" s="262"/>
      <c r="RBF3" s="262"/>
      <c r="RBG3" s="262"/>
      <c r="RBH3" s="262"/>
      <c r="RBI3" s="262"/>
      <c r="RBJ3" s="262"/>
      <c r="RBK3" s="262"/>
      <c r="RBL3" s="262"/>
      <c r="RBM3" s="262"/>
      <c r="RBN3" s="262"/>
      <c r="RBO3" s="262"/>
      <c r="RBP3" s="262"/>
      <c r="RBQ3" s="262"/>
      <c r="RBR3" s="262"/>
      <c r="RBS3" s="262"/>
      <c r="RBT3" s="262"/>
      <c r="RBU3" s="262"/>
      <c r="RBV3" s="262"/>
      <c r="RBW3" s="262"/>
      <c r="RBX3" s="262"/>
      <c r="RBY3" s="262"/>
      <c r="RBZ3" s="262"/>
      <c r="RCA3" s="262"/>
      <c r="RCB3" s="262"/>
      <c r="RCC3" s="262"/>
      <c r="RCD3" s="262"/>
      <c r="RCE3" s="262"/>
      <c r="RCF3" s="262"/>
      <c r="RCG3" s="262"/>
      <c r="RCH3" s="262"/>
      <c r="RCI3" s="262"/>
      <c r="RCJ3" s="262"/>
      <c r="RCK3" s="262"/>
      <c r="RCL3" s="262"/>
      <c r="RCM3" s="262"/>
      <c r="RCN3" s="262"/>
      <c r="RCO3" s="262"/>
      <c r="RCP3" s="262"/>
      <c r="RCQ3" s="262"/>
      <c r="RCR3" s="262"/>
      <c r="RCS3" s="262"/>
      <c r="RCT3" s="262"/>
      <c r="RCU3" s="262"/>
      <c r="RCV3" s="262"/>
      <c r="RCW3" s="262"/>
      <c r="RCX3" s="262"/>
      <c r="RCY3" s="262"/>
      <c r="RCZ3" s="262"/>
      <c r="RDA3" s="262"/>
      <c r="RDB3" s="262"/>
      <c r="RDC3" s="262"/>
      <c r="RDD3" s="262"/>
      <c r="RDE3" s="262"/>
      <c r="RDF3" s="262"/>
      <c r="RDG3" s="262"/>
      <c r="RDH3" s="262"/>
      <c r="RDI3" s="262"/>
      <c r="RDJ3" s="262"/>
      <c r="RDK3" s="262"/>
      <c r="RDL3" s="262"/>
      <c r="RDM3" s="262"/>
      <c r="RDN3" s="262"/>
      <c r="RDO3" s="262"/>
      <c r="RDP3" s="262"/>
      <c r="RDQ3" s="262"/>
      <c r="RDR3" s="262"/>
      <c r="RDS3" s="262"/>
      <c r="RDT3" s="262"/>
      <c r="RDU3" s="262"/>
      <c r="RDV3" s="262"/>
      <c r="RDW3" s="262"/>
      <c r="RDX3" s="262"/>
      <c r="RDY3" s="262"/>
      <c r="RDZ3" s="262"/>
      <c r="REA3" s="262"/>
      <c r="REB3" s="262"/>
      <c r="REC3" s="262"/>
      <c r="RED3" s="262"/>
      <c r="REE3" s="262"/>
      <c r="REF3" s="262"/>
      <c r="REG3" s="262"/>
      <c r="REH3" s="262"/>
      <c r="REI3" s="262"/>
      <c r="REJ3" s="262"/>
      <c r="REK3" s="262"/>
      <c r="REL3" s="262"/>
      <c r="REM3" s="262"/>
      <c r="REN3" s="262"/>
      <c r="REO3" s="262"/>
      <c r="REP3" s="262"/>
      <c r="REQ3" s="262"/>
      <c r="RER3" s="262"/>
      <c r="RES3" s="262"/>
      <c r="RET3" s="262"/>
      <c r="REU3" s="262"/>
      <c r="REV3" s="262"/>
      <c r="REW3" s="262"/>
      <c r="REX3" s="262"/>
      <c r="REY3" s="262"/>
      <c r="REZ3" s="262"/>
      <c r="RFA3" s="262"/>
      <c r="RFB3" s="262"/>
      <c r="RFC3" s="262"/>
      <c r="RFD3" s="262"/>
      <c r="RFE3" s="262"/>
      <c r="RFF3" s="262"/>
      <c r="RFG3" s="262"/>
      <c r="RFH3" s="262"/>
      <c r="RFI3" s="262"/>
      <c r="RFJ3" s="262"/>
      <c r="RFK3" s="262"/>
      <c r="RFL3" s="262"/>
      <c r="RFM3" s="262"/>
      <c r="RFN3" s="262"/>
      <c r="RFO3" s="262"/>
      <c r="RFP3" s="262"/>
      <c r="RFQ3" s="262"/>
      <c r="RFR3" s="262"/>
      <c r="RFS3" s="262"/>
      <c r="RFT3" s="262"/>
      <c r="RFU3" s="262"/>
      <c r="RFV3" s="262"/>
      <c r="RFW3" s="262"/>
      <c r="RFX3" s="262"/>
      <c r="RFY3" s="262"/>
      <c r="RFZ3" s="262"/>
      <c r="RGA3" s="262"/>
      <c r="RGB3" s="262"/>
      <c r="RGC3" s="262"/>
      <c r="RGD3" s="262"/>
      <c r="RGE3" s="262"/>
      <c r="RGF3" s="262"/>
      <c r="RGG3" s="262"/>
      <c r="RGH3" s="262"/>
      <c r="RGI3" s="262"/>
      <c r="RGJ3" s="262"/>
      <c r="RGK3" s="262"/>
      <c r="RGL3" s="262"/>
      <c r="RGM3" s="262"/>
      <c r="RGN3" s="262"/>
      <c r="RGO3" s="262"/>
      <c r="RGP3" s="262"/>
      <c r="RGQ3" s="262"/>
      <c r="RGR3" s="262"/>
      <c r="RGS3" s="262"/>
      <c r="RGT3" s="262"/>
      <c r="RGU3" s="262"/>
      <c r="RGV3" s="262"/>
      <c r="RGW3" s="262"/>
      <c r="RGX3" s="262"/>
      <c r="RGY3" s="262"/>
      <c r="RGZ3" s="262"/>
      <c r="RHA3" s="262"/>
      <c r="RHB3" s="262"/>
      <c r="RHC3" s="262"/>
      <c r="RHD3" s="262"/>
      <c r="RHE3" s="262"/>
      <c r="RHF3" s="262"/>
      <c r="RHG3" s="262"/>
      <c r="RHH3" s="262"/>
      <c r="RHI3" s="262"/>
      <c r="RHJ3" s="262"/>
      <c r="RHK3" s="262"/>
      <c r="RHL3" s="262"/>
      <c r="RHM3" s="262"/>
      <c r="RHN3" s="262"/>
      <c r="RHO3" s="262"/>
      <c r="RHP3" s="262"/>
      <c r="RHQ3" s="262"/>
      <c r="RHR3" s="262"/>
      <c r="RHS3" s="262"/>
      <c r="RHT3" s="262"/>
      <c r="RHU3" s="262"/>
      <c r="RHV3" s="262"/>
      <c r="RHW3" s="262"/>
      <c r="RHX3" s="262"/>
      <c r="RHY3" s="262"/>
      <c r="RHZ3" s="262"/>
      <c r="RIA3" s="262"/>
      <c r="RIB3" s="262"/>
      <c r="RIC3" s="262"/>
      <c r="RID3" s="262"/>
      <c r="RIE3" s="262"/>
      <c r="RIF3" s="262"/>
      <c r="RIG3" s="262"/>
      <c r="RIH3" s="262"/>
      <c r="RII3" s="262"/>
      <c r="RIJ3" s="262"/>
      <c r="RIK3" s="262"/>
      <c r="RIL3" s="262"/>
      <c r="RIM3" s="262"/>
      <c r="RIN3" s="262"/>
      <c r="RIO3" s="262"/>
      <c r="RIP3" s="262"/>
      <c r="RIQ3" s="262"/>
      <c r="RIR3" s="262"/>
      <c r="RIS3" s="262"/>
      <c r="RIT3" s="262"/>
      <c r="RIU3" s="262"/>
      <c r="RIV3" s="262"/>
      <c r="RIW3" s="262"/>
      <c r="RIX3" s="262"/>
      <c r="RIY3" s="262"/>
      <c r="RIZ3" s="262"/>
      <c r="RJA3" s="262"/>
      <c r="RJB3" s="262"/>
      <c r="RJC3" s="262"/>
      <c r="RJD3" s="262"/>
      <c r="RJE3" s="262"/>
      <c r="RJF3" s="262"/>
      <c r="RJG3" s="262"/>
      <c r="RJH3" s="262"/>
      <c r="RJI3" s="262"/>
      <c r="RJJ3" s="262"/>
      <c r="RJK3" s="262"/>
      <c r="RJL3" s="262"/>
      <c r="RJM3" s="262"/>
      <c r="RJN3" s="262"/>
      <c r="RJO3" s="262"/>
      <c r="RJP3" s="262"/>
      <c r="RJQ3" s="262"/>
      <c r="RJR3" s="262"/>
      <c r="RJS3" s="262"/>
      <c r="RJT3" s="262"/>
      <c r="RJU3" s="262"/>
      <c r="RJV3" s="262"/>
      <c r="RJW3" s="262"/>
      <c r="RJX3" s="262"/>
      <c r="RJY3" s="262"/>
      <c r="RJZ3" s="262"/>
      <c r="RKA3" s="262"/>
      <c r="RKB3" s="262"/>
      <c r="RKC3" s="262"/>
      <c r="RKD3" s="262"/>
      <c r="RKE3" s="262"/>
      <c r="RKF3" s="262"/>
      <c r="RKG3" s="262"/>
      <c r="RKH3" s="262"/>
      <c r="RKI3" s="262"/>
      <c r="RKJ3" s="262"/>
      <c r="RKK3" s="262"/>
      <c r="RKL3" s="262"/>
      <c r="RKM3" s="262"/>
      <c r="RKN3" s="262"/>
      <c r="RKO3" s="262"/>
      <c r="RKP3" s="262"/>
      <c r="RKQ3" s="262"/>
      <c r="RKR3" s="262"/>
      <c r="RKS3" s="262"/>
      <c r="RKT3" s="262"/>
      <c r="RKU3" s="262"/>
      <c r="RKV3" s="262"/>
      <c r="RKW3" s="262"/>
      <c r="RKX3" s="262"/>
      <c r="RKY3" s="262"/>
      <c r="RKZ3" s="262"/>
      <c r="RLA3" s="262"/>
      <c r="RLB3" s="262"/>
      <c r="RLC3" s="262"/>
      <c r="RLD3" s="262"/>
      <c r="RLE3" s="262"/>
      <c r="RLF3" s="262"/>
      <c r="RLG3" s="262"/>
      <c r="RLH3" s="262"/>
      <c r="RLI3" s="262"/>
      <c r="RLJ3" s="262"/>
      <c r="RLK3" s="262"/>
      <c r="RLL3" s="262"/>
      <c r="RLM3" s="262"/>
      <c r="RLN3" s="262"/>
      <c r="RLO3" s="262"/>
      <c r="RLP3" s="262"/>
      <c r="RLQ3" s="262"/>
      <c r="RLR3" s="262"/>
      <c r="RLS3" s="262"/>
      <c r="RLT3" s="262"/>
      <c r="RLU3" s="262"/>
      <c r="RLV3" s="262"/>
      <c r="RLW3" s="262"/>
      <c r="RLX3" s="262"/>
      <c r="RLY3" s="262"/>
      <c r="RLZ3" s="262"/>
      <c r="RMA3" s="262"/>
      <c r="RMB3" s="262"/>
      <c r="RMC3" s="262"/>
      <c r="RMD3" s="262"/>
      <c r="RME3" s="262"/>
      <c r="RMF3" s="262"/>
      <c r="RMG3" s="262"/>
      <c r="RMH3" s="262"/>
      <c r="RMI3" s="262"/>
      <c r="RMJ3" s="262"/>
      <c r="RMK3" s="262"/>
      <c r="RML3" s="262"/>
      <c r="RMM3" s="262"/>
      <c r="RMN3" s="262"/>
      <c r="RMO3" s="262"/>
      <c r="RMP3" s="262"/>
      <c r="RMQ3" s="262"/>
      <c r="RMR3" s="262"/>
      <c r="RMS3" s="262"/>
      <c r="RMT3" s="262"/>
      <c r="RMU3" s="262"/>
      <c r="RMV3" s="262"/>
      <c r="RMW3" s="262"/>
      <c r="RMX3" s="262"/>
      <c r="RMY3" s="262"/>
      <c r="RMZ3" s="262"/>
      <c r="RNA3" s="262"/>
      <c r="RNB3" s="262"/>
      <c r="RNC3" s="262"/>
      <c r="RND3" s="262"/>
      <c r="RNE3" s="262"/>
      <c r="RNF3" s="262"/>
      <c r="RNG3" s="262"/>
      <c r="RNH3" s="262"/>
      <c r="RNI3" s="262"/>
      <c r="RNJ3" s="262"/>
      <c r="RNK3" s="262"/>
      <c r="RNL3" s="262"/>
      <c r="RNM3" s="262"/>
      <c r="RNN3" s="262"/>
      <c r="RNO3" s="262"/>
      <c r="RNP3" s="262"/>
      <c r="RNQ3" s="262"/>
      <c r="RNR3" s="262"/>
      <c r="RNS3" s="262"/>
      <c r="RNT3" s="262"/>
      <c r="RNU3" s="262"/>
      <c r="RNV3" s="262"/>
      <c r="RNW3" s="262"/>
      <c r="RNX3" s="262"/>
      <c r="RNY3" s="262"/>
      <c r="RNZ3" s="262"/>
      <c r="ROA3" s="262"/>
      <c r="ROB3" s="262"/>
      <c r="ROC3" s="262"/>
      <c r="ROD3" s="262"/>
      <c r="ROE3" s="262"/>
      <c r="ROF3" s="262"/>
      <c r="ROG3" s="262"/>
      <c r="ROH3" s="262"/>
      <c r="ROI3" s="262"/>
      <c r="ROJ3" s="262"/>
      <c r="ROK3" s="262"/>
      <c r="ROL3" s="262"/>
      <c r="ROM3" s="262"/>
      <c r="RON3" s="262"/>
      <c r="ROO3" s="262"/>
      <c r="ROP3" s="262"/>
      <c r="ROQ3" s="262"/>
      <c r="ROR3" s="262"/>
      <c r="ROS3" s="262"/>
      <c r="ROT3" s="262"/>
      <c r="ROU3" s="262"/>
      <c r="ROV3" s="262"/>
      <c r="ROW3" s="262"/>
      <c r="ROX3" s="262"/>
      <c r="ROY3" s="262"/>
      <c r="ROZ3" s="262"/>
      <c r="RPA3" s="262"/>
      <c r="RPB3" s="262"/>
      <c r="RPC3" s="262"/>
      <c r="RPD3" s="262"/>
      <c r="RPE3" s="262"/>
      <c r="RPF3" s="262"/>
      <c r="RPG3" s="262"/>
      <c r="RPH3" s="262"/>
      <c r="RPI3" s="262"/>
      <c r="RPJ3" s="262"/>
      <c r="RPK3" s="262"/>
      <c r="RPL3" s="262"/>
      <c r="RPM3" s="262"/>
      <c r="RPN3" s="262"/>
      <c r="RPO3" s="262"/>
      <c r="RPP3" s="262"/>
      <c r="RPQ3" s="262"/>
      <c r="RPR3" s="262"/>
      <c r="RPS3" s="262"/>
      <c r="RPT3" s="262"/>
      <c r="RPU3" s="262"/>
      <c r="RPV3" s="262"/>
      <c r="RPW3" s="262"/>
      <c r="RPX3" s="262"/>
      <c r="RPY3" s="262"/>
      <c r="RPZ3" s="262"/>
      <c r="RQA3" s="262"/>
      <c r="RQB3" s="262"/>
      <c r="RQC3" s="262"/>
      <c r="RQD3" s="262"/>
      <c r="RQE3" s="262"/>
      <c r="RQF3" s="262"/>
      <c r="RQG3" s="262"/>
      <c r="RQH3" s="262"/>
      <c r="RQI3" s="262"/>
      <c r="RQJ3" s="262"/>
      <c r="RQK3" s="262"/>
      <c r="RQL3" s="262"/>
      <c r="RQM3" s="262"/>
      <c r="RQN3" s="262"/>
      <c r="RQO3" s="262"/>
      <c r="RQP3" s="262"/>
      <c r="RQQ3" s="262"/>
      <c r="RQR3" s="262"/>
      <c r="RQS3" s="262"/>
      <c r="RQT3" s="262"/>
      <c r="RQU3" s="262"/>
      <c r="RQV3" s="262"/>
      <c r="RQW3" s="262"/>
      <c r="RQX3" s="262"/>
      <c r="RQY3" s="262"/>
      <c r="RQZ3" s="262"/>
      <c r="RRA3" s="262"/>
      <c r="RRB3" s="262"/>
      <c r="RRC3" s="262"/>
      <c r="RRD3" s="262"/>
      <c r="RRE3" s="262"/>
      <c r="RRF3" s="262"/>
      <c r="RRG3" s="262"/>
      <c r="RRH3" s="262"/>
      <c r="RRI3" s="262"/>
      <c r="RRJ3" s="262"/>
      <c r="RRK3" s="262"/>
      <c r="RRL3" s="262"/>
      <c r="RRM3" s="262"/>
      <c r="RRN3" s="262"/>
      <c r="RRO3" s="262"/>
      <c r="RRP3" s="262"/>
      <c r="RRQ3" s="262"/>
      <c r="RRR3" s="262"/>
      <c r="RRS3" s="262"/>
      <c r="RRT3" s="262"/>
      <c r="RRU3" s="262"/>
      <c r="RRV3" s="262"/>
      <c r="RRW3" s="262"/>
      <c r="RRX3" s="262"/>
      <c r="RRY3" s="262"/>
      <c r="RRZ3" s="262"/>
      <c r="RSA3" s="262"/>
      <c r="RSB3" s="262"/>
      <c r="RSC3" s="262"/>
      <c r="RSD3" s="262"/>
      <c r="RSE3" s="262"/>
      <c r="RSF3" s="262"/>
      <c r="RSG3" s="262"/>
      <c r="RSH3" s="262"/>
      <c r="RSI3" s="262"/>
      <c r="RSJ3" s="262"/>
      <c r="RSK3" s="262"/>
      <c r="RSL3" s="262"/>
      <c r="RSM3" s="262"/>
      <c r="RSN3" s="262"/>
      <c r="RSO3" s="262"/>
      <c r="RSP3" s="262"/>
      <c r="RSQ3" s="262"/>
      <c r="RSR3" s="262"/>
      <c r="RSS3" s="262"/>
      <c r="RST3" s="262"/>
      <c r="RSU3" s="262"/>
      <c r="RSV3" s="262"/>
      <c r="RSW3" s="262"/>
      <c r="RSX3" s="262"/>
      <c r="RSY3" s="262"/>
      <c r="RSZ3" s="262"/>
      <c r="RTA3" s="262"/>
      <c r="RTB3" s="262"/>
      <c r="RTC3" s="262"/>
      <c r="RTD3" s="262"/>
      <c r="RTE3" s="262"/>
      <c r="RTF3" s="262"/>
      <c r="RTG3" s="262"/>
      <c r="RTH3" s="262"/>
      <c r="RTI3" s="262"/>
      <c r="RTJ3" s="262"/>
      <c r="RTK3" s="262"/>
      <c r="RTL3" s="262"/>
      <c r="RTM3" s="262"/>
      <c r="RTN3" s="262"/>
      <c r="RTO3" s="262"/>
      <c r="RTP3" s="262"/>
      <c r="RTQ3" s="262"/>
      <c r="RTR3" s="262"/>
      <c r="RTS3" s="262"/>
      <c r="RTT3" s="262"/>
      <c r="RTU3" s="262"/>
      <c r="RTV3" s="262"/>
      <c r="RTW3" s="262"/>
      <c r="RTX3" s="262"/>
      <c r="RTY3" s="262"/>
      <c r="RTZ3" s="262"/>
      <c r="RUA3" s="262"/>
      <c r="RUB3" s="262"/>
      <c r="RUC3" s="262"/>
      <c r="RUD3" s="262"/>
      <c r="RUE3" s="262"/>
      <c r="RUF3" s="262"/>
      <c r="RUG3" s="262"/>
      <c r="RUH3" s="262"/>
      <c r="RUI3" s="262"/>
      <c r="RUJ3" s="262"/>
      <c r="RUK3" s="262"/>
      <c r="RUL3" s="262"/>
      <c r="RUM3" s="262"/>
      <c r="RUN3" s="262"/>
      <c r="RUO3" s="262"/>
      <c r="RUP3" s="262"/>
      <c r="RUQ3" s="262"/>
      <c r="RUR3" s="262"/>
      <c r="RUS3" s="262"/>
      <c r="RUT3" s="262"/>
      <c r="RUU3" s="262"/>
      <c r="RUV3" s="262"/>
      <c r="RUW3" s="262"/>
      <c r="RUX3" s="262"/>
      <c r="RUY3" s="262"/>
      <c r="RUZ3" s="262"/>
      <c r="RVA3" s="262"/>
      <c r="RVB3" s="262"/>
      <c r="RVC3" s="262"/>
      <c r="RVD3" s="262"/>
      <c r="RVE3" s="262"/>
      <c r="RVF3" s="262"/>
      <c r="RVG3" s="262"/>
      <c r="RVH3" s="262"/>
      <c r="RVI3" s="262"/>
      <c r="RVJ3" s="262"/>
      <c r="RVK3" s="262"/>
      <c r="RVL3" s="262"/>
      <c r="RVM3" s="262"/>
      <c r="RVN3" s="262"/>
      <c r="RVO3" s="262"/>
      <c r="RVP3" s="262"/>
      <c r="RVQ3" s="262"/>
      <c r="RVR3" s="262"/>
      <c r="RVS3" s="262"/>
      <c r="RVT3" s="262"/>
      <c r="RVU3" s="262"/>
      <c r="RVV3" s="262"/>
      <c r="RVW3" s="262"/>
      <c r="RVX3" s="262"/>
      <c r="RVY3" s="262"/>
      <c r="RVZ3" s="262"/>
      <c r="RWA3" s="262"/>
      <c r="RWB3" s="262"/>
      <c r="RWC3" s="262"/>
      <c r="RWD3" s="262"/>
      <c r="RWE3" s="262"/>
      <c r="RWF3" s="262"/>
      <c r="RWG3" s="262"/>
      <c r="RWH3" s="262"/>
      <c r="RWI3" s="262"/>
      <c r="RWJ3" s="262"/>
      <c r="RWK3" s="262"/>
      <c r="RWL3" s="262"/>
      <c r="RWM3" s="262"/>
      <c r="RWN3" s="262"/>
      <c r="RWO3" s="262"/>
      <c r="RWP3" s="262"/>
      <c r="RWQ3" s="262"/>
      <c r="RWR3" s="262"/>
      <c r="RWS3" s="262"/>
      <c r="RWT3" s="262"/>
      <c r="RWU3" s="262"/>
      <c r="RWV3" s="262"/>
      <c r="RWW3" s="262"/>
      <c r="RWX3" s="262"/>
      <c r="RWY3" s="262"/>
      <c r="RWZ3" s="262"/>
      <c r="RXA3" s="262"/>
      <c r="RXB3" s="262"/>
      <c r="RXC3" s="262"/>
      <c r="RXD3" s="262"/>
      <c r="RXE3" s="262"/>
      <c r="RXF3" s="262"/>
      <c r="RXG3" s="262"/>
      <c r="RXH3" s="262"/>
      <c r="RXI3" s="262"/>
      <c r="RXJ3" s="262"/>
      <c r="RXK3" s="262"/>
      <c r="RXL3" s="262"/>
      <c r="RXM3" s="262"/>
      <c r="RXN3" s="262"/>
      <c r="RXO3" s="262"/>
      <c r="RXP3" s="262"/>
      <c r="RXQ3" s="262"/>
      <c r="RXR3" s="262"/>
      <c r="RXS3" s="262"/>
      <c r="RXT3" s="262"/>
      <c r="RXU3" s="262"/>
      <c r="RXV3" s="262"/>
      <c r="RXW3" s="262"/>
      <c r="RXX3" s="262"/>
      <c r="RXY3" s="262"/>
      <c r="RXZ3" s="262"/>
      <c r="RYA3" s="262"/>
      <c r="RYB3" s="262"/>
      <c r="RYC3" s="262"/>
      <c r="RYD3" s="262"/>
      <c r="RYE3" s="262"/>
      <c r="RYF3" s="262"/>
      <c r="RYG3" s="262"/>
      <c r="RYH3" s="262"/>
      <c r="RYI3" s="262"/>
      <c r="RYJ3" s="262"/>
      <c r="RYK3" s="262"/>
      <c r="RYL3" s="262"/>
      <c r="RYM3" s="262"/>
      <c r="RYN3" s="262"/>
      <c r="RYO3" s="262"/>
      <c r="RYP3" s="262"/>
      <c r="RYQ3" s="262"/>
      <c r="RYR3" s="262"/>
      <c r="RYS3" s="262"/>
      <c r="RYT3" s="262"/>
      <c r="RYU3" s="262"/>
      <c r="RYV3" s="262"/>
      <c r="RYW3" s="262"/>
      <c r="RYX3" s="262"/>
      <c r="RYY3" s="262"/>
      <c r="RYZ3" s="262"/>
      <c r="RZA3" s="262"/>
      <c r="RZB3" s="262"/>
      <c r="RZC3" s="262"/>
      <c r="RZD3" s="262"/>
      <c r="RZE3" s="262"/>
      <c r="RZF3" s="262"/>
      <c r="RZG3" s="262"/>
      <c r="RZH3" s="262"/>
      <c r="RZI3" s="262"/>
      <c r="RZJ3" s="262"/>
      <c r="RZK3" s="262"/>
      <c r="RZL3" s="262"/>
      <c r="RZM3" s="262"/>
      <c r="RZN3" s="262"/>
      <c r="RZO3" s="262"/>
      <c r="RZP3" s="262"/>
      <c r="RZQ3" s="262"/>
      <c r="RZR3" s="262"/>
      <c r="RZS3" s="262"/>
      <c r="RZT3" s="262"/>
      <c r="RZU3" s="262"/>
      <c r="RZV3" s="262"/>
      <c r="RZW3" s="262"/>
      <c r="RZX3" s="262"/>
      <c r="RZY3" s="262"/>
      <c r="RZZ3" s="262"/>
      <c r="SAA3" s="262"/>
      <c r="SAB3" s="262"/>
      <c r="SAC3" s="262"/>
      <c r="SAD3" s="262"/>
      <c r="SAE3" s="262"/>
      <c r="SAF3" s="262"/>
      <c r="SAG3" s="262"/>
      <c r="SAH3" s="262"/>
      <c r="SAI3" s="262"/>
      <c r="SAJ3" s="262"/>
      <c r="SAK3" s="262"/>
      <c r="SAL3" s="262"/>
      <c r="SAM3" s="262"/>
      <c r="SAN3" s="262"/>
      <c r="SAO3" s="262"/>
      <c r="SAP3" s="262"/>
      <c r="SAQ3" s="262"/>
      <c r="SAR3" s="262"/>
      <c r="SAS3" s="262"/>
      <c r="SAT3" s="262"/>
      <c r="SAU3" s="262"/>
      <c r="SAV3" s="262"/>
      <c r="SAW3" s="262"/>
      <c r="SAX3" s="262"/>
      <c r="SAY3" s="262"/>
      <c r="SAZ3" s="262"/>
      <c r="SBA3" s="262"/>
      <c r="SBB3" s="262"/>
      <c r="SBC3" s="262"/>
      <c r="SBD3" s="262"/>
      <c r="SBE3" s="262"/>
      <c r="SBF3" s="262"/>
      <c r="SBG3" s="262"/>
      <c r="SBH3" s="262"/>
      <c r="SBI3" s="262"/>
      <c r="SBJ3" s="262"/>
      <c r="SBK3" s="262"/>
      <c r="SBL3" s="262"/>
      <c r="SBM3" s="262"/>
      <c r="SBN3" s="262"/>
      <c r="SBO3" s="262"/>
      <c r="SBP3" s="262"/>
      <c r="SBQ3" s="262"/>
      <c r="SBR3" s="262"/>
      <c r="SBS3" s="262"/>
      <c r="SBT3" s="262"/>
      <c r="SBU3" s="262"/>
      <c r="SBV3" s="262"/>
      <c r="SBW3" s="262"/>
      <c r="SBX3" s="262"/>
      <c r="SBY3" s="262"/>
      <c r="SBZ3" s="262"/>
      <c r="SCA3" s="262"/>
      <c r="SCB3" s="262"/>
      <c r="SCC3" s="262"/>
      <c r="SCD3" s="262"/>
      <c r="SCE3" s="262"/>
      <c r="SCF3" s="262"/>
      <c r="SCG3" s="262"/>
      <c r="SCH3" s="262"/>
      <c r="SCI3" s="262"/>
      <c r="SCJ3" s="262"/>
      <c r="SCK3" s="262"/>
      <c r="SCL3" s="262"/>
      <c r="SCM3" s="262"/>
      <c r="SCN3" s="262"/>
      <c r="SCO3" s="262"/>
      <c r="SCP3" s="262"/>
      <c r="SCQ3" s="262"/>
      <c r="SCR3" s="262"/>
      <c r="SCS3" s="262"/>
      <c r="SCT3" s="262"/>
      <c r="SCU3" s="262"/>
      <c r="SCV3" s="262"/>
      <c r="SCW3" s="262"/>
      <c r="SCX3" s="262"/>
      <c r="SCY3" s="262"/>
      <c r="SCZ3" s="262"/>
      <c r="SDA3" s="262"/>
      <c r="SDB3" s="262"/>
      <c r="SDC3" s="262"/>
      <c r="SDD3" s="262"/>
      <c r="SDE3" s="262"/>
      <c r="SDF3" s="262"/>
      <c r="SDG3" s="262"/>
      <c r="SDH3" s="262"/>
      <c r="SDI3" s="262"/>
      <c r="SDJ3" s="262"/>
      <c r="SDK3" s="262"/>
      <c r="SDL3" s="262"/>
      <c r="SDM3" s="262"/>
      <c r="SDN3" s="262"/>
      <c r="SDO3" s="262"/>
      <c r="SDP3" s="262"/>
      <c r="SDQ3" s="262"/>
      <c r="SDR3" s="262"/>
      <c r="SDS3" s="262"/>
      <c r="SDT3" s="262"/>
      <c r="SDU3" s="262"/>
      <c r="SDV3" s="262"/>
      <c r="SDW3" s="262"/>
      <c r="SDX3" s="262"/>
      <c r="SDY3" s="262"/>
      <c r="SDZ3" s="262"/>
      <c r="SEA3" s="262"/>
      <c r="SEB3" s="262"/>
      <c r="SEC3" s="262"/>
      <c r="SED3" s="262"/>
      <c r="SEE3" s="262"/>
      <c r="SEF3" s="262"/>
      <c r="SEG3" s="262"/>
      <c r="SEH3" s="262"/>
      <c r="SEI3" s="262"/>
      <c r="SEJ3" s="262"/>
      <c r="SEK3" s="262"/>
      <c r="SEL3" s="262"/>
      <c r="SEM3" s="262"/>
      <c r="SEN3" s="262"/>
      <c r="SEO3" s="262"/>
      <c r="SEP3" s="262"/>
      <c r="SEQ3" s="262"/>
      <c r="SER3" s="262"/>
      <c r="SES3" s="262"/>
      <c r="SET3" s="262"/>
      <c r="SEU3" s="262"/>
      <c r="SEV3" s="262"/>
      <c r="SEW3" s="262"/>
      <c r="SEX3" s="262"/>
      <c r="SEY3" s="262"/>
      <c r="SEZ3" s="262"/>
      <c r="SFA3" s="262"/>
      <c r="SFB3" s="262"/>
      <c r="SFC3" s="262"/>
      <c r="SFD3" s="262"/>
      <c r="SFE3" s="262"/>
      <c r="SFF3" s="262"/>
      <c r="SFG3" s="262"/>
      <c r="SFH3" s="262"/>
      <c r="SFI3" s="262"/>
      <c r="SFJ3" s="262"/>
      <c r="SFK3" s="262"/>
      <c r="SFL3" s="262"/>
      <c r="SFM3" s="262"/>
      <c r="SFN3" s="262"/>
      <c r="SFO3" s="262"/>
      <c r="SFP3" s="262"/>
      <c r="SFQ3" s="262"/>
      <c r="SFR3" s="262"/>
      <c r="SFS3" s="262"/>
      <c r="SFT3" s="262"/>
      <c r="SFU3" s="262"/>
      <c r="SFV3" s="262"/>
      <c r="SFW3" s="262"/>
      <c r="SFX3" s="262"/>
      <c r="SFY3" s="262"/>
      <c r="SFZ3" s="262"/>
      <c r="SGA3" s="262"/>
      <c r="SGB3" s="262"/>
      <c r="SGC3" s="262"/>
      <c r="SGD3" s="262"/>
      <c r="SGE3" s="262"/>
      <c r="SGF3" s="262"/>
      <c r="SGG3" s="262"/>
      <c r="SGH3" s="262"/>
      <c r="SGI3" s="262"/>
      <c r="SGJ3" s="262"/>
      <c r="SGK3" s="262"/>
      <c r="SGL3" s="262"/>
      <c r="SGM3" s="262"/>
      <c r="SGN3" s="262"/>
      <c r="SGO3" s="262"/>
      <c r="SGP3" s="262"/>
      <c r="SGQ3" s="262"/>
      <c r="SGR3" s="262"/>
      <c r="SGS3" s="262"/>
      <c r="SGT3" s="262"/>
      <c r="SGU3" s="262"/>
      <c r="SGV3" s="262"/>
      <c r="SGW3" s="262"/>
      <c r="SGX3" s="262"/>
      <c r="SGY3" s="262"/>
      <c r="SGZ3" s="262"/>
      <c r="SHA3" s="262"/>
      <c r="SHB3" s="262"/>
      <c r="SHC3" s="262"/>
      <c r="SHD3" s="262"/>
      <c r="SHE3" s="262"/>
      <c r="SHF3" s="262"/>
      <c r="SHG3" s="262"/>
      <c r="SHH3" s="262"/>
      <c r="SHI3" s="262"/>
      <c r="SHJ3" s="262"/>
      <c r="SHK3" s="262"/>
      <c r="SHL3" s="262"/>
      <c r="SHM3" s="262"/>
      <c r="SHN3" s="262"/>
      <c r="SHO3" s="262"/>
      <c r="SHP3" s="262"/>
      <c r="SHQ3" s="262"/>
      <c r="SHR3" s="262"/>
      <c r="SHS3" s="262"/>
      <c r="SHT3" s="262"/>
      <c r="SHU3" s="262"/>
      <c r="SHV3" s="262"/>
      <c r="SHW3" s="262"/>
      <c r="SHX3" s="262"/>
      <c r="SHY3" s="262"/>
      <c r="SHZ3" s="262"/>
      <c r="SIA3" s="262"/>
      <c r="SIB3" s="262"/>
      <c r="SIC3" s="262"/>
      <c r="SID3" s="262"/>
      <c r="SIE3" s="262"/>
      <c r="SIF3" s="262"/>
      <c r="SIG3" s="262"/>
      <c r="SIH3" s="262"/>
      <c r="SII3" s="262"/>
      <c r="SIJ3" s="262"/>
      <c r="SIK3" s="262"/>
      <c r="SIL3" s="262"/>
      <c r="SIM3" s="262"/>
      <c r="SIN3" s="262"/>
      <c r="SIO3" s="262"/>
      <c r="SIP3" s="262"/>
      <c r="SIQ3" s="262"/>
      <c r="SIR3" s="262"/>
      <c r="SIS3" s="262"/>
      <c r="SIT3" s="262"/>
      <c r="SIU3" s="262"/>
      <c r="SIV3" s="262"/>
      <c r="SIW3" s="262"/>
      <c r="SIX3" s="262"/>
      <c r="SIY3" s="262"/>
      <c r="SIZ3" s="262"/>
      <c r="SJA3" s="262"/>
      <c r="SJB3" s="262"/>
      <c r="SJC3" s="262"/>
      <c r="SJD3" s="262"/>
      <c r="SJE3" s="262"/>
      <c r="SJF3" s="262"/>
      <c r="SJG3" s="262"/>
      <c r="SJH3" s="262"/>
      <c r="SJI3" s="262"/>
      <c r="SJJ3" s="262"/>
      <c r="SJK3" s="262"/>
      <c r="SJL3" s="262"/>
      <c r="SJM3" s="262"/>
      <c r="SJN3" s="262"/>
      <c r="SJO3" s="262"/>
      <c r="SJP3" s="262"/>
      <c r="SJQ3" s="262"/>
      <c r="SJR3" s="262"/>
      <c r="SJS3" s="262"/>
      <c r="SJT3" s="262"/>
      <c r="SJU3" s="262"/>
      <c r="SJV3" s="262"/>
      <c r="SJW3" s="262"/>
      <c r="SJX3" s="262"/>
      <c r="SJY3" s="262"/>
      <c r="SJZ3" s="262"/>
      <c r="SKA3" s="262"/>
      <c r="SKB3" s="262"/>
      <c r="SKC3" s="262"/>
      <c r="SKD3" s="262"/>
      <c r="SKE3" s="262"/>
      <c r="SKF3" s="262"/>
      <c r="SKG3" s="262"/>
      <c r="SKH3" s="262"/>
      <c r="SKI3" s="262"/>
      <c r="SKJ3" s="262"/>
      <c r="SKK3" s="262"/>
      <c r="SKL3" s="262"/>
      <c r="SKM3" s="262"/>
      <c r="SKN3" s="262"/>
      <c r="SKO3" s="262"/>
      <c r="SKP3" s="262"/>
      <c r="SKQ3" s="262"/>
      <c r="SKR3" s="262"/>
      <c r="SKS3" s="262"/>
      <c r="SKT3" s="262"/>
      <c r="SKU3" s="262"/>
      <c r="SKV3" s="262"/>
      <c r="SKW3" s="262"/>
      <c r="SKX3" s="262"/>
      <c r="SKY3" s="262"/>
      <c r="SKZ3" s="262"/>
      <c r="SLA3" s="262"/>
      <c r="SLB3" s="262"/>
      <c r="SLC3" s="262"/>
      <c r="SLD3" s="262"/>
      <c r="SLE3" s="262"/>
      <c r="SLF3" s="262"/>
      <c r="SLG3" s="262"/>
      <c r="SLH3" s="262"/>
      <c r="SLI3" s="262"/>
      <c r="SLJ3" s="262"/>
      <c r="SLK3" s="262"/>
      <c r="SLL3" s="262"/>
      <c r="SLM3" s="262"/>
      <c r="SLN3" s="262"/>
      <c r="SLO3" s="262"/>
      <c r="SLP3" s="262"/>
      <c r="SLQ3" s="262"/>
      <c r="SLR3" s="262"/>
      <c r="SLS3" s="262"/>
      <c r="SLT3" s="262"/>
      <c r="SLU3" s="262"/>
      <c r="SLV3" s="262"/>
      <c r="SLW3" s="262"/>
      <c r="SLX3" s="262"/>
      <c r="SLY3" s="262"/>
      <c r="SLZ3" s="262"/>
      <c r="SMA3" s="262"/>
      <c r="SMB3" s="262"/>
      <c r="SMC3" s="262"/>
      <c r="SMD3" s="262"/>
      <c r="SME3" s="262"/>
      <c r="SMF3" s="262"/>
      <c r="SMG3" s="262"/>
      <c r="SMH3" s="262"/>
      <c r="SMI3" s="262"/>
      <c r="SMJ3" s="262"/>
      <c r="SMK3" s="262"/>
      <c r="SML3" s="262"/>
      <c r="SMM3" s="262"/>
      <c r="SMN3" s="262"/>
      <c r="SMO3" s="262"/>
      <c r="SMP3" s="262"/>
      <c r="SMQ3" s="262"/>
      <c r="SMR3" s="262"/>
      <c r="SMS3" s="262"/>
      <c r="SMT3" s="262"/>
      <c r="SMU3" s="262"/>
      <c r="SMV3" s="262"/>
      <c r="SMW3" s="262"/>
      <c r="SMX3" s="262"/>
      <c r="SMY3" s="262"/>
      <c r="SMZ3" s="262"/>
      <c r="SNA3" s="262"/>
      <c r="SNB3" s="262"/>
      <c r="SNC3" s="262"/>
      <c r="SND3" s="262"/>
      <c r="SNE3" s="262"/>
      <c r="SNF3" s="262"/>
      <c r="SNG3" s="262"/>
      <c r="SNH3" s="262"/>
      <c r="SNI3" s="262"/>
      <c r="SNJ3" s="262"/>
      <c r="SNK3" s="262"/>
      <c r="SNL3" s="262"/>
      <c r="SNM3" s="262"/>
      <c r="SNN3" s="262"/>
      <c r="SNO3" s="262"/>
      <c r="SNP3" s="262"/>
      <c r="SNQ3" s="262"/>
      <c r="SNR3" s="262"/>
      <c r="SNS3" s="262"/>
      <c r="SNT3" s="262"/>
      <c r="SNU3" s="262"/>
      <c r="SNV3" s="262"/>
      <c r="SNW3" s="262"/>
      <c r="SNX3" s="262"/>
      <c r="SNY3" s="262"/>
      <c r="SNZ3" s="262"/>
      <c r="SOA3" s="262"/>
      <c r="SOB3" s="262"/>
      <c r="SOC3" s="262"/>
      <c r="SOD3" s="262"/>
      <c r="SOE3" s="262"/>
      <c r="SOF3" s="262"/>
      <c r="SOG3" s="262"/>
      <c r="SOH3" s="262"/>
      <c r="SOI3" s="262"/>
      <c r="SOJ3" s="262"/>
      <c r="SOK3" s="262"/>
      <c r="SOL3" s="262"/>
      <c r="SOM3" s="262"/>
      <c r="SON3" s="262"/>
      <c r="SOO3" s="262"/>
      <c r="SOP3" s="262"/>
      <c r="SOQ3" s="262"/>
      <c r="SOR3" s="262"/>
      <c r="SOS3" s="262"/>
      <c r="SOT3" s="262"/>
      <c r="SOU3" s="262"/>
      <c r="SOV3" s="262"/>
      <c r="SOW3" s="262"/>
      <c r="SOX3" s="262"/>
      <c r="SOY3" s="262"/>
      <c r="SOZ3" s="262"/>
      <c r="SPA3" s="262"/>
      <c r="SPB3" s="262"/>
      <c r="SPC3" s="262"/>
      <c r="SPD3" s="262"/>
      <c r="SPE3" s="262"/>
      <c r="SPF3" s="262"/>
      <c r="SPG3" s="262"/>
      <c r="SPH3" s="262"/>
      <c r="SPI3" s="262"/>
      <c r="SPJ3" s="262"/>
      <c r="SPK3" s="262"/>
      <c r="SPL3" s="262"/>
      <c r="SPM3" s="262"/>
      <c r="SPN3" s="262"/>
      <c r="SPO3" s="262"/>
      <c r="SPP3" s="262"/>
      <c r="SPQ3" s="262"/>
      <c r="SPR3" s="262"/>
      <c r="SPS3" s="262"/>
      <c r="SPT3" s="262"/>
      <c r="SPU3" s="262"/>
      <c r="SPV3" s="262"/>
      <c r="SPW3" s="262"/>
      <c r="SPX3" s="262"/>
      <c r="SPY3" s="262"/>
      <c r="SPZ3" s="262"/>
      <c r="SQA3" s="262"/>
      <c r="SQB3" s="262"/>
      <c r="SQC3" s="262"/>
      <c r="SQD3" s="262"/>
      <c r="SQE3" s="262"/>
      <c r="SQF3" s="262"/>
      <c r="SQG3" s="262"/>
      <c r="SQH3" s="262"/>
      <c r="SQI3" s="262"/>
      <c r="SQJ3" s="262"/>
      <c r="SQK3" s="262"/>
      <c r="SQL3" s="262"/>
      <c r="SQM3" s="262"/>
      <c r="SQN3" s="262"/>
      <c r="SQO3" s="262"/>
      <c r="SQP3" s="262"/>
      <c r="SQQ3" s="262"/>
      <c r="SQR3" s="262"/>
      <c r="SQS3" s="262"/>
      <c r="SQT3" s="262"/>
      <c r="SQU3" s="262"/>
      <c r="SQV3" s="262"/>
      <c r="SQW3" s="262"/>
      <c r="SQX3" s="262"/>
      <c r="SQY3" s="262"/>
      <c r="SQZ3" s="262"/>
      <c r="SRA3" s="262"/>
      <c r="SRB3" s="262"/>
      <c r="SRC3" s="262"/>
      <c r="SRD3" s="262"/>
      <c r="SRE3" s="262"/>
      <c r="SRF3" s="262"/>
      <c r="SRG3" s="262"/>
      <c r="SRH3" s="262"/>
      <c r="SRI3" s="262"/>
      <c r="SRJ3" s="262"/>
      <c r="SRK3" s="262"/>
      <c r="SRL3" s="262"/>
      <c r="SRM3" s="262"/>
      <c r="SRN3" s="262"/>
      <c r="SRO3" s="262"/>
      <c r="SRP3" s="262"/>
      <c r="SRQ3" s="262"/>
      <c r="SRR3" s="262"/>
      <c r="SRS3" s="262"/>
      <c r="SRT3" s="262"/>
      <c r="SRU3" s="262"/>
      <c r="SRV3" s="262"/>
      <c r="SRW3" s="262"/>
      <c r="SRX3" s="262"/>
      <c r="SRY3" s="262"/>
      <c r="SRZ3" s="262"/>
      <c r="SSA3" s="262"/>
      <c r="SSB3" s="262"/>
      <c r="SSC3" s="262"/>
      <c r="SSD3" s="262"/>
      <c r="SSE3" s="262"/>
      <c r="SSF3" s="262"/>
      <c r="SSG3" s="262"/>
      <c r="SSH3" s="262"/>
      <c r="SSI3" s="262"/>
      <c r="SSJ3" s="262"/>
      <c r="SSK3" s="262"/>
      <c r="SSL3" s="262"/>
      <c r="SSM3" s="262"/>
      <c r="SSN3" s="262"/>
      <c r="SSO3" s="262"/>
      <c r="SSP3" s="262"/>
      <c r="SSQ3" s="262"/>
      <c r="SSR3" s="262"/>
      <c r="SSS3" s="262"/>
      <c r="SST3" s="262"/>
      <c r="SSU3" s="262"/>
      <c r="SSV3" s="262"/>
      <c r="SSW3" s="262"/>
      <c r="SSX3" s="262"/>
      <c r="SSY3" s="262"/>
      <c r="SSZ3" s="262"/>
      <c r="STA3" s="262"/>
      <c r="STB3" s="262"/>
      <c r="STC3" s="262"/>
      <c r="STD3" s="262"/>
      <c r="STE3" s="262"/>
      <c r="STF3" s="262"/>
      <c r="STG3" s="262"/>
      <c r="STH3" s="262"/>
      <c r="STI3" s="262"/>
      <c r="STJ3" s="262"/>
      <c r="STK3" s="262"/>
      <c r="STL3" s="262"/>
      <c r="STM3" s="262"/>
      <c r="STN3" s="262"/>
      <c r="STO3" s="262"/>
      <c r="STP3" s="262"/>
      <c r="STQ3" s="262"/>
      <c r="STR3" s="262"/>
      <c r="STS3" s="262"/>
      <c r="STT3" s="262"/>
      <c r="STU3" s="262"/>
      <c r="STV3" s="262"/>
      <c r="STW3" s="262"/>
      <c r="STX3" s="262"/>
      <c r="STY3" s="262"/>
      <c r="STZ3" s="262"/>
      <c r="SUA3" s="262"/>
      <c r="SUB3" s="262"/>
      <c r="SUC3" s="262"/>
      <c r="SUD3" s="262"/>
      <c r="SUE3" s="262"/>
      <c r="SUF3" s="262"/>
      <c r="SUG3" s="262"/>
      <c r="SUH3" s="262"/>
      <c r="SUI3" s="262"/>
      <c r="SUJ3" s="262"/>
      <c r="SUK3" s="262"/>
      <c r="SUL3" s="262"/>
      <c r="SUM3" s="262"/>
      <c r="SUN3" s="262"/>
      <c r="SUO3" s="262"/>
      <c r="SUP3" s="262"/>
      <c r="SUQ3" s="262"/>
      <c r="SUR3" s="262"/>
      <c r="SUS3" s="262"/>
      <c r="SUT3" s="262"/>
      <c r="SUU3" s="262"/>
      <c r="SUV3" s="262"/>
      <c r="SUW3" s="262"/>
      <c r="SUX3" s="262"/>
      <c r="SUY3" s="262"/>
      <c r="SUZ3" s="262"/>
      <c r="SVA3" s="262"/>
      <c r="SVB3" s="262"/>
      <c r="SVC3" s="262"/>
      <c r="SVD3" s="262"/>
      <c r="SVE3" s="262"/>
      <c r="SVF3" s="262"/>
      <c r="SVG3" s="262"/>
      <c r="SVH3" s="262"/>
      <c r="SVI3" s="262"/>
      <c r="SVJ3" s="262"/>
      <c r="SVK3" s="262"/>
      <c r="SVL3" s="262"/>
      <c r="SVM3" s="262"/>
      <c r="SVN3" s="262"/>
      <c r="SVO3" s="262"/>
      <c r="SVP3" s="262"/>
      <c r="SVQ3" s="262"/>
      <c r="SVR3" s="262"/>
      <c r="SVS3" s="262"/>
      <c r="SVT3" s="262"/>
      <c r="SVU3" s="262"/>
      <c r="SVV3" s="262"/>
      <c r="SVW3" s="262"/>
      <c r="SVX3" s="262"/>
      <c r="SVY3" s="262"/>
      <c r="SVZ3" s="262"/>
      <c r="SWA3" s="262"/>
      <c r="SWB3" s="262"/>
      <c r="SWC3" s="262"/>
      <c r="SWD3" s="262"/>
      <c r="SWE3" s="262"/>
      <c r="SWF3" s="262"/>
      <c r="SWG3" s="262"/>
      <c r="SWH3" s="262"/>
      <c r="SWI3" s="262"/>
      <c r="SWJ3" s="262"/>
      <c r="SWK3" s="262"/>
      <c r="SWL3" s="262"/>
      <c r="SWM3" s="262"/>
      <c r="SWN3" s="262"/>
      <c r="SWO3" s="262"/>
      <c r="SWP3" s="262"/>
      <c r="SWQ3" s="262"/>
      <c r="SWR3" s="262"/>
      <c r="SWS3" s="262"/>
      <c r="SWT3" s="262"/>
      <c r="SWU3" s="262"/>
      <c r="SWV3" s="262"/>
      <c r="SWW3" s="262"/>
      <c r="SWX3" s="262"/>
      <c r="SWY3" s="262"/>
      <c r="SWZ3" s="262"/>
      <c r="SXA3" s="262"/>
      <c r="SXB3" s="262"/>
      <c r="SXC3" s="262"/>
      <c r="SXD3" s="262"/>
      <c r="SXE3" s="262"/>
      <c r="SXF3" s="262"/>
      <c r="SXG3" s="262"/>
      <c r="SXH3" s="262"/>
      <c r="SXI3" s="262"/>
      <c r="SXJ3" s="262"/>
      <c r="SXK3" s="262"/>
      <c r="SXL3" s="262"/>
      <c r="SXM3" s="262"/>
      <c r="SXN3" s="262"/>
      <c r="SXO3" s="262"/>
      <c r="SXP3" s="262"/>
      <c r="SXQ3" s="262"/>
      <c r="SXR3" s="262"/>
      <c r="SXS3" s="262"/>
      <c r="SXT3" s="262"/>
      <c r="SXU3" s="262"/>
      <c r="SXV3" s="262"/>
      <c r="SXW3" s="262"/>
      <c r="SXX3" s="262"/>
      <c r="SXY3" s="262"/>
      <c r="SXZ3" s="262"/>
      <c r="SYA3" s="262"/>
      <c r="SYB3" s="262"/>
      <c r="SYC3" s="262"/>
      <c r="SYD3" s="262"/>
      <c r="SYE3" s="262"/>
      <c r="SYF3" s="262"/>
      <c r="SYG3" s="262"/>
      <c r="SYH3" s="262"/>
      <c r="SYI3" s="262"/>
      <c r="SYJ3" s="262"/>
      <c r="SYK3" s="262"/>
      <c r="SYL3" s="262"/>
      <c r="SYM3" s="262"/>
      <c r="SYN3" s="262"/>
      <c r="SYO3" s="262"/>
      <c r="SYP3" s="262"/>
      <c r="SYQ3" s="262"/>
      <c r="SYR3" s="262"/>
      <c r="SYS3" s="262"/>
      <c r="SYT3" s="262"/>
      <c r="SYU3" s="262"/>
      <c r="SYV3" s="262"/>
      <c r="SYW3" s="262"/>
      <c r="SYX3" s="262"/>
      <c r="SYY3" s="262"/>
      <c r="SYZ3" s="262"/>
      <c r="SZA3" s="262"/>
      <c r="SZB3" s="262"/>
      <c r="SZC3" s="262"/>
      <c r="SZD3" s="262"/>
      <c r="SZE3" s="262"/>
      <c r="SZF3" s="262"/>
      <c r="SZG3" s="262"/>
      <c r="SZH3" s="262"/>
      <c r="SZI3" s="262"/>
      <c r="SZJ3" s="262"/>
      <c r="SZK3" s="262"/>
      <c r="SZL3" s="262"/>
      <c r="SZM3" s="262"/>
      <c r="SZN3" s="262"/>
      <c r="SZO3" s="262"/>
      <c r="SZP3" s="262"/>
      <c r="SZQ3" s="262"/>
      <c r="SZR3" s="262"/>
      <c r="SZS3" s="262"/>
      <c r="SZT3" s="262"/>
      <c r="SZU3" s="262"/>
      <c r="SZV3" s="262"/>
      <c r="SZW3" s="262"/>
      <c r="SZX3" s="262"/>
      <c r="SZY3" s="262"/>
      <c r="SZZ3" s="262"/>
      <c r="TAA3" s="262"/>
      <c r="TAB3" s="262"/>
      <c r="TAC3" s="262"/>
      <c r="TAD3" s="262"/>
      <c r="TAE3" s="262"/>
      <c r="TAF3" s="262"/>
      <c r="TAG3" s="262"/>
      <c r="TAH3" s="262"/>
      <c r="TAI3" s="262"/>
      <c r="TAJ3" s="262"/>
      <c r="TAK3" s="262"/>
      <c r="TAL3" s="262"/>
      <c r="TAM3" s="262"/>
      <c r="TAN3" s="262"/>
      <c r="TAO3" s="262"/>
      <c r="TAP3" s="262"/>
      <c r="TAQ3" s="262"/>
      <c r="TAR3" s="262"/>
      <c r="TAS3" s="262"/>
      <c r="TAT3" s="262"/>
      <c r="TAU3" s="262"/>
      <c r="TAV3" s="262"/>
      <c r="TAW3" s="262"/>
      <c r="TAX3" s="262"/>
      <c r="TAY3" s="262"/>
      <c r="TAZ3" s="262"/>
      <c r="TBA3" s="262"/>
      <c r="TBB3" s="262"/>
      <c r="TBC3" s="262"/>
      <c r="TBD3" s="262"/>
      <c r="TBE3" s="262"/>
      <c r="TBF3" s="262"/>
      <c r="TBG3" s="262"/>
      <c r="TBH3" s="262"/>
      <c r="TBI3" s="262"/>
      <c r="TBJ3" s="262"/>
      <c r="TBK3" s="262"/>
      <c r="TBL3" s="262"/>
      <c r="TBM3" s="262"/>
      <c r="TBN3" s="262"/>
      <c r="TBO3" s="262"/>
      <c r="TBP3" s="262"/>
      <c r="TBQ3" s="262"/>
      <c r="TBR3" s="262"/>
      <c r="TBS3" s="262"/>
      <c r="TBT3" s="262"/>
      <c r="TBU3" s="262"/>
      <c r="TBV3" s="262"/>
      <c r="TBW3" s="262"/>
      <c r="TBX3" s="262"/>
      <c r="TBY3" s="262"/>
      <c r="TBZ3" s="262"/>
      <c r="TCA3" s="262"/>
      <c r="TCB3" s="262"/>
      <c r="TCC3" s="262"/>
      <c r="TCD3" s="262"/>
      <c r="TCE3" s="262"/>
      <c r="TCF3" s="262"/>
      <c r="TCG3" s="262"/>
      <c r="TCH3" s="262"/>
      <c r="TCI3" s="262"/>
      <c r="TCJ3" s="262"/>
      <c r="TCK3" s="262"/>
      <c r="TCL3" s="262"/>
      <c r="TCM3" s="262"/>
      <c r="TCN3" s="262"/>
      <c r="TCO3" s="262"/>
      <c r="TCP3" s="262"/>
      <c r="TCQ3" s="262"/>
      <c r="TCR3" s="262"/>
      <c r="TCS3" s="262"/>
      <c r="TCT3" s="262"/>
      <c r="TCU3" s="262"/>
      <c r="TCV3" s="262"/>
      <c r="TCW3" s="262"/>
      <c r="TCX3" s="262"/>
      <c r="TCY3" s="262"/>
      <c r="TCZ3" s="262"/>
      <c r="TDA3" s="262"/>
      <c r="TDB3" s="262"/>
      <c r="TDC3" s="262"/>
      <c r="TDD3" s="262"/>
      <c r="TDE3" s="262"/>
      <c r="TDF3" s="262"/>
      <c r="TDG3" s="262"/>
      <c r="TDH3" s="262"/>
      <c r="TDI3" s="262"/>
      <c r="TDJ3" s="262"/>
      <c r="TDK3" s="262"/>
      <c r="TDL3" s="262"/>
      <c r="TDM3" s="262"/>
      <c r="TDN3" s="262"/>
      <c r="TDO3" s="262"/>
      <c r="TDP3" s="262"/>
      <c r="TDQ3" s="262"/>
      <c r="TDR3" s="262"/>
      <c r="TDS3" s="262"/>
      <c r="TDT3" s="262"/>
      <c r="TDU3" s="262"/>
      <c r="TDV3" s="262"/>
      <c r="TDW3" s="262"/>
      <c r="TDX3" s="262"/>
      <c r="TDY3" s="262"/>
      <c r="TDZ3" s="262"/>
      <c r="TEA3" s="262"/>
      <c r="TEB3" s="262"/>
      <c r="TEC3" s="262"/>
      <c r="TED3" s="262"/>
      <c r="TEE3" s="262"/>
      <c r="TEF3" s="262"/>
      <c r="TEG3" s="262"/>
      <c r="TEH3" s="262"/>
      <c r="TEI3" s="262"/>
      <c r="TEJ3" s="262"/>
      <c r="TEK3" s="262"/>
      <c r="TEL3" s="262"/>
      <c r="TEM3" s="262"/>
      <c r="TEN3" s="262"/>
      <c r="TEO3" s="262"/>
      <c r="TEP3" s="262"/>
      <c r="TEQ3" s="262"/>
      <c r="TER3" s="262"/>
      <c r="TES3" s="262"/>
      <c r="TET3" s="262"/>
      <c r="TEU3" s="262"/>
      <c r="TEV3" s="262"/>
      <c r="TEW3" s="262"/>
      <c r="TEX3" s="262"/>
      <c r="TEY3" s="262"/>
      <c r="TEZ3" s="262"/>
      <c r="TFA3" s="262"/>
      <c r="TFB3" s="262"/>
      <c r="TFC3" s="262"/>
      <c r="TFD3" s="262"/>
      <c r="TFE3" s="262"/>
      <c r="TFF3" s="262"/>
      <c r="TFG3" s="262"/>
      <c r="TFH3" s="262"/>
      <c r="TFI3" s="262"/>
      <c r="TFJ3" s="262"/>
      <c r="TFK3" s="262"/>
      <c r="TFL3" s="262"/>
      <c r="TFM3" s="262"/>
      <c r="TFN3" s="262"/>
      <c r="TFO3" s="262"/>
      <c r="TFP3" s="262"/>
      <c r="TFQ3" s="262"/>
      <c r="TFR3" s="262"/>
      <c r="TFS3" s="262"/>
      <c r="TFT3" s="262"/>
      <c r="TFU3" s="262"/>
      <c r="TFV3" s="262"/>
      <c r="TFW3" s="262"/>
      <c r="TFX3" s="262"/>
      <c r="TFY3" s="262"/>
      <c r="TFZ3" s="262"/>
      <c r="TGA3" s="262"/>
      <c r="TGB3" s="262"/>
      <c r="TGC3" s="262"/>
      <c r="TGD3" s="262"/>
      <c r="TGE3" s="262"/>
      <c r="TGF3" s="262"/>
      <c r="TGG3" s="262"/>
      <c r="TGH3" s="262"/>
      <c r="TGI3" s="262"/>
      <c r="TGJ3" s="262"/>
      <c r="TGK3" s="262"/>
      <c r="TGL3" s="262"/>
      <c r="TGM3" s="262"/>
      <c r="TGN3" s="262"/>
      <c r="TGO3" s="262"/>
      <c r="TGP3" s="262"/>
      <c r="TGQ3" s="262"/>
      <c r="TGR3" s="262"/>
      <c r="TGS3" s="262"/>
      <c r="TGT3" s="262"/>
      <c r="TGU3" s="262"/>
      <c r="TGV3" s="262"/>
      <c r="TGW3" s="262"/>
      <c r="TGX3" s="262"/>
      <c r="TGY3" s="262"/>
      <c r="TGZ3" s="262"/>
      <c r="THA3" s="262"/>
      <c r="THB3" s="262"/>
      <c r="THC3" s="262"/>
      <c r="THD3" s="262"/>
      <c r="THE3" s="262"/>
      <c r="THF3" s="262"/>
      <c r="THG3" s="262"/>
      <c r="THH3" s="262"/>
      <c r="THI3" s="262"/>
      <c r="THJ3" s="262"/>
      <c r="THK3" s="262"/>
      <c r="THL3" s="262"/>
      <c r="THM3" s="262"/>
      <c r="THN3" s="262"/>
      <c r="THO3" s="262"/>
      <c r="THP3" s="262"/>
      <c r="THQ3" s="262"/>
      <c r="THR3" s="262"/>
      <c r="THS3" s="262"/>
      <c r="THT3" s="262"/>
      <c r="THU3" s="262"/>
      <c r="THV3" s="262"/>
      <c r="THW3" s="262"/>
      <c r="THX3" s="262"/>
      <c r="THY3" s="262"/>
      <c r="THZ3" s="262"/>
      <c r="TIA3" s="262"/>
      <c r="TIB3" s="262"/>
      <c r="TIC3" s="262"/>
      <c r="TID3" s="262"/>
      <c r="TIE3" s="262"/>
      <c r="TIF3" s="262"/>
      <c r="TIG3" s="262"/>
      <c r="TIH3" s="262"/>
      <c r="TII3" s="262"/>
      <c r="TIJ3" s="262"/>
      <c r="TIK3" s="262"/>
      <c r="TIL3" s="262"/>
      <c r="TIM3" s="262"/>
      <c r="TIN3" s="262"/>
      <c r="TIO3" s="262"/>
      <c r="TIP3" s="262"/>
      <c r="TIQ3" s="262"/>
      <c r="TIR3" s="262"/>
      <c r="TIS3" s="262"/>
      <c r="TIT3" s="262"/>
      <c r="TIU3" s="262"/>
      <c r="TIV3" s="262"/>
      <c r="TIW3" s="262"/>
      <c r="TIX3" s="262"/>
      <c r="TIY3" s="262"/>
      <c r="TIZ3" s="262"/>
      <c r="TJA3" s="262"/>
      <c r="TJB3" s="262"/>
      <c r="TJC3" s="262"/>
      <c r="TJD3" s="262"/>
      <c r="TJE3" s="262"/>
      <c r="TJF3" s="262"/>
      <c r="TJG3" s="262"/>
      <c r="TJH3" s="262"/>
      <c r="TJI3" s="262"/>
      <c r="TJJ3" s="262"/>
      <c r="TJK3" s="262"/>
      <c r="TJL3" s="262"/>
      <c r="TJM3" s="262"/>
      <c r="TJN3" s="262"/>
      <c r="TJO3" s="262"/>
      <c r="TJP3" s="262"/>
      <c r="TJQ3" s="262"/>
      <c r="TJR3" s="262"/>
      <c r="TJS3" s="262"/>
      <c r="TJT3" s="262"/>
      <c r="TJU3" s="262"/>
      <c r="TJV3" s="262"/>
      <c r="TJW3" s="262"/>
      <c r="TJX3" s="262"/>
      <c r="TJY3" s="262"/>
      <c r="TJZ3" s="262"/>
      <c r="TKA3" s="262"/>
      <c r="TKB3" s="262"/>
      <c r="TKC3" s="262"/>
      <c r="TKD3" s="262"/>
      <c r="TKE3" s="262"/>
      <c r="TKF3" s="262"/>
      <c r="TKG3" s="262"/>
      <c r="TKH3" s="262"/>
      <c r="TKI3" s="262"/>
      <c r="TKJ3" s="262"/>
      <c r="TKK3" s="262"/>
      <c r="TKL3" s="262"/>
      <c r="TKM3" s="262"/>
      <c r="TKN3" s="262"/>
      <c r="TKO3" s="262"/>
      <c r="TKP3" s="262"/>
      <c r="TKQ3" s="262"/>
      <c r="TKR3" s="262"/>
      <c r="TKS3" s="262"/>
      <c r="TKT3" s="262"/>
      <c r="TKU3" s="262"/>
      <c r="TKV3" s="262"/>
      <c r="TKW3" s="262"/>
      <c r="TKX3" s="262"/>
      <c r="TKY3" s="262"/>
      <c r="TKZ3" s="262"/>
      <c r="TLA3" s="262"/>
      <c r="TLB3" s="262"/>
      <c r="TLC3" s="262"/>
      <c r="TLD3" s="262"/>
      <c r="TLE3" s="262"/>
      <c r="TLF3" s="262"/>
      <c r="TLG3" s="262"/>
      <c r="TLH3" s="262"/>
      <c r="TLI3" s="262"/>
      <c r="TLJ3" s="262"/>
      <c r="TLK3" s="262"/>
      <c r="TLL3" s="262"/>
      <c r="TLM3" s="262"/>
      <c r="TLN3" s="262"/>
      <c r="TLO3" s="262"/>
      <c r="TLP3" s="262"/>
      <c r="TLQ3" s="262"/>
      <c r="TLR3" s="262"/>
      <c r="TLS3" s="262"/>
      <c r="TLT3" s="262"/>
      <c r="TLU3" s="262"/>
      <c r="TLV3" s="262"/>
      <c r="TLW3" s="262"/>
      <c r="TLX3" s="262"/>
      <c r="TLY3" s="262"/>
      <c r="TLZ3" s="262"/>
      <c r="TMA3" s="262"/>
      <c r="TMB3" s="262"/>
      <c r="TMC3" s="262"/>
      <c r="TMD3" s="262"/>
      <c r="TME3" s="262"/>
      <c r="TMF3" s="262"/>
      <c r="TMG3" s="262"/>
      <c r="TMH3" s="262"/>
      <c r="TMI3" s="262"/>
      <c r="TMJ3" s="262"/>
      <c r="TMK3" s="262"/>
      <c r="TML3" s="262"/>
      <c r="TMM3" s="262"/>
      <c r="TMN3" s="262"/>
      <c r="TMO3" s="262"/>
      <c r="TMP3" s="262"/>
      <c r="TMQ3" s="262"/>
      <c r="TMR3" s="262"/>
      <c r="TMS3" s="262"/>
      <c r="TMT3" s="262"/>
      <c r="TMU3" s="262"/>
      <c r="TMV3" s="262"/>
      <c r="TMW3" s="262"/>
      <c r="TMX3" s="262"/>
      <c r="TMY3" s="262"/>
      <c r="TMZ3" s="262"/>
      <c r="TNA3" s="262"/>
      <c r="TNB3" s="262"/>
      <c r="TNC3" s="262"/>
      <c r="TND3" s="262"/>
      <c r="TNE3" s="262"/>
      <c r="TNF3" s="262"/>
      <c r="TNG3" s="262"/>
      <c r="TNH3" s="262"/>
      <c r="TNI3" s="262"/>
      <c r="TNJ3" s="262"/>
      <c r="TNK3" s="262"/>
      <c r="TNL3" s="262"/>
      <c r="TNM3" s="262"/>
      <c r="TNN3" s="262"/>
      <c r="TNO3" s="262"/>
      <c r="TNP3" s="262"/>
      <c r="TNQ3" s="262"/>
      <c r="TNR3" s="262"/>
      <c r="TNS3" s="262"/>
      <c r="TNT3" s="262"/>
      <c r="TNU3" s="262"/>
      <c r="TNV3" s="262"/>
      <c r="TNW3" s="262"/>
      <c r="TNX3" s="262"/>
      <c r="TNY3" s="262"/>
      <c r="TNZ3" s="262"/>
      <c r="TOA3" s="262"/>
      <c r="TOB3" s="262"/>
      <c r="TOC3" s="262"/>
      <c r="TOD3" s="262"/>
      <c r="TOE3" s="262"/>
      <c r="TOF3" s="262"/>
      <c r="TOG3" s="262"/>
      <c r="TOH3" s="262"/>
      <c r="TOI3" s="262"/>
      <c r="TOJ3" s="262"/>
      <c r="TOK3" s="262"/>
      <c r="TOL3" s="262"/>
      <c r="TOM3" s="262"/>
      <c r="TON3" s="262"/>
      <c r="TOO3" s="262"/>
      <c r="TOP3" s="262"/>
      <c r="TOQ3" s="262"/>
      <c r="TOR3" s="262"/>
      <c r="TOS3" s="262"/>
      <c r="TOT3" s="262"/>
      <c r="TOU3" s="262"/>
      <c r="TOV3" s="262"/>
      <c r="TOW3" s="262"/>
      <c r="TOX3" s="262"/>
      <c r="TOY3" s="262"/>
      <c r="TOZ3" s="262"/>
      <c r="TPA3" s="262"/>
      <c r="TPB3" s="262"/>
      <c r="TPC3" s="262"/>
      <c r="TPD3" s="262"/>
      <c r="TPE3" s="262"/>
      <c r="TPF3" s="262"/>
      <c r="TPG3" s="262"/>
      <c r="TPH3" s="262"/>
      <c r="TPI3" s="262"/>
      <c r="TPJ3" s="262"/>
      <c r="TPK3" s="262"/>
      <c r="TPL3" s="262"/>
      <c r="TPM3" s="262"/>
      <c r="TPN3" s="262"/>
      <c r="TPO3" s="262"/>
      <c r="TPP3" s="262"/>
      <c r="TPQ3" s="262"/>
      <c r="TPR3" s="262"/>
      <c r="TPS3" s="262"/>
      <c r="TPT3" s="262"/>
      <c r="TPU3" s="262"/>
      <c r="TPV3" s="262"/>
      <c r="TPW3" s="262"/>
      <c r="TPX3" s="262"/>
      <c r="TPY3" s="262"/>
      <c r="TPZ3" s="262"/>
      <c r="TQA3" s="262"/>
      <c r="TQB3" s="262"/>
      <c r="TQC3" s="262"/>
      <c r="TQD3" s="262"/>
      <c r="TQE3" s="262"/>
      <c r="TQF3" s="262"/>
      <c r="TQG3" s="262"/>
      <c r="TQH3" s="262"/>
      <c r="TQI3" s="262"/>
      <c r="TQJ3" s="262"/>
      <c r="TQK3" s="262"/>
      <c r="TQL3" s="262"/>
      <c r="TQM3" s="262"/>
      <c r="TQN3" s="262"/>
      <c r="TQO3" s="262"/>
      <c r="TQP3" s="262"/>
      <c r="TQQ3" s="262"/>
      <c r="TQR3" s="262"/>
      <c r="TQS3" s="262"/>
      <c r="TQT3" s="262"/>
      <c r="TQU3" s="262"/>
      <c r="TQV3" s="262"/>
      <c r="TQW3" s="262"/>
      <c r="TQX3" s="262"/>
      <c r="TQY3" s="262"/>
      <c r="TQZ3" s="262"/>
      <c r="TRA3" s="262"/>
      <c r="TRB3" s="262"/>
      <c r="TRC3" s="262"/>
      <c r="TRD3" s="262"/>
      <c r="TRE3" s="262"/>
      <c r="TRF3" s="262"/>
      <c r="TRG3" s="262"/>
      <c r="TRH3" s="262"/>
      <c r="TRI3" s="262"/>
      <c r="TRJ3" s="262"/>
      <c r="TRK3" s="262"/>
      <c r="TRL3" s="262"/>
      <c r="TRM3" s="262"/>
      <c r="TRN3" s="262"/>
      <c r="TRO3" s="262"/>
      <c r="TRP3" s="262"/>
      <c r="TRQ3" s="262"/>
      <c r="TRR3" s="262"/>
      <c r="TRS3" s="262"/>
      <c r="TRT3" s="262"/>
      <c r="TRU3" s="262"/>
      <c r="TRV3" s="262"/>
      <c r="TRW3" s="262"/>
      <c r="TRX3" s="262"/>
      <c r="TRY3" s="262"/>
      <c r="TRZ3" s="262"/>
      <c r="TSA3" s="262"/>
      <c r="TSB3" s="262"/>
      <c r="TSC3" s="262"/>
      <c r="TSD3" s="262"/>
      <c r="TSE3" s="262"/>
      <c r="TSF3" s="262"/>
      <c r="TSG3" s="262"/>
      <c r="TSH3" s="262"/>
      <c r="TSI3" s="262"/>
      <c r="TSJ3" s="262"/>
      <c r="TSK3" s="262"/>
      <c r="TSL3" s="262"/>
      <c r="TSM3" s="262"/>
      <c r="TSN3" s="262"/>
      <c r="TSO3" s="262"/>
      <c r="TSP3" s="262"/>
      <c r="TSQ3" s="262"/>
      <c r="TSR3" s="262"/>
      <c r="TSS3" s="262"/>
      <c r="TST3" s="262"/>
      <c r="TSU3" s="262"/>
      <c r="TSV3" s="262"/>
      <c r="TSW3" s="262"/>
      <c r="TSX3" s="262"/>
      <c r="TSY3" s="262"/>
      <c r="TSZ3" s="262"/>
      <c r="TTA3" s="262"/>
      <c r="TTB3" s="262"/>
      <c r="TTC3" s="262"/>
      <c r="TTD3" s="262"/>
      <c r="TTE3" s="262"/>
      <c r="TTF3" s="262"/>
      <c r="TTG3" s="262"/>
      <c r="TTH3" s="262"/>
      <c r="TTI3" s="262"/>
      <c r="TTJ3" s="262"/>
      <c r="TTK3" s="262"/>
      <c r="TTL3" s="262"/>
      <c r="TTM3" s="262"/>
      <c r="TTN3" s="262"/>
      <c r="TTO3" s="262"/>
      <c r="TTP3" s="262"/>
      <c r="TTQ3" s="262"/>
      <c r="TTR3" s="262"/>
      <c r="TTS3" s="262"/>
      <c r="TTT3" s="262"/>
      <c r="TTU3" s="262"/>
      <c r="TTV3" s="262"/>
      <c r="TTW3" s="262"/>
      <c r="TTX3" s="262"/>
      <c r="TTY3" s="262"/>
      <c r="TTZ3" s="262"/>
      <c r="TUA3" s="262"/>
      <c r="TUB3" s="262"/>
      <c r="TUC3" s="262"/>
      <c r="TUD3" s="262"/>
      <c r="TUE3" s="262"/>
      <c r="TUF3" s="262"/>
      <c r="TUG3" s="262"/>
      <c r="TUH3" s="262"/>
      <c r="TUI3" s="262"/>
      <c r="TUJ3" s="262"/>
      <c r="TUK3" s="262"/>
      <c r="TUL3" s="262"/>
      <c r="TUM3" s="262"/>
      <c r="TUN3" s="262"/>
      <c r="TUO3" s="262"/>
      <c r="TUP3" s="262"/>
      <c r="TUQ3" s="262"/>
      <c r="TUR3" s="262"/>
      <c r="TUS3" s="262"/>
      <c r="TUT3" s="262"/>
      <c r="TUU3" s="262"/>
      <c r="TUV3" s="262"/>
      <c r="TUW3" s="262"/>
      <c r="TUX3" s="262"/>
      <c r="TUY3" s="262"/>
      <c r="TUZ3" s="262"/>
      <c r="TVA3" s="262"/>
      <c r="TVB3" s="262"/>
      <c r="TVC3" s="262"/>
      <c r="TVD3" s="262"/>
      <c r="TVE3" s="262"/>
      <c r="TVF3" s="262"/>
      <c r="TVG3" s="262"/>
      <c r="TVH3" s="262"/>
      <c r="TVI3" s="262"/>
      <c r="TVJ3" s="262"/>
      <c r="TVK3" s="262"/>
      <c r="TVL3" s="262"/>
      <c r="TVM3" s="262"/>
      <c r="TVN3" s="262"/>
      <c r="TVO3" s="262"/>
      <c r="TVP3" s="262"/>
      <c r="TVQ3" s="262"/>
      <c r="TVR3" s="262"/>
      <c r="TVS3" s="262"/>
      <c r="TVT3" s="262"/>
      <c r="TVU3" s="262"/>
      <c r="TVV3" s="262"/>
      <c r="TVW3" s="262"/>
      <c r="TVX3" s="262"/>
      <c r="TVY3" s="262"/>
      <c r="TVZ3" s="262"/>
      <c r="TWA3" s="262"/>
      <c r="TWB3" s="262"/>
      <c r="TWC3" s="262"/>
      <c r="TWD3" s="262"/>
      <c r="TWE3" s="262"/>
      <c r="TWF3" s="262"/>
      <c r="TWG3" s="262"/>
      <c r="TWH3" s="262"/>
      <c r="TWI3" s="262"/>
      <c r="TWJ3" s="262"/>
      <c r="TWK3" s="262"/>
      <c r="TWL3" s="262"/>
      <c r="TWM3" s="262"/>
      <c r="TWN3" s="262"/>
      <c r="TWO3" s="262"/>
      <c r="TWP3" s="262"/>
      <c r="TWQ3" s="262"/>
      <c r="TWR3" s="262"/>
      <c r="TWS3" s="262"/>
      <c r="TWT3" s="262"/>
      <c r="TWU3" s="262"/>
      <c r="TWV3" s="262"/>
      <c r="TWW3" s="262"/>
      <c r="TWX3" s="262"/>
      <c r="TWY3" s="262"/>
      <c r="TWZ3" s="262"/>
      <c r="TXA3" s="262"/>
      <c r="TXB3" s="262"/>
      <c r="TXC3" s="262"/>
      <c r="TXD3" s="262"/>
      <c r="TXE3" s="262"/>
      <c r="TXF3" s="262"/>
      <c r="TXG3" s="262"/>
      <c r="TXH3" s="262"/>
      <c r="TXI3" s="262"/>
      <c r="TXJ3" s="262"/>
      <c r="TXK3" s="262"/>
      <c r="TXL3" s="262"/>
      <c r="TXM3" s="262"/>
      <c r="TXN3" s="262"/>
      <c r="TXO3" s="262"/>
      <c r="TXP3" s="262"/>
      <c r="TXQ3" s="262"/>
      <c r="TXR3" s="262"/>
      <c r="TXS3" s="262"/>
      <c r="TXT3" s="262"/>
      <c r="TXU3" s="262"/>
      <c r="TXV3" s="262"/>
      <c r="TXW3" s="262"/>
      <c r="TXX3" s="262"/>
      <c r="TXY3" s="262"/>
      <c r="TXZ3" s="262"/>
      <c r="TYA3" s="262"/>
      <c r="TYB3" s="262"/>
      <c r="TYC3" s="262"/>
      <c r="TYD3" s="262"/>
      <c r="TYE3" s="262"/>
      <c r="TYF3" s="262"/>
      <c r="TYG3" s="262"/>
      <c r="TYH3" s="262"/>
      <c r="TYI3" s="262"/>
      <c r="TYJ3" s="262"/>
      <c r="TYK3" s="262"/>
      <c r="TYL3" s="262"/>
      <c r="TYM3" s="262"/>
      <c r="TYN3" s="262"/>
      <c r="TYO3" s="262"/>
      <c r="TYP3" s="262"/>
      <c r="TYQ3" s="262"/>
      <c r="TYR3" s="262"/>
      <c r="TYS3" s="262"/>
      <c r="TYT3" s="262"/>
      <c r="TYU3" s="262"/>
      <c r="TYV3" s="262"/>
      <c r="TYW3" s="262"/>
      <c r="TYX3" s="262"/>
      <c r="TYY3" s="262"/>
      <c r="TYZ3" s="262"/>
      <c r="TZA3" s="262"/>
      <c r="TZB3" s="262"/>
      <c r="TZC3" s="262"/>
      <c r="TZD3" s="262"/>
      <c r="TZE3" s="262"/>
      <c r="TZF3" s="262"/>
      <c r="TZG3" s="262"/>
      <c r="TZH3" s="262"/>
      <c r="TZI3" s="262"/>
      <c r="TZJ3" s="262"/>
      <c r="TZK3" s="262"/>
      <c r="TZL3" s="262"/>
      <c r="TZM3" s="262"/>
      <c r="TZN3" s="262"/>
      <c r="TZO3" s="262"/>
      <c r="TZP3" s="262"/>
      <c r="TZQ3" s="262"/>
      <c r="TZR3" s="262"/>
      <c r="TZS3" s="262"/>
      <c r="TZT3" s="262"/>
      <c r="TZU3" s="262"/>
      <c r="TZV3" s="262"/>
      <c r="TZW3" s="262"/>
      <c r="TZX3" s="262"/>
      <c r="TZY3" s="262"/>
      <c r="TZZ3" s="262"/>
      <c r="UAA3" s="262"/>
      <c r="UAB3" s="262"/>
      <c r="UAC3" s="262"/>
      <c r="UAD3" s="262"/>
      <c r="UAE3" s="262"/>
      <c r="UAF3" s="262"/>
      <c r="UAG3" s="262"/>
      <c r="UAH3" s="262"/>
      <c r="UAI3" s="262"/>
      <c r="UAJ3" s="262"/>
      <c r="UAK3" s="262"/>
      <c r="UAL3" s="262"/>
      <c r="UAM3" s="262"/>
      <c r="UAN3" s="262"/>
      <c r="UAO3" s="262"/>
      <c r="UAP3" s="262"/>
      <c r="UAQ3" s="262"/>
      <c r="UAR3" s="262"/>
      <c r="UAS3" s="262"/>
      <c r="UAT3" s="262"/>
      <c r="UAU3" s="262"/>
      <c r="UAV3" s="262"/>
      <c r="UAW3" s="262"/>
      <c r="UAX3" s="262"/>
      <c r="UAY3" s="262"/>
      <c r="UAZ3" s="262"/>
      <c r="UBA3" s="262"/>
      <c r="UBB3" s="262"/>
      <c r="UBC3" s="262"/>
      <c r="UBD3" s="262"/>
      <c r="UBE3" s="262"/>
      <c r="UBF3" s="262"/>
      <c r="UBG3" s="262"/>
      <c r="UBH3" s="262"/>
      <c r="UBI3" s="262"/>
      <c r="UBJ3" s="262"/>
      <c r="UBK3" s="262"/>
      <c r="UBL3" s="262"/>
      <c r="UBM3" s="262"/>
      <c r="UBN3" s="262"/>
      <c r="UBO3" s="262"/>
      <c r="UBP3" s="262"/>
      <c r="UBQ3" s="262"/>
      <c r="UBR3" s="262"/>
      <c r="UBS3" s="262"/>
      <c r="UBT3" s="262"/>
      <c r="UBU3" s="262"/>
      <c r="UBV3" s="262"/>
      <c r="UBW3" s="262"/>
      <c r="UBX3" s="262"/>
      <c r="UBY3" s="262"/>
      <c r="UBZ3" s="262"/>
      <c r="UCA3" s="262"/>
      <c r="UCB3" s="262"/>
      <c r="UCC3" s="262"/>
      <c r="UCD3" s="262"/>
      <c r="UCE3" s="262"/>
      <c r="UCF3" s="262"/>
      <c r="UCG3" s="262"/>
      <c r="UCH3" s="262"/>
      <c r="UCI3" s="262"/>
      <c r="UCJ3" s="262"/>
      <c r="UCK3" s="262"/>
      <c r="UCL3" s="262"/>
      <c r="UCM3" s="262"/>
      <c r="UCN3" s="262"/>
      <c r="UCO3" s="262"/>
      <c r="UCP3" s="262"/>
      <c r="UCQ3" s="262"/>
      <c r="UCR3" s="262"/>
      <c r="UCS3" s="262"/>
      <c r="UCT3" s="262"/>
      <c r="UCU3" s="262"/>
      <c r="UCV3" s="262"/>
      <c r="UCW3" s="262"/>
      <c r="UCX3" s="262"/>
      <c r="UCY3" s="262"/>
      <c r="UCZ3" s="262"/>
      <c r="UDA3" s="262"/>
      <c r="UDB3" s="262"/>
      <c r="UDC3" s="262"/>
      <c r="UDD3" s="262"/>
      <c r="UDE3" s="262"/>
      <c r="UDF3" s="262"/>
      <c r="UDG3" s="262"/>
      <c r="UDH3" s="262"/>
      <c r="UDI3" s="262"/>
      <c r="UDJ3" s="262"/>
      <c r="UDK3" s="262"/>
      <c r="UDL3" s="262"/>
      <c r="UDM3" s="262"/>
      <c r="UDN3" s="262"/>
      <c r="UDO3" s="262"/>
      <c r="UDP3" s="262"/>
      <c r="UDQ3" s="262"/>
      <c r="UDR3" s="262"/>
      <c r="UDS3" s="262"/>
      <c r="UDT3" s="262"/>
      <c r="UDU3" s="262"/>
      <c r="UDV3" s="262"/>
      <c r="UDW3" s="262"/>
      <c r="UDX3" s="262"/>
      <c r="UDY3" s="262"/>
      <c r="UDZ3" s="262"/>
      <c r="UEA3" s="262"/>
      <c r="UEB3" s="262"/>
      <c r="UEC3" s="262"/>
      <c r="UED3" s="262"/>
      <c r="UEE3" s="262"/>
      <c r="UEF3" s="262"/>
      <c r="UEG3" s="262"/>
      <c r="UEH3" s="262"/>
      <c r="UEI3" s="262"/>
      <c r="UEJ3" s="262"/>
      <c r="UEK3" s="262"/>
      <c r="UEL3" s="262"/>
      <c r="UEM3" s="262"/>
      <c r="UEN3" s="262"/>
      <c r="UEO3" s="262"/>
      <c r="UEP3" s="262"/>
      <c r="UEQ3" s="262"/>
      <c r="UER3" s="262"/>
      <c r="UES3" s="262"/>
      <c r="UET3" s="262"/>
      <c r="UEU3" s="262"/>
      <c r="UEV3" s="262"/>
      <c r="UEW3" s="262"/>
      <c r="UEX3" s="262"/>
      <c r="UEY3" s="262"/>
      <c r="UEZ3" s="262"/>
      <c r="UFA3" s="262"/>
      <c r="UFB3" s="262"/>
      <c r="UFC3" s="262"/>
      <c r="UFD3" s="262"/>
      <c r="UFE3" s="262"/>
      <c r="UFF3" s="262"/>
      <c r="UFG3" s="262"/>
      <c r="UFH3" s="262"/>
      <c r="UFI3" s="262"/>
      <c r="UFJ3" s="262"/>
      <c r="UFK3" s="262"/>
      <c r="UFL3" s="262"/>
      <c r="UFM3" s="262"/>
      <c r="UFN3" s="262"/>
      <c r="UFO3" s="262"/>
      <c r="UFP3" s="262"/>
      <c r="UFQ3" s="262"/>
      <c r="UFR3" s="262"/>
      <c r="UFS3" s="262"/>
      <c r="UFT3" s="262"/>
      <c r="UFU3" s="262"/>
      <c r="UFV3" s="262"/>
      <c r="UFW3" s="262"/>
      <c r="UFX3" s="262"/>
      <c r="UFY3" s="262"/>
      <c r="UFZ3" s="262"/>
      <c r="UGA3" s="262"/>
      <c r="UGB3" s="262"/>
      <c r="UGC3" s="262"/>
      <c r="UGD3" s="262"/>
      <c r="UGE3" s="262"/>
      <c r="UGF3" s="262"/>
      <c r="UGG3" s="262"/>
      <c r="UGH3" s="262"/>
      <c r="UGI3" s="262"/>
      <c r="UGJ3" s="262"/>
      <c r="UGK3" s="262"/>
      <c r="UGL3" s="262"/>
      <c r="UGM3" s="262"/>
      <c r="UGN3" s="262"/>
      <c r="UGO3" s="262"/>
      <c r="UGP3" s="262"/>
      <c r="UGQ3" s="262"/>
      <c r="UGR3" s="262"/>
      <c r="UGS3" s="262"/>
      <c r="UGT3" s="262"/>
      <c r="UGU3" s="262"/>
      <c r="UGV3" s="262"/>
      <c r="UGW3" s="262"/>
      <c r="UGX3" s="262"/>
      <c r="UGY3" s="262"/>
      <c r="UGZ3" s="262"/>
      <c r="UHA3" s="262"/>
      <c r="UHB3" s="262"/>
      <c r="UHC3" s="262"/>
      <c r="UHD3" s="262"/>
      <c r="UHE3" s="262"/>
      <c r="UHF3" s="262"/>
      <c r="UHG3" s="262"/>
      <c r="UHH3" s="262"/>
      <c r="UHI3" s="262"/>
      <c r="UHJ3" s="262"/>
      <c r="UHK3" s="262"/>
      <c r="UHL3" s="262"/>
      <c r="UHM3" s="262"/>
      <c r="UHN3" s="262"/>
      <c r="UHO3" s="262"/>
      <c r="UHP3" s="262"/>
      <c r="UHQ3" s="262"/>
      <c r="UHR3" s="262"/>
      <c r="UHS3" s="262"/>
      <c r="UHT3" s="262"/>
      <c r="UHU3" s="262"/>
      <c r="UHV3" s="262"/>
      <c r="UHW3" s="262"/>
      <c r="UHX3" s="262"/>
      <c r="UHY3" s="262"/>
      <c r="UHZ3" s="262"/>
      <c r="UIA3" s="262"/>
      <c r="UIB3" s="262"/>
      <c r="UIC3" s="262"/>
      <c r="UID3" s="262"/>
      <c r="UIE3" s="262"/>
      <c r="UIF3" s="262"/>
      <c r="UIG3" s="262"/>
      <c r="UIH3" s="262"/>
      <c r="UII3" s="262"/>
      <c r="UIJ3" s="262"/>
      <c r="UIK3" s="262"/>
      <c r="UIL3" s="262"/>
      <c r="UIM3" s="262"/>
      <c r="UIN3" s="262"/>
      <c r="UIO3" s="262"/>
      <c r="UIP3" s="262"/>
      <c r="UIQ3" s="262"/>
      <c r="UIR3" s="262"/>
      <c r="UIS3" s="262"/>
      <c r="UIT3" s="262"/>
      <c r="UIU3" s="262"/>
      <c r="UIV3" s="262"/>
      <c r="UIW3" s="262"/>
      <c r="UIX3" s="262"/>
      <c r="UIY3" s="262"/>
      <c r="UIZ3" s="262"/>
      <c r="UJA3" s="262"/>
      <c r="UJB3" s="262"/>
      <c r="UJC3" s="262"/>
      <c r="UJD3" s="262"/>
      <c r="UJE3" s="262"/>
      <c r="UJF3" s="262"/>
      <c r="UJG3" s="262"/>
      <c r="UJH3" s="262"/>
      <c r="UJI3" s="262"/>
      <c r="UJJ3" s="262"/>
      <c r="UJK3" s="262"/>
      <c r="UJL3" s="262"/>
      <c r="UJM3" s="262"/>
      <c r="UJN3" s="262"/>
      <c r="UJO3" s="262"/>
      <c r="UJP3" s="262"/>
      <c r="UJQ3" s="262"/>
      <c r="UJR3" s="262"/>
      <c r="UJS3" s="262"/>
      <c r="UJT3" s="262"/>
      <c r="UJU3" s="262"/>
      <c r="UJV3" s="262"/>
      <c r="UJW3" s="262"/>
      <c r="UJX3" s="262"/>
      <c r="UJY3" s="262"/>
      <c r="UJZ3" s="262"/>
      <c r="UKA3" s="262"/>
      <c r="UKB3" s="262"/>
      <c r="UKC3" s="262"/>
      <c r="UKD3" s="262"/>
      <c r="UKE3" s="262"/>
      <c r="UKF3" s="262"/>
      <c r="UKG3" s="262"/>
      <c r="UKH3" s="262"/>
      <c r="UKI3" s="262"/>
      <c r="UKJ3" s="262"/>
      <c r="UKK3" s="262"/>
      <c r="UKL3" s="262"/>
      <c r="UKM3" s="262"/>
      <c r="UKN3" s="262"/>
      <c r="UKO3" s="262"/>
      <c r="UKP3" s="262"/>
      <c r="UKQ3" s="262"/>
      <c r="UKR3" s="262"/>
      <c r="UKS3" s="262"/>
      <c r="UKT3" s="262"/>
      <c r="UKU3" s="262"/>
      <c r="UKV3" s="262"/>
      <c r="UKW3" s="262"/>
      <c r="UKX3" s="262"/>
      <c r="UKY3" s="262"/>
      <c r="UKZ3" s="262"/>
      <c r="ULA3" s="262"/>
      <c r="ULB3" s="262"/>
      <c r="ULC3" s="262"/>
      <c r="ULD3" s="262"/>
      <c r="ULE3" s="262"/>
      <c r="ULF3" s="262"/>
      <c r="ULG3" s="262"/>
      <c r="ULH3" s="262"/>
      <c r="ULI3" s="262"/>
      <c r="ULJ3" s="262"/>
      <c r="ULK3" s="262"/>
      <c r="ULL3" s="262"/>
      <c r="ULM3" s="262"/>
      <c r="ULN3" s="262"/>
      <c r="ULO3" s="262"/>
      <c r="ULP3" s="262"/>
      <c r="ULQ3" s="262"/>
      <c r="ULR3" s="262"/>
      <c r="ULS3" s="262"/>
      <c r="ULT3" s="262"/>
      <c r="ULU3" s="262"/>
      <c r="ULV3" s="262"/>
      <c r="ULW3" s="262"/>
      <c r="ULX3" s="262"/>
      <c r="ULY3" s="262"/>
      <c r="ULZ3" s="262"/>
      <c r="UMA3" s="262"/>
      <c r="UMB3" s="262"/>
      <c r="UMC3" s="262"/>
      <c r="UMD3" s="262"/>
      <c r="UME3" s="262"/>
      <c r="UMF3" s="262"/>
      <c r="UMG3" s="262"/>
      <c r="UMH3" s="262"/>
      <c r="UMI3" s="262"/>
      <c r="UMJ3" s="262"/>
      <c r="UMK3" s="262"/>
      <c r="UML3" s="262"/>
      <c r="UMM3" s="262"/>
      <c r="UMN3" s="262"/>
      <c r="UMO3" s="262"/>
      <c r="UMP3" s="262"/>
      <c r="UMQ3" s="262"/>
      <c r="UMR3" s="262"/>
      <c r="UMS3" s="262"/>
      <c r="UMT3" s="262"/>
      <c r="UMU3" s="262"/>
      <c r="UMV3" s="262"/>
      <c r="UMW3" s="262"/>
      <c r="UMX3" s="262"/>
      <c r="UMY3" s="262"/>
      <c r="UMZ3" s="262"/>
      <c r="UNA3" s="262"/>
      <c r="UNB3" s="262"/>
      <c r="UNC3" s="262"/>
      <c r="UND3" s="262"/>
      <c r="UNE3" s="262"/>
      <c r="UNF3" s="262"/>
      <c r="UNG3" s="262"/>
      <c r="UNH3" s="262"/>
      <c r="UNI3" s="262"/>
      <c r="UNJ3" s="262"/>
      <c r="UNK3" s="262"/>
      <c r="UNL3" s="262"/>
      <c r="UNM3" s="262"/>
      <c r="UNN3" s="262"/>
      <c r="UNO3" s="262"/>
      <c r="UNP3" s="262"/>
      <c r="UNQ3" s="262"/>
      <c r="UNR3" s="262"/>
      <c r="UNS3" s="262"/>
      <c r="UNT3" s="262"/>
      <c r="UNU3" s="262"/>
      <c r="UNV3" s="262"/>
      <c r="UNW3" s="262"/>
      <c r="UNX3" s="262"/>
      <c r="UNY3" s="262"/>
      <c r="UNZ3" s="262"/>
      <c r="UOA3" s="262"/>
      <c r="UOB3" s="262"/>
      <c r="UOC3" s="262"/>
      <c r="UOD3" s="262"/>
      <c r="UOE3" s="262"/>
      <c r="UOF3" s="262"/>
      <c r="UOG3" s="262"/>
      <c r="UOH3" s="262"/>
      <c r="UOI3" s="262"/>
      <c r="UOJ3" s="262"/>
      <c r="UOK3" s="262"/>
      <c r="UOL3" s="262"/>
      <c r="UOM3" s="262"/>
      <c r="UON3" s="262"/>
      <c r="UOO3" s="262"/>
      <c r="UOP3" s="262"/>
      <c r="UOQ3" s="262"/>
      <c r="UOR3" s="262"/>
      <c r="UOS3" s="262"/>
      <c r="UOT3" s="262"/>
      <c r="UOU3" s="262"/>
      <c r="UOV3" s="262"/>
      <c r="UOW3" s="262"/>
      <c r="UOX3" s="262"/>
      <c r="UOY3" s="262"/>
      <c r="UOZ3" s="262"/>
      <c r="UPA3" s="262"/>
      <c r="UPB3" s="262"/>
      <c r="UPC3" s="262"/>
      <c r="UPD3" s="262"/>
      <c r="UPE3" s="262"/>
      <c r="UPF3" s="262"/>
      <c r="UPG3" s="262"/>
      <c r="UPH3" s="262"/>
      <c r="UPI3" s="262"/>
      <c r="UPJ3" s="262"/>
      <c r="UPK3" s="262"/>
      <c r="UPL3" s="262"/>
      <c r="UPM3" s="262"/>
      <c r="UPN3" s="262"/>
      <c r="UPO3" s="262"/>
      <c r="UPP3" s="262"/>
      <c r="UPQ3" s="262"/>
      <c r="UPR3" s="262"/>
      <c r="UPS3" s="262"/>
      <c r="UPT3" s="262"/>
      <c r="UPU3" s="262"/>
      <c r="UPV3" s="262"/>
      <c r="UPW3" s="262"/>
      <c r="UPX3" s="262"/>
      <c r="UPY3" s="262"/>
      <c r="UPZ3" s="262"/>
      <c r="UQA3" s="262"/>
      <c r="UQB3" s="262"/>
      <c r="UQC3" s="262"/>
      <c r="UQD3" s="262"/>
      <c r="UQE3" s="262"/>
      <c r="UQF3" s="262"/>
      <c r="UQG3" s="262"/>
      <c r="UQH3" s="262"/>
      <c r="UQI3" s="262"/>
      <c r="UQJ3" s="262"/>
      <c r="UQK3" s="262"/>
      <c r="UQL3" s="262"/>
      <c r="UQM3" s="262"/>
      <c r="UQN3" s="262"/>
      <c r="UQO3" s="262"/>
      <c r="UQP3" s="262"/>
      <c r="UQQ3" s="262"/>
      <c r="UQR3" s="262"/>
      <c r="UQS3" s="262"/>
      <c r="UQT3" s="262"/>
      <c r="UQU3" s="262"/>
      <c r="UQV3" s="262"/>
      <c r="UQW3" s="262"/>
      <c r="UQX3" s="262"/>
      <c r="UQY3" s="262"/>
      <c r="UQZ3" s="262"/>
      <c r="URA3" s="262"/>
      <c r="URB3" s="262"/>
      <c r="URC3" s="262"/>
      <c r="URD3" s="262"/>
      <c r="URE3" s="262"/>
      <c r="URF3" s="262"/>
      <c r="URG3" s="262"/>
      <c r="URH3" s="262"/>
      <c r="URI3" s="262"/>
      <c r="URJ3" s="262"/>
      <c r="URK3" s="262"/>
      <c r="URL3" s="262"/>
      <c r="URM3" s="262"/>
      <c r="URN3" s="262"/>
      <c r="URO3" s="262"/>
      <c r="URP3" s="262"/>
      <c r="URQ3" s="262"/>
      <c r="URR3" s="262"/>
      <c r="URS3" s="262"/>
      <c r="URT3" s="262"/>
      <c r="URU3" s="262"/>
      <c r="URV3" s="262"/>
      <c r="URW3" s="262"/>
      <c r="URX3" s="262"/>
      <c r="URY3" s="262"/>
      <c r="URZ3" s="262"/>
      <c r="USA3" s="262"/>
      <c r="USB3" s="262"/>
      <c r="USC3" s="262"/>
      <c r="USD3" s="262"/>
      <c r="USE3" s="262"/>
      <c r="USF3" s="262"/>
      <c r="USG3" s="262"/>
      <c r="USH3" s="262"/>
      <c r="USI3" s="262"/>
      <c r="USJ3" s="262"/>
      <c r="USK3" s="262"/>
      <c r="USL3" s="262"/>
      <c r="USM3" s="262"/>
      <c r="USN3" s="262"/>
      <c r="USO3" s="262"/>
      <c r="USP3" s="262"/>
      <c r="USQ3" s="262"/>
      <c r="USR3" s="262"/>
      <c r="USS3" s="262"/>
      <c r="UST3" s="262"/>
      <c r="USU3" s="262"/>
      <c r="USV3" s="262"/>
      <c r="USW3" s="262"/>
      <c r="USX3" s="262"/>
      <c r="USY3" s="262"/>
      <c r="USZ3" s="262"/>
      <c r="UTA3" s="262"/>
      <c r="UTB3" s="262"/>
      <c r="UTC3" s="262"/>
      <c r="UTD3" s="262"/>
      <c r="UTE3" s="262"/>
      <c r="UTF3" s="262"/>
      <c r="UTG3" s="262"/>
      <c r="UTH3" s="262"/>
      <c r="UTI3" s="262"/>
      <c r="UTJ3" s="262"/>
      <c r="UTK3" s="262"/>
      <c r="UTL3" s="262"/>
      <c r="UTM3" s="262"/>
      <c r="UTN3" s="262"/>
      <c r="UTO3" s="262"/>
      <c r="UTP3" s="262"/>
      <c r="UTQ3" s="262"/>
      <c r="UTR3" s="262"/>
      <c r="UTS3" s="262"/>
      <c r="UTT3" s="262"/>
      <c r="UTU3" s="262"/>
      <c r="UTV3" s="262"/>
      <c r="UTW3" s="262"/>
      <c r="UTX3" s="262"/>
      <c r="UTY3" s="262"/>
      <c r="UTZ3" s="262"/>
      <c r="UUA3" s="262"/>
      <c r="UUB3" s="262"/>
      <c r="UUC3" s="262"/>
      <c r="UUD3" s="262"/>
      <c r="UUE3" s="262"/>
      <c r="UUF3" s="262"/>
      <c r="UUG3" s="262"/>
      <c r="UUH3" s="262"/>
      <c r="UUI3" s="262"/>
      <c r="UUJ3" s="262"/>
      <c r="UUK3" s="262"/>
      <c r="UUL3" s="262"/>
      <c r="UUM3" s="262"/>
      <c r="UUN3" s="262"/>
      <c r="UUO3" s="262"/>
      <c r="UUP3" s="262"/>
      <c r="UUQ3" s="262"/>
      <c r="UUR3" s="262"/>
      <c r="UUS3" s="262"/>
      <c r="UUT3" s="262"/>
      <c r="UUU3" s="262"/>
      <c r="UUV3" s="262"/>
      <c r="UUW3" s="262"/>
      <c r="UUX3" s="262"/>
      <c r="UUY3" s="262"/>
      <c r="UUZ3" s="262"/>
      <c r="UVA3" s="262"/>
      <c r="UVB3" s="262"/>
      <c r="UVC3" s="262"/>
      <c r="UVD3" s="262"/>
      <c r="UVE3" s="262"/>
      <c r="UVF3" s="262"/>
      <c r="UVG3" s="262"/>
      <c r="UVH3" s="262"/>
      <c r="UVI3" s="262"/>
      <c r="UVJ3" s="262"/>
      <c r="UVK3" s="262"/>
      <c r="UVL3" s="262"/>
      <c r="UVM3" s="262"/>
      <c r="UVN3" s="262"/>
      <c r="UVO3" s="262"/>
      <c r="UVP3" s="262"/>
      <c r="UVQ3" s="262"/>
      <c r="UVR3" s="262"/>
      <c r="UVS3" s="262"/>
      <c r="UVT3" s="262"/>
      <c r="UVU3" s="262"/>
      <c r="UVV3" s="262"/>
      <c r="UVW3" s="262"/>
      <c r="UVX3" s="262"/>
      <c r="UVY3" s="262"/>
      <c r="UVZ3" s="262"/>
      <c r="UWA3" s="262"/>
      <c r="UWB3" s="262"/>
      <c r="UWC3" s="262"/>
      <c r="UWD3" s="262"/>
      <c r="UWE3" s="262"/>
      <c r="UWF3" s="262"/>
      <c r="UWG3" s="262"/>
      <c r="UWH3" s="262"/>
      <c r="UWI3" s="262"/>
      <c r="UWJ3" s="262"/>
      <c r="UWK3" s="262"/>
      <c r="UWL3" s="262"/>
      <c r="UWM3" s="262"/>
      <c r="UWN3" s="262"/>
      <c r="UWO3" s="262"/>
      <c r="UWP3" s="262"/>
      <c r="UWQ3" s="262"/>
      <c r="UWR3" s="262"/>
      <c r="UWS3" s="262"/>
      <c r="UWT3" s="262"/>
      <c r="UWU3" s="262"/>
      <c r="UWV3" s="262"/>
      <c r="UWW3" s="262"/>
      <c r="UWX3" s="262"/>
      <c r="UWY3" s="262"/>
      <c r="UWZ3" s="262"/>
      <c r="UXA3" s="262"/>
      <c r="UXB3" s="262"/>
      <c r="UXC3" s="262"/>
      <c r="UXD3" s="262"/>
      <c r="UXE3" s="262"/>
      <c r="UXF3" s="262"/>
      <c r="UXG3" s="262"/>
      <c r="UXH3" s="262"/>
      <c r="UXI3" s="262"/>
      <c r="UXJ3" s="262"/>
      <c r="UXK3" s="262"/>
      <c r="UXL3" s="262"/>
      <c r="UXM3" s="262"/>
      <c r="UXN3" s="262"/>
      <c r="UXO3" s="262"/>
      <c r="UXP3" s="262"/>
      <c r="UXQ3" s="262"/>
      <c r="UXR3" s="262"/>
      <c r="UXS3" s="262"/>
      <c r="UXT3" s="262"/>
      <c r="UXU3" s="262"/>
      <c r="UXV3" s="262"/>
      <c r="UXW3" s="262"/>
      <c r="UXX3" s="262"/>
      <c r="UXY3" s="262"/>
      <c r="UXZ3" s="262"/>
      <c r="UYA3" s="262"/>
      <c r="UYB3" s="262"/>
      <c r="UYC3" s="262"/>
      <c r="UYD3" s="262"/>
      <c r="UYE3" s="262"/>
      <c r="UYF3" s="262"/>
      <c r="UYG3" s="262"/>
      <c r="UYH3" s="262"/>
      <c r="UYI3" s="262"/>
      <c r="UYJ3" s="262"/>
      <c r="UYK3" s="262"/>
      <c r="UYL3" s="262"/>
      <c r="UYM3" s="262"/>
      <c r="UYN3" s="262"/>
      <c r="UYO3" s="262"/>
      <c r="UYP3" s="262"/>
      <c r="UYQ3" s="262"/>
      <c r="UYR3" s="262"/>
      <c r="UYS3" s="262"/>
      <c r="UYT3" s="262"/>
      <c r="UYU3" s="262"/>
      <c r="UYV3" s="262"/>
      <c r="UYW3" s="262"/>
      <c r="UYX3" s="262"/>
      <c r="UYY3" s="262"/>
      <c r="UYZ3" s="262"/>
      <c r="UZA3" s="262"/>
      <c r="UZB3" s="262"/>
      <c r="UZC3" s="262"/>
      <c r="UZD3" s="262"/>
      <c r="UZE3" s="262"/>
      <c r="UZF3" s="262"/>
      <c r="UZG3" s="262"/>
      <c r="UZH3" s="262"/>
      <c r="UZI3" s="262"/>
      <c r="UZJ3" s="262"/>
      <c r="UZK3" s="262"/>
      <c r="UZL3" s="262"/>
      <c r="UZM3" s="262"/>
      <c r="UZN3" s="262"/>
      <c r="UZO3" s="262"/>
      <c r="UZP3" s="262"/>
      <c r="UZQ3" s="262"/>
      <c r="UZR3" s="262"/>
      <c r="UZS3" s="262"/>
      <c r="UZT3" s="262"/>
      <c r="UZU3" s="262"/>
      <c r="UZV3" s="262"/>
      <c r="UZW3" s="262"/>
      <c r="UZX3" s="262"/>
      <c r="UZY3" s="262"/>
      <c r="UZZ3" s="262"/>
      <c r="VAA3" s="262"/>
      <c r="VAB3" s="262"/>
      <c r="VAC3" s="262"/>
      <c r="VAD3" s="262"/>
      <c r="VAE3" s="262"/>
      <c r="VAF3" s="262"/>
      <c r="VAG3" s="262"/>
      <c r="VAH3" s="262"/>
      <c r="VAI3" s="262"/>
      <c r="VAJ3" s="262"/>
      <c r="VAK3" s="262"/>
      <c r="VAL3" s="262"/>
      <c r="VAM3" s="262"/>
      <c r="VAN3" s="262"/>
      <c r="VAO3" s="262"/>
      <c r="VAP3" s="262"/>
      <c r="VAQ3" s="262"/>
      <c r="VAR3" s="262"/>
      <c r="VAS3" s="262"/>
      <c r="VAT3" s="262"/>
      <c r="VAU3" s="262"/>
      <c r="VAV3" s="262"/>
      <c r="VAW3" s="262"/>
      <c r="VAX3" s="262"/>
      <c r="VAY3" s="262"/>
      <c r="VAZ3" s="262"/>
      <c r="VBA3" s="262"/>
      <c r="VBB3" s="262"/>
      <c r="VBC3" s="262"/>
      <c r="VBD3" s="262"/>
      <c r="VBE3" s="262"/>
      <c r="VBF3" s="262"/>
      <c r="VBG3" s="262"/>
      <c r="VBH3" s="262"/>
      <c r="VBI3" s="262"/>
      <c r="VBJ3" s="262"/>
      <c r="VBK3" s="262"/>
      <c r="VBL3" s="262"/>
      <c r="VBM3" s="262"/>
      <c r="VBN3" s="262"/>
      <c r="VBO3" s="262"/>
      <c r="VBP3" s="262"/>
      <c r="VBQ3" s="262"/>
      <c r="VBR3" s="262"/>
      <c r="VBS3" s="262"/>
      <c r="VBT3" s="262"/>
      <c r="VBU3" s="262"/>
      <c r="VBV3" s="262"/>
      <c r="VBW3" s="262"/>
      <c r="VBX3" s="262"/>
      <c r="VBY3" s="262"/>
      <c r="VBZ3" s="262"/>
      <c r="VCA3" s="262"/>
      <c r="VCB3" s="262"/>
      <c r="VCC3" s="262"/>
      <c r="VCD3" s="262"/>
      <c r="VCE3" s="262"/>
      <c r="VCF3" s="262"/>
      <c r="VCG3" s="262"/>
      <c r="VCH3" s="262"/>
      <c r="VCI3" s="262"/>
      <c r="VCJ3" s="262"/>
      <c r="VCK3" s="262"/>
      <c r="VCL3" s="262"/>
      <c r="VCM3" s="262"/>
      <c r="VCN3" s="262"/>
      <c r="VCO3" s="262"/>
      <c r="VCP3" s="262"/>
      <c r="VCQ3" s="262"/>
      <c r="VCR3" s="262"/>
      <c r="VCS3" s="262"/>
      <c r="VCT3" s="262"/>
      <c r="VCU3" s="262"/>
      <c r="VCV3" s="262"/>
      <c r="VCW3" s="262"/>
      <c r="VCX3" s="262"/>
      <c r="VCY3" s="262"/>
      <c r="VCZ3" s="262"/>
      <c r="VDA3" s="262"/>
      <c r="VDB3" s="262"/>
      <c r="VDC3" s="262"/>
      <c r="VDD3" s="262"/>
      <c r="VDE3" s="262"/>
      <c r="VDF3" s="262"/>
      <c r="VDG3" s="262"/>
      <c r="VDH3" s="262"/>
      <c r="VDI3" s="262"/>
      <c r="VDJ3" s="262"/>
      <c r="VDK3" s="262"/>
      <c r="VDL3" s="262"/>
      <c r="VDM3" s="262"/>
      <c r="VDN3" s="262"/>
      <c r="VDO3" s="262"/>
      <c r="VDP3" s="262"/>
      <c r="VDQ3" s="262"/>
      <c r="VDR3" s="262"/>
      <c r="VDS3" s="262"/>
      <c r="VDT3" s="262"/>
      <c r="VDU3" s="262"/>
      <c r="VDV3" s="262"/>
      <c r="VDW3" s="262"/>
      <c r="VDX3" s="262"/>
      <c r="VDY3" s="262"/>
      <c r="VDZ3" s="262"/>
      <c r="VEA3" s="262"/>
      <c r="VEB3" s="262"/>
      <c r="VEC3" s="262"/>
      <c r="VED3" s="262"/>
      <c r="VEE3" s="262"/>
      <c r="VEF3" s="262"/>
      <c r="VEG3" s="262"/>
      <c r="VEH3" s="262"/>
      <c r="VEI3" s="262"/>
      <c r="VEJ3" s="262"/>
      <c r="VEK3" s="262"/>
      <c r="VEL3" s="262"/>
      <c r="VEM3" s="262"/>
      <c r="VEN3" s="262"/>
      <c r="VEO3" s="262"/>
      <c r="VEP3" s="262"/>
      <c r="VEQ3" s="262"/>
      <c r="VER3" s="262"/>
      <c r="VES3" s="262"/>
      <c r="VET3" s="262"/>
      <c r="VEU3" s="262"/>
      <c r="VEV3" s="262"/>
      <c r="VEW3" s="262"/>
      <c r="VEX3" s="262"/>
      <c r="VEY3" s="262"/>
      <c r="VEZ3" s="262"/>
      <c r="VFA3" s="262"/>
      <c r="VFB3" s="262"/>
      <c r="VFC3" s="262"/>
      <c r="VFD3" s="262"/>
      <c r="VFE3" s="262"/>
      <c r="VFF3" s="262"/>
      <c r="VFG3" s="262"/>
      <c r="VFH3" s="262"/>
      <c r="VFI3" s="262"/>
      <c r="VFJ3" s="262"/>
      <c r="VFK3" s="262"/>
      <c r="VFL3" s="262"/>
      <c r="VFM3" s="262"/>
      <c r="VFN3" s="262"/>
      <c r="VFO3" s="262"/>
      <c r="VFP3" s="262"/>
      <c r="VFQ3" s="262"/>
      <c r="VFR3" s="262"/>
      <c r="VFS3" s="262"/>
      <c r="VFT3" s="262"/>
      <c r="VFU3" s="262"/>
      <c r="VFV3" s="262"/>
      <c r="VFW3" s="262"/>
      <c r="VFX3" s="262"/>
      <c r="VFY3" s="262"/>
      <c r="VFZ3" s="262"/>
      <c r="VGA3" s="262"/>
      <c r="VGB3" s="262"/>
      <c r="VGC3" s="262"/>
      <c r="VGD3" s="262"/>
      <c r="VGE3" s="262"/>
      <c r="VGF3" s="262"/>
      <c r="VGG3" s="262"/>
      <c r="VGH3" s="262"/>
      <c r="VGI3" s="262"/>
      <c r="VGJ3" s="262"/>
      <c r="VGK3" s="262"/>
      <c r="VGL3" s="262"/>
      <c r="VGM3" s="262"/>
      <c r="VGN3" s="262"/>
      <c r="VGO3" s="262"/>
      <c r="VGP3" s="262"/>
      <c r="VGQ3" s="262"/>
      <c r="VGR3" s="262"/>
      <c r="VGS3" s="262"/>
      <c r="VGT3" s="262"/>
      <c r="VGU3" s="262"/>
      <c r="VGV3" s="262"/>
      <c r="VGW3" s="262"/>
      <c r="VGX3" s="262"/>
      <c r="VGY3" s="262"/>
      <c r="VGZ3" s="262"/>
      <c r="VHA3" s="262"/>
      <c r="VHB3" s="262"/>
      <c r="VHC3" s="262"/>
      <c r="VHD3" s="262"/>
      <c r="VHE3" s="262"/>
      <c r="VHF3" s="262"/>
      <c r="VHG3" s="262"/>
      <c r="VHH3" s="262"/>
      <c r="VHI3" s="262"/>
      <c r="VHJ3" s="262"/>
      <c r="VHK3" s="262"/>
      <c r="VHL3" s="262"/>
      <c r="VHM3" s="262"/>
      <c r="VHN3" s="262"/>
      <c r="VHO3" s="262"/>
      <c r="VHP3" s="262"/>
      <c r="VHQ3" s="262"/>
      <c r="VHR3" s="262"/>
      <c r="VHS3" s="262"/>
      <c r="VHT3" s="262"/>
      <c r="VHU3" s="262"/>
      <c r="VHV3" s="262"/>
      <c r="VHW3" s="262"/>
      <c r="VHX3" s="262"/>
      <c r="VHY3" s="262"/>
      <c r="VHZ3" s="262"/>
      <c r="VIA3" s="262"/>
      <c r="VIB3" s="262"/>
      <c r="VIC3" s="262"/>
      <c r="VID3" s="262"/>
      <c r="VIE3" s="262"/>
      <c r="VIF3" s="262"/>
      <c r="VIG3" s="262"/>
      <c r="VIH3" s="262"/>
      <c r="VII3" s="262"/>
      <c r="VIJ3" s="262"/>
      <c r="VIK3" s="262"/>
      <c r="VIL3" s="262"/>
      <c r="VIM3" s="262"/>
      <c r="VIN3" s="262"/>
      <c r="VIO3" s="262"/>
      <c r="VIP3" s="262"/>
      <c r="VIQ3" s="262"/>
      <c r="VIR3" s="262"/>
      <c r="VIS3" s="262"/>
      <c r="VIT3" s="262"/>
      <c r="VIU3" s="262"/>
      <c r="VIV3" s="262"/>
      <c r="VIW3" s="262"/>
      <c r="VIX3" s="262"/>
      <c r="VIY3" s="262"/>
      <c r="VIZ3" s="262"/>
      <c r="VJA3" s="262"/>
      <c r="VJB3" s="262"/>
      <c r="VJC3" s="262"/>
      <c r="VJD3" s="262"/>
      <c r="VJE3" s="262"/>
      <c r="VJF3" s="262"/>
      <c r="VJG3" s="262"/>
      <c r="VJH3" s="262"/>
      <c r="VJI3" s="262"/>
      <c r="VJJ3" s="262"/>
      <c r="VJK3" s="262"/>
      <c r="VJL3" s="262"/>
      <c r="VJM3" s="262"/>
      <c r="VJN3" s="262"/>
      <c r="VJO3" s="262"/>
      <c r="VJP3" s="262"/>
      <c r="VJQ3" s="262"/>
      <c r="VJR3" s="262"/>
      <c r="VJS3" s="262"/>
      <c r="VJT3" s="262"/>
      <c r="VJU3" s="262"/>
      <c r="VJV3" s="262"/>
      <c r="VJW3" s="262"/>
      <c r="VJX3" s="262"/>
      <c r="VJY3" s="262"/>
      <c r="VJZ3" s="262"/>
      <c r="VKA3" s="262"/>
      <c r="VKB3" s="262"/>
      <c r="VKC3" s="262"/>
      <c r="VKD3" s="262"/>
      <c r="VKE3" s="262"/>
      <c r="VKF3" s="262"/>
      <c r="VKG3" s="262"/>
      <c r="VKH3" s="262"/>
      <c r="VKI3" s="262"/>
      <c r="VKJ3" s="262"/>
      <c r="VKK3" s="262"/>
      <c r="VKL3" s="262"/>
      <c r="VKM3" s="262"/>
      <c r="VKN3" s="262"/>
      <c r="VKO3" s="262"/>
      <c r="VKP3" s="262"/>
      <c r="VKQ3" s="262"/>
      <c r="VKR3" s="262"/>
      <c r="VKS3" s="262"/>
      <c r="VKT3" s="262"/>
      <c r="VKU3" s="262"/>
      <c r="VKV3" s="262"/>
      <c r="VKW3" s="262"/>
      <c r="VKX3" s="262"/>
      <c r="VKY3" s="262"/>
      <c r="VKZ3" s="262"/>
      <c r="VLA3" s="262"/>
      <c r="VLB3" s="262"/>
      <c r="VLC3" s="262"/>
      <c r="VLD3" s="262"/>
      <c r="VLE3" s="262"/>
      <c r="VLF3" s="262"/>
      <c r="VLG3" s="262"/>
      <c r="VLH3" s="262"/>
      <c r="VLI3" s="262"/>
      <c r="VLJ3" s="262"/>
      <c r="VLK3" s="262"/>
      <c r="VLL3" s="262"/>
      <c r="VLM3" s="262"/>
      <c r="VLN3" s="262"/>
      <c r="VLO3" s="262"/>
      <c r="VLP3" s="262"/>
      <c r="VLQ3" s="262"/>
      <c r="VLR3" s="262"/>
      <c r="VLS3" s="262"/>
      <c r="VLT3" s="262"/>
      <c r="VLU3" s="262"/>
      <c r="VLV3" s="262"/>
      <c r="VLW3" s="262"/>
      <c r="VLX3" s="262"/>
      <c r="VLY3" s="262"/>
      <c r="VLZ3" s="262"/>
      <c r="VMA3" s="262"/>
      <c r="VMB3" s="262"/>
      <c r="VMC3" s="262"/>
      <c r="VMD3" s="262"/>
      <c r="VME3" s="262"/>
      <c r="VMF3" s="262"/>
      <c r="VMG3" s="262"/>
      <c r="VMH3" s="262"/>
      <c r="VMI3" s="262"/>
      <c r="VMJ3" s="262"/>
      <c r="VMK3" s="262"/>
      <c r="VML3" s="262"/>
      <c r="VMM3" s="262"/>
      <c r="VMN3" s="262"/>
      <c r="VMO3" s="262"/>
      <c r="VMP3" s="262"/>
      <c r="VMQ3" s="262"/>
      <c r="VMR3" s="262"/>
      <c r="VMS3" s="262"/>
      <c r="VMT3" s="262"/>
      <c r="VMU3" s="262"/>
      <c r="VMV3" s="262"/>
      <c r="VMW3" s="262"/>
      <c r="VMX3" s="262"/>
      <c r="VMY3" s="262"/>
      <c r="VMZ3" s="262"/>
      <c r="VNA3" s="262"/>
      <c r="VNB3" s="262"/>
      <c r="VNC3" s="262"/>
      <c r="VND3" s="262"/>
      <c r="VNE3" s="262"/>
      <c r="VNF3" s="262"/>
      <c r="VNG3" s="262"/>
      <c r="VNH3" s="262"/>
      <c r="VNI3" s="262"/>
      <c r="VNJ3" s="262"/>
      <c r="VNK3" s="262"/>
      <c r="VNL3" s="262"/>
      <c r="VNM3" s="262"/>
      <c r="VNN3" s="262"/>
      <c r="VNO3" s="262"/>
      <c r="VNP3" s="262"/>
      <c r="VNQ3" s="262"/>
      <c r="VNR3" s="262"/>
      <c r="VNS3" s="262"/>
      <c r="VNT3" s="262"/>
      <c r="VNU3" s="262"/>
      <c r="VNV3" s="262"/>
      <c r="VNW3" s="262"/>
      <c r="VNX3" s="262"/>
      <c r="VNY3" s="262"/>
      <c r="VNZ3" s="262"/>
      <c r="VOA3" s="262"/>
      <c r="VOB3" s="262"/>
      <c r="VOC3" s="262"/>
      <c r="VOD3" s="262"/>
      <c r="VOE3" s="262"/>
      <c r="VOF3" s="262"/>
      <c r="VOG3" s="262"/>
      <c r="VOH3" s="262"/>
      <c r="VOI3" s="262"/>
      <c r="VOJ3" s="262"/>
      <c r="VOK3" s="262"/>
      <c r="VOL3" s="262"/>
      <c r="VOM3" s="262"/>
      <c r="VON3" s="262"/>
      <c r="VOO3" s="262"/>
      <c r="VOP3" s="262"/>
      <c r="VOQ3" s="262"/>
      <c r="VOR3" s="262"/>
      <c r="VOS3" s="262"/>
      <c r="VOT3" s="262"/>
      <c r="VOU3" s="262"/>
      <c r="VOV3" s="262"/>
      <c r="VOW3" s="262"/>
      <c r="VOX3" s="262"/>
      <c r="VOY3" s="262"/>
      <c r="VOZ3" s="262"/>
      <c r="VPA3" s="262"/>
      <c r="VPB3" s="262"/>
      <c r="VPC3" s="262"/>
      <c r="VPD3" s="262"/>
      <c r="VPE3" s="262"/>
      <c r="VPF3" s="262"/>
      <c r="VPG3" s="262"/>
      <c r="VPH3" s="262"/>
      <c r="VPI3" s="262"/>
      <c r="VPJ3" s="262"/>
      <c r="VPK3" s="262"/>
      <c r="VPL3" s="262"/>
      <c r="VPM3" s="262"/>
      <c r="VPN3" s="262"/>
      <c r="VPO3" s="262"/>
      <c r="VPP3" s="262"/>
      <c r="VPQ3" s="262"/>
      <c r="VPR3" s="262"/>
      <c r="VPS3" s="262"/>
      <c r="VPT3" s="262"/>
      <c r="VPU3" s="262"/>
      <c r="VPV3" s="262"/>
      <c r="VPW3" s="262"/>
      <c r="VPX3" s="262"/>
      <c r="VPY3" s="262"/>
      <c r="VPZ3" s="262"/>
      <c r="VQA3" s="262"/>
      <c r="VQB3" s="262"/>
      <c r="VQC3" s="262"/>
      <c r="VQD3" s="262"/>
      <c r="VQE3" s="262"/>
      <c r="VQF3" s="262"/>
      <c r="VQG3" s="262"/>
      <c r="VQH3" s="262"/>
      <c r="VQI3" s="262"/>
      <c r="VQJ3" s="262"/>
      <c r="VQK3" s="262"/>
      <c r="VQL3" s="262"/>
      <c r="VQM3" s="262"/>
      <c r="VQN3" s="262"/>
      <c r="VQO3" s="262"/>
      <c r="VQP3" s="262"/>
      <c r="VQQ3" s="262"/>
      <c r="VQR3" s="262"/>
      <c r="VQS3" s="262"/>
      <c r="VQT3" s="262"/>
      <c r="VQU3" s="262"/>
      <c r="VQV3" s="262"/>
      <c r="VQW3" s="262"/>
      <c r="VQX3" s="262"/>
      <c r="VQY3" s="262"/>
      <c r="VQZ3" s="262"/>
      <c r="VRA3" s="262"/>
      <c r="VRB3" s="262"/>
      <c r="VRC3" s="262"/>
      <c r="VRD3" s="262"/>
      <c r="VRE3" s="262"/>
      <c r="VRF3" s="262"/>
      <c r="VRG3" s="262"/>
      <c r="VRH3" s="262"/>
      <c r="VRI3" s="262"/>
      <c r="VRJ3" s="262"/>
      <c r="VRK3" s="262"/>
      <c r="VRL3" s="262"/>
      <c r="VRM3" s="262"/>
      <c r="VRN3" s="262"/>
      <c r="VRO3" s="262"/>
      <c r="VRP3" s="262"/>
      <c r="VRQ3" s="262"/>
      <c r="VRR3" s="262"/>
      <c r="VRS3" s="262"/>
      <c r="VRT3" s="262"/>
      <c r="VRU3" s="262"/>
      <c r="VRV3" s="262"/>
      <c r="VRW3" s="262"/>
      <c r="VRX3" s="262"/>
      <c r="VRY3" s="262"/>
      <c r="VRZ3" s="262"/>
      <c r="VSA3" s="262"/>
      <c r="VSB3" s="262"/>
      <c r="VSC3" s="262"/>
      <c r="VSD3" s="262"/>
      <c r="VSE3" s="262"/>
      <c r="VSF3" s="262"/>
      <c r="VSG3" s="262"/>
      <c r="VSH3" s="262"/>
      <c r="VSI3" s="262"/>
      <c r="VSJ3" s="262"/>
      <c r="VSK3" s="262"/>
      <c r="VSL3" s="262"/>
      <c r="VSM3" s="262"/>
      <c r="VSN3" s="262"/>
      <c r="VSO3" s="262"/>
      <c r="VSP3" s="262"/>
      <c r="VSQ3" s="262"/>
      <c r="VSR3" s="262"/>
      <c r="VSS3" s="262"/>
      <c r="VST3" s="262"/>
      <c r="VSU3" s="262"/>
      <c r="VSV3" s="262"/>
      <c r="VSW3" s="262"/>
      <c r="VSX3" s="262"/>
      <c r="VSY3" s="262"/>
      <c r="VSZ3" s="262"/>
      <c r="VTA3" s="262"/>
      <c r="VTB3" s="262"/>
      <c r="VTC3" s="262"/>
      <c r="VTD3" s="262"/>
      <c r="VTE3" s="262"/>
      <c r="VTF3" s="262"/>
      <c r="VTG3" s="262"/>
      <c r="VTH3" s="262"/>
      <c r="VTI3" s="262"/>
      <c r="VTJ3" s="262"/>
      <c r="VTK3" s="262"/>
      <c r="VTL3" s="262"/>
      <c r="VTM3" s="262"/>
      <c r="VTN3" s="262"/>
      <c r="VTO3" s="262"/>
      <c r="VTP3" s="262"/>
      <c r="VTQ3" s="262"/>
      <c r="VTR3" s="262"/>
      <c r="VTS3" s="262"/>
      <c r="VTT3" s="262"/>
      <c r="VTU3" s="262"/>
      <c r="VTV3" s="262"/>
      <c r="VTW3" s="262"/>
      <c r="VTX3" s="262"/>
      <c r="VTY3" s="262"/>
      <c r="VTZ3" s="262"/>
      <c r="VUA3" s="262"/>
      <c r="VUB3" s="262"/>
      <c r="VUC3" s="262"/>
      <c r="VUD3" s="262"/>
      <c r="VUE3" s="262"/>
      <c r="VUF3" s="262"/>
      <c r="VUG3" s="262"/>
      <c r="VUH3" s="262"/>
      <c r="VUI3" s="262"/>
      <c r="VUJ3" s="262"/>
      <c r="VUK3" s="262"/>
      <c r="VUL3" s="262"/>
      <c r="VUM3" s="262"/>
      <c r="VUN3" s="262"/>
      <c r="VUO3" s="262"/>
      <c r="VUP3" s="262"/>
      <c r="VUQ3" s="262"/>
      <c r="VUR3" s="262"/>
      <c r="VUS3" s="262"/>
      <c r="VUT3" s="262"/>
      <c r="VUU3" s="262"/>
      <c r="VUV3" s="262"/>
      <c r="VUW3" s="262"/>
      <c r="VUX3" s="262"/>
      <c r="VUY3" s="262"/>
      <c r="VUZ3" s="262"/>
      <c r="VVA3" s="262"/>
      <c r="VVB3" s="262"/>
      <c r="VVC3" s="262"/>
      <c r="VVD3" s="262"/>
      <c r="VVE3" s="262"/>
      <c r="VVF3" s="262"/>
      <c r="VVG3" s="262"/>
      <c r="VVH3" s="262"/>
      <c r="VVI3" s="262"/>
      <c r="VVJ3" s="262"/>
      <c r="VVK3" s="262"/>
      <c r="VVL3" s="262"/>
      <c r="VVM3" s="262"/>
      <c r="VVN3" s="262"/>
      <c r="VVO3" s="262"/>
      <c r="VVP3" s="262"/>
      <c r="VVQ3" s="262"/>
      <c r="VVR3" s="262"/>
      <c r="VVS3" s="262"/>
      <c r="VVT3" s="262"/>
      <c r="VVU3" s="262"/>
      <c r="VVV3" s="262"/>
      <c r="VVW3" s="262"/>
      <c r="VVX3" s="262"/>
      <c r="VVY3" s="262"/>
      <c r="VVZ3" s="262"/>
      <c r="VWA3" s="262"/>
      <c r="VWB3" s="262"/>
      <c r="VWC3" s="262"/>
      <c r="VWD3" s="262"/>
      <c r="VWE3" s="262"/>
      <c r="VWF3" s="262"/>
      <c r="VWG3" s="262"/>
      <c r="VWH3" s="262"/>
      <c r="VWI3" s="262"/>
      <c r="VWJ3" s="262"/>
      <c r="VWK3" s="262"/>
      <c r="VWL3" s="262"/>
      <c r="VWM3" s="262"/>
      <c r="VWN3" s="262"/>
      <c r="VWO3" s="262"/>
      <c r="VWP3" s="262"/>
      <c r="VWQ3" s="262"/>
      <c r="VWR3" s="262"/>
      <c r="VWS3" s="262"/>
      <c r="VWT3" s="262"/>
      <c r="VWU3" s="262"/>
      <c r="VWV3" s="262"/>
      <c r="VWW3" s="262"/>
      <c r="VWX3" s="262"/>
      <c r="VWY3" s="262"/>
      <c r="VWZ3" s="262"/>
      <c r="VXA3" s="262"/>
      <c r="VXB3" s="262"/>
      <c r="VXC3" s="262"/>
      <c r="VXD3" s="262"/>
      <c r="VXE3" s="262"/>
      <c r="VXF3" s="262"/>
      <c r="VXG3" s="262"/>
      <c r="VXH3" s="262"/>
      <c r="VXI3" s="262"/>
      <c r="VXJ3" s="262"/>
      <c r="VXK3" s="262"/>
      <c r="VXL3" s="262"/>
      <c r="VXM3" s="262"/>
      <c r="VXN3" s="262"/>
      <c r="VXO3" s="262"/>
      <c r="VXP3" s="262"/>
      <c r="VXQ3" s="262"/>
      <c r="VXR3" s="262"/>
      <c r="VXS3" s="262"/>
      <c r="VXT3" s="262"/>
      <c r="VXU3" s="262"/>
      <c r="VXV3" s="262"/>
      <c r="VXW3" s="262"/>
      <c r="VXX3" s="262"/>
      <c r="VXY3" s="262"/>
      <c r="VXZ3" s="262"/>
      <c r="VYA3" s="262"/>
      <c r="VYB3" s="262"/>
      <c r="VYC3" s="262"/>
      <c r="VYD3" s="262"/>
      <c r="VYE3" s="262"/>
      <c r="VYF3" s="262"/>
      <c r="VYG3" s="262"/>
      <c r="VYH3" s="262"/>
      <c r="VYI3" s="262"/>
      <c r="VYJ3" s="262"/>
      <c r="VYK3" s="262"/>
      <c r="VYL3" s="262"/>
      <c r="VYM3" s="262"/>
      <c r="VYN3" s="262"/>
      <c r="VYO3" s="262"/>
      <c r="VYP3" s="262"/>
      <c r="VYQ3" s="262"/>
      <c r="VYR3" s="262"/>
      <c r="VYS3" s="262"/>
      <c r="VYT3" s="262"/>
      <c r="VYU3" s="262"/>
      <c r="VYV3" s="262"/>
      <c r="VYW3" s="262"/>
      <c r="VYX3" s="262"/>
      <c r="VYY3" s="262"/>
      <c r="VYZ3" s="262"/>
      <c r="VZA3" s="262"/>
      <c r="VZB3" s="262"/>
      <c r="VZC3" s="262"/>
      <c r="VZD3" s="262"/>
      <c r="VZE3" s="262"/>
      <c r="VZF3" s="262"/>
      <c r="VZG3" s="262"/>
      <c r="VZH3" s="262"/>
      <c r="VZI3" s="262"/>
      <c r="VZJ3" s="262"/>
      <c r="VZK3" s="262"/>
      <c r="VZL3" s="262"/>
      <c r="VZM3" s="262"/>
      <c r="VZN3" s="262"/>
      <c r="VZO3" s="262"/>
      <c r="VZP3" s="262"/>
      <c r="VZQ3" s="262"/>
      <c r="VZR3" s="262"/>
      <c r="VZS3" s="262"/>
      <c r="VZT3" s="262"/>
      <c r="VZU3" s="262"/>
      <c r="VZV3" s="262"/>
      <c r="VZW3" s="262"/>
      <c r="VZX3" s="262"/>
      <c r="VZY3" s="262"/>
      <c r="VZZ3" s="262"/>
      <c r="WAA3" s="262"/>
      <c r="WAB3" s="262"/>
      <c r="WAC3" s="262"/>
      <c r="WAD3" s="262"/>
      <c r="WAE3" s="262"/>
      <c r="WAF3" s="262"/>
      <c r="WAG3" s="262"/>
      <c r="WAH3" s="262"/>
      <c r="WAI3" s="262"/>
      <c r="WAJ3" s="262"/>
      <c r="WAK3" s="262"/>
      <c r="WAL3" s="262"/>
      <c r="WAM3" s="262"/>
      <c r="WAN3" s="262"/>
      <c r="WAO3" s="262"/>
      <c r="WAP3" s="262"/>
      <c r="WAQ3" s="262"/>
      <c r="WAR3" s="262"/>
      <c r="WAS3" s="262"/>
      <c r="WAT3" s="262"/>
      <c r="WAU3" s="262"/>
      <c r="WAV3" s="262"/>
      <c r="WAW3" s="262"/>
      <c r="WAX3" s="262"/>
      <c r="WAY3" s="262"/>
      <c r="WAZ3" s="262"/>
      <c r="WBA3" s="262"/>
      <c r="WBB3" s="262"/>
      <c r="WBC3" s="262"/>
      <c r="WBD3" s="262"/>
      <c r="WBE3" s="262"/>
      <c r="WBF3" s="262"/>
      <c r="WBG3" s="262"/>
      <c r="WBH3" s="262"/>
      <c r="WBI3" s="262"/>
      <c r="WBJ3" s="262"/>
      <c r="WBK3" s="262"/>
      <c r="WBL3" s="262"/>
      <c r="WBM3" s="262"/>
      <c r="WBN3" s="262"/>
      <c r="WBO3" s="262"/>
      <c r="WBP3" s="262"/>
      <c r="WBQ3" s="262"/>
      <c r="WBR3" s="262"/>
      <c r="WBS3" s="262"/>
      <c r="WBT3" s="262"/>
      <c r="WBU3" s="262"/>
      <c r="WBV3" s="262"/>
      <c r="WBW3" s="262"/>
      <c r="WBX3" s="262"/>
      <c r="WBY3" s="262"/>
      <c r="WBZ3" s="262"/>
      <c r="WCA3" s="262"/>
      <c r="WCB3" s="262"/>
      <c r="WCC3" s="262"/>
      <c r="WCD3" s="262"/>
      <c r="WCE3" s="262"/>
      <c r="WCF3" s="262"/>
      <c r="WCG3" s="262"/>
      <c r="WCH3" s="262"/>
      <c r="WCI3" s="262"/>
      <c r="WCJ3" s="262"/>
      <c r="WCK3" s="262"/>
      <c r="WCL3" s="262"/>
      <c r="WCM3" s="262"/>
      <c r="WCN3" s="262"/>
      <c r="WCO3" s="262"/>
      <c r="WCP3" s="262"/>
      <c r="WCQ3" s="262"/>
      <c r="WCR3" s="262"/>
      <c r="WCS3" s="262"/>
      <c r="WCT3" s="262"/>
      <c r="WCU3" s="262"/>
      <c r="WCV3" s="262"/>
      <c r="WCW3" s="262"/>
      <c r="WCX3" s="262"/>
      <c r="WCY3" s="262"/>
      <c r="WCZ3" s="262"/>
      <c r="WDA3" s="262"/>
      <c r="WDB3" s="262"/>
      <c r="WDC3" s="262"/>
      <c r="WDD3" s="262"/>
      <c r="WDE3" s="262"/>
      <c r="WDF3" s="262"/>
      <c r="WDG3" s="262"/>
      <c r="WDH3" s="262"/>
      <c r="WDI3" s="262"/>
      <c r="WDJ3" s="262"/>
      <c r="WDK3" s="262"/>
      <c r="WDL3" s="262"/>
      <c r="WDM3" s="262"/>
      <c r="WDN3" s="262"/>
      <c r="WDO3" s="262"/>
      <c r="WDP3" s="262"/>
      <c r="WDQ3" s="262"/>
      <c r="WDR3" s="262"/>
      <c r="WDS3" s="262"/>
      <c r="WDT3" s="262"/>
      <c r="WDU3" s="262"/>
      <c r="WDV3" s="262"/>
      <c r="WDW3" s="262"/>
      <c r="WDX3" s="262"/>
      <c r="WDY3" s="262"/>
      <c r="WDZ3" s="262"/>
      <c r="WEA3" s="262"/>
      <c r="WEB3" s="262"/>
      <c r="WEC3" s="262"/>
      <c r="WED3" s="262"/>
      <c r="WEE3" s="262"/>
      <c r="WEF3" s="262"/>
      <c r="WEG3" s="262"/>
      <c r="WEH3" s="262"/>
      <c r="WEI3" s="262"/>
      <c r="WEJ3" s="262"/>
      <c r="WEK3" s="262"/>
      <c r="WEL3" s="262"/>
      <c r="WEM3" s="262"/>
      <c r="WEN3" s="262"/>
      <c r="WEO3" s="262"/>
      <c r="WEP3" s="262"/>
      <c r="WEQ3" s="262"/>
      <c r="WER3" s="262"/>
      <c r="WES3" s="262"/>
      <c r="WET3" s="262"/>
      <c r="WEU3" s="262"/>
      <c r="WEV3" s="262"/>
      <c r="WEW3" s="262"/>
      <c r="WEX3" s="262"/>
      <c r="WEY3" s="262"/>
      <c r="WEZ3" s="262"/>
      <c r="WFA3" s="262"/>
      <c r="WFB3" s="262"/>
      <c r="WFC3" s="262"/>
      <c r="WFD3" s="262"/>
      <c r="WFE3" s="262"/>
      <c r="WFF3" s="262"/>
      <c r="WFG3" s="262"/>
      <c r="WFH3" s="262"/>
      <c r="WFI3" s="262"/>
      <c r="WFJ3" s="262"/>
      <c r="WFK3" s="262"/>
      <c r="WFL3" s="262"/>
      <c r="WFM3" s="262"/>
      <c r="WFN3" s="262"/>
      <c r="WFO3" s="262"/>
      <c r="WFP3" s="262"/>
      <c r="WFQ3" s="262"/>
      <c r="WFR3" s="262"/>
      <c r="WFS3" s="262"/>
      <c r="WFT3" s="262"/>
      <c r="WFU3" s="262"/>
      <c r="WFV3" s="262"/>
      <c r="WFW3" s="262"/>
      <c r="WFX3" s="262"/>
      <c r="WFY3" s="262"/>
      <c r="WFZ3" s="262"/>
      <c r="WGA3" s="262"/>
      <c r="WGB3" s="262"/>
      <c r="WGC3" s="262"/>
      <c r="WGD3" s="262"/>
      <c r="WGE3" s="262"/>
      <c r="WGF3" s="262"/>
      <c r="WGG3" s="262"/>
      <c r="WGH3" s="262"/>
      <c r="WGI3" s="262"/>
      <c r="WGJ3" s="262"/>
      <c r="WGK3" s="262"/>
      <c r="WGL3" s="262"/>
      <c r="WGM3" s="262"/>
      <c r="WGN3" s="262"/>
      <c r="WGO3" s="262"/>
      <c r="WGP3" s="262"/>
      <c r="WGQ3" s="262"/>
      <c r="WGR3" s="262"/>
      <c r="WGS3" s="262"/>
      <c r="WGT3" s="262"/>
      <c r="WGU3" s="262"/>
      <c r="WGV3" s="262"/>
      <c r="WGW3" s="262"/>
      <c r="WGX3" s="262"/>
      <c r="WGY3" s="262"/>
      <c r="WGZ3" s="262"/>
      <c r="WHA3" s="262"/>
      <c r="WHB3" s="262"/>
      <c r="WHC3" s="262"/>
      <c r="WHD3" s="262"/>
      <c r="WHE3" s="262"/>
      <c r="WHF3" s="262"/>
      <c r="WHG3" s="262"/>
      <c r="WHH3" s="262"/>
      <c r="WHI3" s="262"/>
      <c r="WHJ3" s="262"/>
      <c r="WHK3" s="262"/>
      <c r="WHL3" s="262"/>
      <c r="WHM3" s="262"/>
      <c r="WHN3" s="262"/>
      <c r="WHO3" s="262"/>
      <c r="WHP3" s="262"/>
      <c r="WHQ3" s="262"/>
      <c r="WHR3" s="262"/>
      <c r="WHS3" s="262"/>
      <c r="WHT3" s="262"/>
      <c r="WHU3" s="262"/>
      <c r="WHV3" s="262"/>
      <c r="WHW3" s="262"/>
      <c r="WHX3" s="262"/>
      <c r="WHY3" s="262"/>
      <c r="WHZ3" s="262"/>
      <c r="WIA3" s="262"/>
      <c r="WIB3" s="262"/>
      <c r="WIC3" s="262"/>
      <c r="WID3" s="262"/>
      <c r="WIE3" s="262"/>
      <c r="WIF3" s="262"/>
      <c r="WIG3" s="262"/>
      <c r="WIH3" s="262"/>
      <c r="WII3" s="262"/>
      <c r="WIJ3" s="262"/>
      <c r="WIK3" s="262"/>
      <c r="WIL3" s="262"/>
      <c r="WIM3" s="262"/>
      <c r="WIN3" s="262"/>
      <c r="WIO3" s="262"/>
      <c r="WIP3" s="262"/>
      <c r="WIQ3" s="262"/>
      <c r="WIR3" s="262"/>
      <c r="WIS3" s="262"/>
      <c r="WIT3" s="262"/>
      <c r="WIU3" s="262"/>
      <c r="WIV3" s="262"/>
      <c r="WIW3" s="262"/>
      <c r="WIX3" s="262"/>
      <c r="WIY3" s="262"/>
      <c r="WIZ3" s="262"/>
      <c r="WJA3" s="262"/>
      <c r="WJB3" s="262"/>
      <c r="WJC3" s="262"/>
      <c r="WJD3" s="262"/>
      <c r="WJE3" s="262"/>
      <c r="WJF3" s="262"/>
      <c r="WJG3" s="262"/>
      <c r="WJH3" s="262"/>
      <c r="WJI3" s="262"/>
      <c r="WJJ3" s="262"/>
      <c r="WJK3" s="262"/>
      <c r="WJL3" s="262"/>
      <c r="WJM3" s="262"/>
      <c r="WJN3" s="262"/>
      <c r="WJO3" s="262"/>
      <c r="WJP3" s="262"/>
      <c r="WJQ3" s="262"/>
      <c r="WJR3" s="262"/>
      <c r="WJS3" s="262"/>
      <c r="WJT3" s="262"/>
      <c r="WJU3" s="262"/>
      <c r="WJV3" s="262"/>
      <c r="WJW3" s="262"/>
      <c r="WJX3" s="262"/>
      <c r="WJY3" s="262"/>
      <c r="WJZ3" s="262"/>
      <c r="WKA3" s="262"/>
      <c r="WKB3" s="262"/>
      <c r="WKC3" s="262"/>
      <c r="WKD3" s="262"/>
      <c r="WKE3" s="262"/>
      <c r="WKF3" s="262"/>
      <c r="WKG3" s="262"/>
      <c r="WKH3" s="262"/>
      <c r="WKI3" s="262"/>
      <c r="WKJ3" s="262"/>
      <c r="WKK3" s="262"/>
      <c r="WKL3" s="262"/>
      <c r="WKM3" s="262"/>
      <c r="WKN3" s="262"/>
      <c r="WKO3" s="262"/>
      <c r="WKP3" s="262"/>
      <c r="WKQ3" s="262"/>
      <c r="WKR3" s="262"/>
      <c r="WKS3" s="262"/>
      <c r="WKT3" s="262"/>
      <c r="WKU3" s="262"/>
      <c r="WKV3" s="262"/>
      <c r="WKW3" s="262"/>
      <c r="WKX3" s="262"/>
      <c r="WKY3" s="262"/>
      <c r="WKZ3" s="262"/>
      <c r="WLA3" s="262"/>
      <c r="WLB3" s="262"/>
      <c r="WLC3" s="262"/>
      <c r="WLD3" s="262"/>
      <c r="WLE3" s="262"/>
      <c r="WLF3" s="262"/>
      <c r="WLG3" s="262"/>
      <c r="WLH3" s="262"/>
      <c r="WLI3" s="262"/>
      <c r="WLJ3" s="262"/>
      <c r="WLK3" s="262"/>
      <c r="WLL3" s="262"/>
      <c r="WLM3" s="262"/>
      <c r="WLN3" s="262"/>
      <c r="WLO3" s="262"/>
      <c r="WLP3" s="262"/>
      <c r="WLQ3" s="262"/>
      <c r="WLR3" s="262"/>
      <c r="WLS3" s="262"/>
      <c r="WLT3" s="262"/>
      <c r="WLU3" s="262"/>
      <c r="WLV3" s="262"/>
      <c r="WLW3" s="262"/>
      <c r="WLX3" s="262"/>
      <c r="WLY3" s="262"/>
      <c r="WLZ3" s="262"/>
      <c r="WMA3" s="262"/>
      <c r="WMB3" s="262"/>
      <c r="WMC3" s="262"/>
      <c r="WMD3" s="262"/>
      <c r="WME3" s="262"/>
      <c r="WMF3" s="262"/>
      <c r="WMG3" s="262"/>
      <c r="WMH3" s="262"/>
      <c r="WMI3" s="262"/>
      <c r="WMJ3" s="262"/>
      <c r="WMK3" s="262"/>
      <c r="WML3" s="262"/>
      <c r="WMM3" s="262"/>
      <c r="WMN3" s="262"/>
      <c r="WMO3" s="262"/>
      <c r="WMP3" s="262"/>
      <c r="WMQ3" s="262"/>
      <c r="WMR3" s="262"/>
      <c r="WMS3" s="262"/>
      <c r="WMT3" s="262"/>
      <c r="WMU3" s="262"/>
      <c r="WMV3" s="262"/>
      <c r="WMW3" s="262"/>
      <c r="WMX3" s="262"/>
      <c r="WMY3" s="262"/>
      <c r="WMZ3" s="262"/>
      <c r="WNA3" s="262"/>
      <c r="WNB3" s="262"/>
      <c r="WNC3" s="262"/>
      <c r="WND3" s="262"/>
      <c r="WNE3" s="262"/>
      <c r="WNF3" s="262"/>
      <c r="WNG3" s="262"/>
      <c r="WNH3" s="262"/>
      <c r="WNI3" s="262"/>
      <c r="WNJ3" s="262"/>
      <c r="WNK3" s="262"/>
      <c r="WNL3" s="262"/>
      <c r="WNM3" s="262"/>
      <c r="WNN3" s="262"/>
      <c r="WNO3" s="262"/>
      <c r="WNP3" s="262"/>
      <c r="WNQ3" s="262"/>
      <c r="WNR3" s="262"/>
      <c r="WNS3" s="262"/>
      <c r="WNT3" s="262"/>
      <c r="WNU3" s="262"/>
      <c r="WNV3" s="262"/>
      <c r="WNW3" s="262"/>
      <c r="WNX3" s="262"/>
      <c r="WNY3" s="262"/>
      <c r="WNZ3" s="262"/>
      <c r="WOA3" s="262"/>
      <c r="WOB3" s="262"/>
      <c r="WOC3" s="262"/>
      <c r="WOD3" s="262"/>
      <c r="WOE3" s="262"/>
      <c r="WOF3" s="262"/>
      <c r="WOG3" s="262"/>
      <c r="WOH3" s="262"/>
      <c r="WOI3" s="262"/>
      <c r="WOJ3" s="262"/>
      <c r="WOK3" s="262"/>
      <c r="WOL3" s="262"/>
      <c r="WOM3" s="262"/>
      <c r="WON3" s="262"/>
      <c r="WOO3" s="262"/>
      <c r="WOP3" s="262"/>
      <c r="WOQ3" s="262"/>
      <c r="WOR3" s="262"/>
      <c r="WOS3" s="262"/>
      <c r="WOT3" s="262"/>
      <c r="WOU3" s="262"/>
      <c r="WOV3" s="262"/>
      <c r="WOW3" s="262"/>
      <c r="WOX3" s="262"/>
      <c r="WOY3" s="262"/>
      <c r="WOZ3" s="262"/>
      <c r="WPA3" s="262"/>
      <c r="WPB3" s="262"/>
      <c r="WPC3" s="262"/>
      <c r="WPD3" s="262"/>
      <c r="WPE3" s="262"/>
      <c r="WPF3" s="262"/>
      <c r="WPG3" s="262"/>
      <c r="WPH3" s="262"/>
      <c r="WPI3" s="262"/>
      <c r="WPJ3" s="262"/>
      <c r="WPK3" s="262"/>
      <c r="WPL3" s="262"/>
      <c r="WPM3" s="262"/>
      <c r="WPN3" s="262"/>
      <c r="WPO3" s="262"/>
      <c r="WPP3" s="262"/>
      <c r="WPQ3" s="262"/>
      <c r="WPR3" s="262"/>
      <c r="WPS3" s="262"/>
      <c r="WPT3" s="262"/>
      <c r="WPU3" s="262"/>
      <c r="WPV3" s="262"/>
      <c r="WPW3" s="262"/>
      <c r="WPX3" s="262"/>
      <c r="WPY3" s="262"/>
      <c r="WPZ3" s="262"/>
      <c r="WQA3" s="262"/>
      <c r="WQB3" s="262"/>
      <c r="WQC3" s="262"/>
      <c r="WQD3" s="262"/>
      <c r="WQE3" s="262"/>
      <c r="WQF3" s="262"/>
      <c r="WQG3" s="262"/>
      <c r="WQH3" s="262"/>
      <c r="WQI3" s="262"/>
      <c r="WQJ3" s="262"/>
      <c r="WQK3" s="262"/>
      <c r="WQL3" s="262"/>
      <c r="WQM3" s="262"/>
      <c r="WQN3" s="262"/>
      <c r="WQO3" s="262"/>
      <c r="WQP3" s="262"/>
      <c r="WQQ3" s="262"/>
      <c r="WQR3" s="262"/>
      <c r="WQS3" s="262"/>
      <c r="WQT3" s="262"/>
      <c r="WQU3" s="262"/>
      <c r="WQV3" s="262"/>
      <c r="WQW3" s="262"/>
      <c r="WQX3" s="262"/>
      <c r="WQY3" s="262"/>
      <c r="WQZ3" s="262"/>
      <c r="WRA3" s="262"/>
      <c r="WRB3" s="262"/>
      <c r="WRC3" s="262"/>
      <c r="WRD3" s="262"/>
      <c r="WRE3" s="262"/>
      <c r="WRF3" s="262"/>
      <c r="WRG3" s="262"/>
      <c r="WRH3" s="262"/>
      <c r="WRI3" s="262"/>
      <c r="WRJ3" s="262"/>
      <c r="WRK3" s="262"/>
      <c r="WRL3" s="262"/>
      <c r="WRM3" s="262"/>
      <c r="WRN3" s="262"/>
      <c r="WRO3" s="262"/>
      <c r="WRP3" s="262"/>
      <c r="WRQ3" s="262"/>
      <c r="WRR3" s="262"/>
      <c r="WRS3" s="262"/>
      <c r="WRT3" s="262"/>
      <c r="WRU3" s="262"/>
      <c r="WRV3" s="262"/>
      <c r="WRW3" s="262"/>
      <c r="WRX3" s="262"/>
      <c r="WRY3" s="262"/>
      <c r="WRZ3" s="262"/>
      <c r="WSA3" s="262"/>
      <c r="WSB3" s="262"/>
      <c r="WSC3" s="262"/>
      <c r="WSD3" s="262"/>
      <c r="WSE3" s="262"/>
      <c r="WSF3" s="262"/>
      <c r="WSG3" s="262"/>
      <c r="WSH3" s="262"/>
      <c r="WSI3" s="262"/>
      <c r="WSJ3" s="262"/>
      <c r="WSK3" s="262"/>
      <c r="WSL3" s="262"/>
      <c r="WSM3" s="262"/>
      <c r="WSN3" s="262"/>
      <c r="WSO3" s="262"/>
      <c r="WSP3" s="262"/>
      <c r="WSQ3" s="262"/>
      <c r="WSR3" s="262"/>
      <c r="WSS3" s="262"/>
      <c r="WST3" s="262"/>
      <c r="WSU3" s="262"/>
      <c r="WSV3" s="262"/>
      <c r="WSW3" s="262"/>
      <c r="WSX3" s="262"/>
      <c r="WSY3" s="262"/>
      <c r="WSZ3" s="262"/>
      <c r="WTA3" s="262"/>
      <c r="WTB3" s="262"/>
      <c r="WTC3" s="262"/>
      <c r="WTD3" s="262"/>
      <c r="WTE3" s="262"/>
      <c r="WTF3" s="262"/>
      <c r="WTG3" s="262"/>
      <c r="WTH3" s="262"/>
      <c r="WTI3" s="262"/>
      <c r="WTJ3" s="262"/>
      <c r="WTK3" s="262"/>
      <c r="WTL3" s="262"/>
      <c r="WTM3" s="262"/>
      <c r="WTN3" s="262"/>
      <c r="WTO3" s="262"/>
      <c r="WTP3" s="262"/>
      <c r="WTQ3" s="262"/>
      <c r="WTR3" s="262"/>
      <c r="WTS3" s="262"/>
      <c r="WTT3" s="262"/>
      <c r="WTU3" s="262"/>
      <c r="WTV3" s="262"/>
      <c r="WTW3" s="262"/>
      <c r="WTX3" s="262"/>
      <c r="WTY3" s="262"/>
      <c r="WTZ3" s="262"/>
      <c r="WUA3" s="262"/>
      <c r="WUB3" s="262"/>
      <c r="WUC3" s="262"/>
      <c r="WUD3" s="262"/>
      <c r="WUE3" s="262"/>
      <c r="WUF3" s="262"/>
      <c r="WUG3" s="262"/>
      <c r="WUH3" s="262"/>
      <c r="WUI3" s="262"/>
      <c r="WUJ3" s="262"/>
      <c r="WUK3" s="262"/>
      <c r="WUL3" s="262"/>
      <c r="WUM3" s="262"/>
      <c r="WUN3" s="262"/>
      <c r="WUO3" s="262"/>
      <c r="WUP3" s="262"/>
      <c r="WUQ3" s="262"/>
      <c r="WUR3" s="262"/>
      <c r="WUS3" s="262"/>
      <c r="WUT3" s="262"/>
      <c r="WUU3" s="262"/>
      <c r="WUV3" s="262"/>
      <c r="WUW3" s="262"/>
      <c r="WUX3" s="262"/>
      <c r="WUY3" s="262"/>
      <c r="WUZ3" s="262"/>
      <c r="WVA3" s="262"/>
      <c r="WVB3" s="262"/>
      <c r="WVC3" s="262"/>
      <c r="WVD3" s="262"/>
      <c r="WVE3" s="262"/>
      <c r="WVF3" s="262"/>
      <c r="WVG3" s="262"/>
      <c r="WVH3" s="262"/>
      <c r="WVI3" s="262"/>
      <c r="WVJ3" s="262"/>
      <c r="WVK3" s="262"/>
      <c r="WVL3" s="262"/>
      <c r="WVM3" s="262"/>
      <c r="WVN3" s="262"/>
      <c r="WVO3" s="262"/>
      <c r="WVP3" s="262"/>
      <c r="WVQ3" s="262"/>
      <c r="WVR3" s="262"/>
      <c r="WVS3" s="262"/>
      <c r="WVT3" s="262"/>
      <c r="WVU3" s="262"/>
      <c r="WVV3" s="262"/>
      <c r="WVW3" s="262"/>
      <c r="WVX3" s="262"/>
      <c r="WVY3" s="262"/>
      <c r="WVZ3" s="262"/>
      <c r="WWA3" s="262"/>
      <c r="WWB3" s="262"/>
      <c r="WWC3" s="262"/>
      <c r="WWD3" s="262"/>
      <c r="WWE3" s="262"/>
      <c r="WWF3" s="262"/>
      <c r="WWG3" s="262"/>
      <c r="WWH3" s="262"/>
      <c r="WWI3" s="262"/>
      <c r="WWJ3" s="262"/>
      <c r="WWK3" s="262"/>
      <c r="WWL3" s="262"/>
      <c r="WWM3" s="262"/>
      <c r="WWN3" s="262"/>
      <c r="WWO3" s="262"/>
      <c r="WWP3" s="262"/>
      <c r="WWQ3" s="262"/>
      <c r="WWR3" s="262"/>
      <c r="WWS3" s="262"/>
      <c r="WWT3" s="262"/>
      <c r="WWU3" s="262"/>
      <c r="WWV3" s="262"/>
      <c r="WWW3" s="262"/>
      <c r="WWX3" s="262"/>
      <c r="WWY3" s="262"/>
      <c r="WWZ3" s="262"/>
      <c r="WXA3" s="262"/>
      <c r="WXB3" s="262"/>
      <c r="WXC3" s="262"/>
      <c r="WXD3" s="262"/>
      <c r="WXE3" s="262"/>
      <c r="WXF3" s="262"/>
      <c r="WXG3" s="262"/>
      <c r="WXH3" s="262"/>
      <c r="WXI3" s="262"/>
      <c r="WXJ3" s="262"/>
      <c r="WXK3" s="262"/>
      <c r="WXL3" s="262"/>
      <c r="WXM3" s="262"/>
      <c r="WXN3" s="262"/>
      <c r="WXO3" s="262"/>
      <c r="WXP3" s="262"/>
      <c r="WXQ3" s="262"/>
      <c r="WXR3" s="262"/>
      <c r="WXS3" s="262"/>
      <c r="WXT3" s="262"/>
      <c r="WXU3" s="262"/>
      <c r="WXV3" s="262"/>
      <c r="WXW3" s="262"/>
      <c r="WXX3" s="262"/>
      <c r="WXY3" s="262"/>
      <c r="WXZ3" s="262"/>
      <c r="WYA3" s="262"/>
      <c r="WYB3" s="262"/>
      <c r="WYC3" s="262"/>
      <c r="WYD3" s="262"/>
      <c r="WYE3" s="262"/>
      <c r="WYF3" s="262"/>
      <c r="WYG3" s="262"/>
      <c r="WYH3" s="262"/>
      <c r="WYI3" s="262"/>
      <c r="WYJ3" s="262"/>
      <c r="WYK3" s="262"/>
      <c r="WYL3" s="262"/>
      <c r="WYM3" s="262"/>
      <c r="WYN3" s="262"/>
      <c r="WYO3" s="262"/>
      <c r="WYP3" s="262"/>
      <c r="WYQ3" s="262"/>
      <c r="WYR3" s="262"/>
      <c r="WYS3" s="262"/>
      <c r="WYT3" s="262"/>
      <c r="WYU3" s="262"/>
      <c r="WYV3" s="262"/>
      <c r="WYW3" s="262"/>
      <c r="WYX3" s="262"/>
      <c r="WYY3" s="262"/>
      <c r="WYZ3" s="262"/>
      <c r="WZA3" s="262"/>
      <c r="WZB3" s="262"/>
      <c r="WZC3" s="262"/>
      <c r="WZD3" s="262"/>
      <c r="WZE3" s="262"/>
      <c r="WZF3" s="262"/>
      <c r="WZG3" s="262"/>
      <c r="WZH3" s="262"/>
      <c r="WZI3" s="262"/>
      <c r="WZJ3" s="262"/>
      <c r="WZK3" s="262"/>
      <c r="WZL3" s="262"/>
      <c r="WZM3" s="262"/>
      <c r="WZN3" s="262"/>
      <c r="WZO3" s="262"/>
      <c r="WZP3" s="262"/>
      <c r="WZQ3" s="262"/>
      <c r="WZR3" s="262"/>
      <c r="WZS3" s="262"/>
      <c r="WZT3" s="262"/>
      <c r="WZU3" s="262"/>
      <c r="WZV3" s="262"/>
      <c r="WZW3" s="262"/>
      <c r="WZX3" s="262"/>
      <c r="WZY3" s="262"/>
      <c r="WZZ3" s="262"/>
      <c r="XAA3" s="262"/>
      <c r="XAB3" s="262"/>
      <c r="XAC3" s="262"/>
      <c r="XAD3" s="262"/>
      <c r="XAE3" s="262"/>
      <c r="XAF3" s="262"/>
      <c r="XAG3" s="262"/>
      <c r="XAH3" s="262"/>
      <c r="XAI3" s="262"/>
      <c r="XAJ3" s="262"/>
      <c r="XAK3" s="262"/>
      <c r="XAL3" s="262"/>
      <c r="XAM3" s="262"/>
      <c r="XAN3" s="262"/>
      <c r="XAO3" s="262"/>
      <c r="XAP3" s="262"/>
      <c r="XAQ3" s="262"/>
      <c r="XAR3" s="262"/>
      <c r="XAS3" s="262"/>
      <c r="XAT3" s="262"/>
      <c r="XAU3" s="262"/>
      <c r="XAV3" s="262"/>
      <c r="XAW3" s="262"/>
      <c r="XAX3" s="262"/>
      <c r="XAY3" s="262"/>
      <c r="XAZ3" s="262"/>
      <c r="XBA3" s="262"/>
      <c r="XBB3" s="262"/>
      <c r="XBC3" s="262"/>
      <c r="XBD3" s="262"/>
      <c r="XBE3" s="262"/>
      <c r="XBF3" s="262"/>
      <c r="XBG3" s="262"/>
      <c r="XBH3" s="262"/>
      <c r="XBI3" s="262"/>
      <c r="XBJ3" s="262"/>
      <c r="XBK3" s="262"/>
      <c r="XBL3" s="262"/>
      <c r="XBM3" s="262"/>
      <c r="XBN3" s="262"/>
      <c r="XBO3" s="262"/>
      <c r="XBP3" s="262"/>
      <c r="XBQ3" s="262"/>
      <c r="XBR3" s="262"/>
      <c r="XBS3" s="262"/>
      <c r="XBT3" s="262"/>
      <c r="XBU3" s="262"/>
      <c r="XBV3" s="262"/>
      <c r="XBW3" s="262"/>
      <c r="XBX3" s="262"/>
      <c r="XBY3" s="262"/>
      <c r="XBZ3" s="262"/>
      <c r="XCA3" s="262"/>
      <c r="XCB3" s="262"/>
      <c r="XCC3" s="262"/>
      <c r="XCD3" s="262"/>
      <c r="XCE3" s="262"/>
      <c r="XCF3" s="262"/>
      <c r="XCG3" s="262"/>
      <c r="XCH3" s="262"/>
      <c r="XCI3" s="262"/>
      <c r="XCJ3" s="262"/>
      <c r="XCK3" s="262"/>
      <c r="XCL3" s="262"/>
      <c r="XCM3" s="262"/>
      <c r="XCN3" s="262"/>
      <c r="XCO3" s="262"/>
      <c r="XCP3" s="262"/>
      <c r="XCQ3" s="262"/>
      <c r="XCR3" s="262"/>
      <c r="XCS3" s="262"/>
      <c r="XCT3" s="262"/>
      <c r="XCU3" s="262"/>
      <c r="XCV3" s="262"/>
      <c r="XCW3" s="262"/>
      <c r="XCX3" s="262"/>
      <c r="XCY3" s="262"/>
      <c r="XCZ3" s="262"/>
      <c r="XDA3" s="262"/>
      <c r="XDB3" s="262"/>
      <c r="XDC3" s="262"/>
      <c r="XDD3" s="262"/>
      <c r="XDE3" s="262"/>
      <c r="XDF3" s="262"/>
      <c r="XDG3" s="262"/>
      <c r="XDH3" s="262"/>
      <c r="XDI3" s="262"/>
      <c r="XDJ3" s="262"/>
      <c r="XDK3" s="262"/>
      <c r="XDL3" s="262"/>
      <c r="XDM3" s="262"/>
      <c r="XDN3" s="262"/>
      <c r="XDO3" s="262"/>
      <c r="XDP3" s="262"/>
      <c r="XDQ3" s="262"/>
      <c r="XDR3" s="262"/>
      <c r="XDS3" s="262"/>
      <c r="XDT3" s="262"/>
      <c r="XDU3" s="262"/>
      <c r="XDV3" s="262"/>
      <c r="XDW3" s="262"/>
      <c r="XDX3" s="262"/>
      <c r="XDY3" s="262"/>
      <c r="XDZ3" s="262"/>
      <c r="XEA3" s="262"/>
      <c r="XEB3" s="262"/>
      <c r="XEC3" s="262"/>
      <c r="XED3" s="262"/>
      <c r="XEE3" s="262"/>
      <c r="XEF3" s="262"/>
      <c r="XEG3" s="262"/>
      <c r="XEH3" s="262"/>
      <c r="XEI3" s="262"/>
      <c r="XEJ3" s="262"/>
    </row>
    <row r="4" spans="1:16364" ht="18.75" x14ac:dyDescent="0.25">
      <c r="A4" s="264" t="s">
        <v>534</v>
      </c>
      <c r="E4" s="265"/>
      <c r="F4" s="265"/>
      <c r="G4" s="266"/>
      <c r="H4" s="267" t="s">
        <v>535</v>
      </c>
    </row>
    <row r="5" spans="1:16364" ht="18.75" x14ac:dyDescent="0.3">
      <c r="A5" s="220" t="s">
        <v>536</v>
      </c>
      <c r="E5" s="265"/>
      <c r="F5" s="265"/>
      <c r="G5" s="266"/>
      <c r="H5" s="267"/>
    </row>
    <row r="6" spans="1:16364" ht="15.75" x14ac:dyDescent="0.25">
      <c r="A6" s="668" t="s">
        <v>964</v>
      </c>
      <c r="D6" s="269"/>
      <c r="E6" s="265"/>
      <c r="F6" s="265"/>
      <c r="G6" s="266"/>
      <c r="H6" s="266"/>
    </row>
    <row r="7" spans="1:16364" ht="15.75" x14ac:dyDescent="0.25">
      <c r="A7" s="268" t="s">
        <v>537</v>
      </c>
      <c r="D7" s="269"/>
      <c r="E7" s="265"/>
      <c r="F7" s="265"/>
      <c r="G7" s="266"/>
      <c r="H7" s="266"/>
    </row>
    <row r="8" spans="1:16364" ht="15.75" x14ac:dyDescent="0.25">
      <c r="A8" s="268" t="s">
        <v>538</v>
      </c>
      <c r="D8" s="269"/>
      <c r="E8" s="265"/>
      <c r="F8" s="265"/>
      <c r="G8" s="266"/>
      <c r="H8" s="266"/>
    </row>
    <row r="9" spans="1:16364" ht="18.75" x14ac:dyDescent="0.3">
      <c r="A9" s="220" t="s">
        <v>539</v>
      </c>
      <c r="D9" s="269"/>
      <c r="E9" s="265"/>
      <c r="F9" s="265"/>
      <c r="G9" s="266"/>
      <c r="H9" s="266"/>
    </row>
    <row r="10" spans="1:16364" ht="15.75" x14ac:dyDescent="0.25">
      <c r="A10" s="668" t="s">
        <v>965</v>
      </c>
      <c r="D10" s="269"/>
      <c r="E10" s="265"/>
      <c r="F10" s="265"/>
      <c r="G10" s="266"/>
      <c r="H10" s="266"/>
    </row>
    <row r="11" spans="1:16364" ht="15.75" x14ac:dyDescent="0.25">
      <c r="A11" s="268" t="s">
        <v>540</v>
      </c>
      <c r="E11" s="215"/>
      <c r="F11" s="265"/>
      <c r="G11" s="266"/>
      <c r="H11" s="267" t="s">
        <v>541</v>
      </c>
    </row>
    <row r="12" spans="1:16364" ht="15.75" x14ac:dyDescent="0.25">
      <c r="A12" s="268" t="s">
        <v>542</v>
      </c>
      <c r="D12" s="269"/>
      <c r="E12" s="215"/>
      <c r="F12" s="265"/>
      <c r="G12" s="266"/>
    </row>
    <row r="13" spans="1:16364" ht="18.75" x14ac:dyDescent="0.3">
      <c r="A13" s="220" t="s">
        <v>543</v>
      </c>
      <c r="D13" s="269"/>
      <c r="E13" s="215"/>
      <c r="F13" s="265"/>
      <c r="G13" s="266"/>
    </row>
    <row r="14" spans="1:16364" ht="15.75" x14ac:dyDescent="0.25">
      <c r="A14" s="668" t="s">
        <v>966</v>
      </c>
      <c r="D14" s="269"/>
      <c r="E14" s="265"/>
      <c r="F14" s="265"/>
      <c r="G14" s="266"/>
      <c r="H14" s="266"/>
    </row>
    <row r="15" spans="1:16364" ht="15.75" x14ac:dyDescent="0.25">
      <c r="A15" s="662" t="s">
        <v>967</v>
      </c>
      <c r="B15" s="662"/>
      <c r="E15" s="215"/>
      <c r="F15" s="215"/>
      <c r="H15" s="270" t="s">
        <v>544</v>
      </c>
    </row>
    <row r="16" spans="1:16364" ht="15.75" x14ac:dyDescent="0.25">
      <c r="A16" s="662" t="s">
        <v>968</v>
      </c>
      <c r="B16" s="662"/>
      <c r="E16" s="215"/>
      <c r="F16" s="215"/>
      <c r="H16" s="266"/>
    </row>
    <row r="17" spans="1:16364" x14ac:dyDescent="0.25">
      <c r="B17" s="215"/>
      <c r="E17" s="271" t="s">
        <v>545</v>
      </c>
      <c r="F17" s="216" t="s">
        <v>546</v>
      </c>
      <c r="G17" s="215" t="s">
        <v>547</v>
      </c>
    </row>
    <row r="18" spans="1:16364" s="206" customFormat="1" ht="15.75" x14ac:dyDescent="0.25">
      <c r="A18" s="206" t="s">
        <v>159</v>
      </c>
      <c r="B18" s="272" t="s">
        <v>548</v>
      </c>
      <c r="C18" s="207" t="s">
        <v>549</v>
      </c>
      <c r="D18" s="207" t="s">
        <v>550</v>
      </c>
      <c r="E18" s="272" t="s">
        <v>536</v>
      </c>
      <c r="F18" s="272" t="s">
        <v>539</v>
      </c>
      <c r="G18" s="272" t="s">
        <v>543</v>
      </c>
      <c r="H18" s="273"/>
    </row>
    <row r="19" spans="1:16364" ht="15.75" x14ac:dyDescent="0.25">
      <c r="A19" s="662" t="s">
        <v>127</v>
      </c>
      <c r="B19" s="440">
        <v>2</v>
      </c>
      <c r="C19" s="447" t="s">
        <v>551</v>
      </c>
      <c r="D19" s="440">
        <v>5</v>
      </c>
      <c r="E19" s="669"/>
      <c r="F19" s="669"/>
      <c r="G19" s="669"/>
      <c r="H19" s="670" t="s">
        <v>122</v>
      </c>
    </row>
    <row r="20" spans="1:16364" ht="15.75" x14ac:dyDescent="0.25">
      <c r="A20" s="662" t="s">
        <v>552</v>
      </c>
      <c r="B20" s="440">
        <v>4</v>
      </c>
      <c r="C20" s="447" t="s">
        <v>553</v>
      </c>
      <c r="D20" s="440">
        <v>3</v>
      </c>
      <c r="E20" s="671">
        <f>IF(D20&gt;=4,1000,IF(D20=3,500,0))</f>
        <v>500</v>
      </c>
      <c r="F20" s="671">
        <f>IF(AND(D20&gt;=3,B20&gt;=5),1000,0)</f>
        <v>0</v>
      </c>
      <c r="G20" s="671" t="str">
        <f>IF(AND(D20&gt;=3,OR(B20&gt;=5,C20="loondienst")),"ja","nee")</f>
        <v>ja</v>
      </c>
      <c r="H20" s="670" t="s">
        <v>57</v>
      </c>
    </row>
    <row r="21" spans="1:16364" ht="15.75" x14ac:dyDescent="0.25">
      <c r="A21" s="662" t="s">
        <v>554</v>
      </c>
      <c r="B21" s="440">
        <v>12</v>
      </c>
      <c r="C21" s="447" t="s">
        <v>553</v>
      </c>
      <c r="D21" s="440">
        <v>2</v>
      </c>
      <c r="E21" s="672">
        <f>IF(D21&gt;=4,1000,IF(D21=3,500,0))</f>
        <v>0</v>
      </c>
      <c r="F21" s="672">
        <f>IF(AND(D21&gt;3,B21&gt;5),1000,0)</f>
        <v>0</v>
      </c>
      <c r="G21" s="672" t="str">
        <f>IF(AND(D21&gt;=3,OR(B21&gt;=5,C21="loondienst")),"ja","nee")</f>
        <v>nee</v>
      </c>
      <c r="H21" s="668"/>
    </row>
    <row r="22" spans="1:16364" ht="15.75" x14ac:dyDescent="0.25">
      <c r="A22" s="662" t="s">
        <v>153</v>
      </c>
      <c r="B22" s="440">
        <v>2</v>
      </c>
      <c r="C22" s="447" t="s">
        <v>551</v>
      </c>
      <c r="D22" s="440">
        <v>5</v>
      </c>
      <c r="E22" s="672">
        <f>IF(D22&gt;=4,1000,IF(D22=3,500,0))</f>
        <v>1000</v>
      </c>
      <c r="F22" s="672">
        <f>IF(AND(D22&gt;3,B22&gt;5),1000,0)</f>
        <v>0</v>
      </c>
      <c r="G22" s="672" t="str">
        <f>IF(AND(D22&gt;3,OR(B22&gt;=5,C22="loondienst")),"ja","nee")</f>
        <v>nee</v>
      </c>
      <c r="H22" s="662"/>
    </row>
    <row r="23" spans="1:16364" s="263" customFormat="1" ht="21" x14ac:dyDescent="0.25">
      <c r="A23" s="40" t="s">
        <v>555</v>
      </c>
      <c r="B23" s="158"/>
      <c r="C23" s="158"/>
      <c r="D23" s="158"/>
      <c r="E23" s="158"/>
      <c r="F23" s="158"/>
      <c r="G23" s="158"/>
      <c r="H23" s="158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62"/>
      <c r="BK23" s="262"/>
      <c r="BL23" s="262"/>
      <c r="BM23" s="262"/>
      <c r="BN23" s="262"/>
      <c r="BO23" s="262"/>
      <c r="BP23" s="262"/>
      <c r="BQ23" s="262"/>
      <c r="BR23" s="262"/>
      <c r="BS23" s="262"/>
      <c r="BT23" s="262"/>
      <c r="BU23" s="262"/>
      <c r="BV23" s="262"/>
      <c r="BW23" s="262"/>
      <c r="BX23" s="262"/>
      <c r="BY23" s="262"/>
      <c r="BZ23" s="262"/>
      <c r="CA23" s="262"/>
      <c r="CB23" s="262"/>
      <c r="CC23" s="262"/>
      <c r="CD23" s="262"/>
      <c r="CE23" s="262"/>
      <c r="CF23" s="262"/>
      <c r="CG23" s="262"/>
      <c r="CH23" s="262"/>
      <c r="CI23" s="262"/>
      <c r="CJ23" s="262"/>
      <c r="CK23" s="262"/>
      <c r="CL23" s="262"/>
      <c r="CM23" s="262"/>
      <c r="CN23" s="262"/>
      <c r="CO23" s="262"/>
      <c r="CP23" s="262"/>
      <c r="CQ23" s="262"/>
      <c r="CR23" s="262"/>
      <c r="CS23" s="262"/>
      <c r="CT23" s="262"/>
      <c r="CU23" s="262"/>
      <c r="CV23" s="262"/>
      <c r="CW23" s="262"/>
      <c r="CX23" s="262"/>
      <c r="CY23" s="262"/>
      <c r="CZ23" s="262"/>
      <c r="DA23" s="262"/>
      <c r="DB23" s="262"/>
      <c r="DC23" s="262"/>
      <c r="DD23" s="262"/>
      <c r="DE23" s="262"/>
      <c r="DF23" s="262"/>
      <c r="DG23" s="262"/>
      <c r="DH23" s="262"/>
      <c r="DI23" s="262"/>
      <c r="DJ23" s="262"/>
      <c r="DK23" s="262"/>
      <c r="DL23" s="262"/>
      <c r="DM23" s="262"/>
      <c r="DN23" s="262"/>
      <c r="DO23" s="262"/>
      <c r="DP23" s="262"/>
      <c r="DQ23" s="262"/>
      <c r="DR23" s="262"/>
      <c r="DS23" s="262"/>
      <c r="DT23" s="262"/>
      <c r="DU23" s="262"/>
      <c r="DV23" s="262"/>
      <c r="DW23" s="262"/>
      <c r="DX23" s="262"/>
      <c r="DY23" s="262"/>
      <c r="DZ23" s="262"/>
      <c r="EA23" s="262"/>
      <c r="EB23" s="262"/>
      <c r="EC23" s="262"/>
      <c r="ED23" s="262"/>
      <c r="EE23" s="262"/>
      <c r="EF23" s="262"/>
      <c r="EG23" s="262"/>
      <c r="EH23" s="262"/>
      <c r="EI23" s="262"/>
      <c r="EJ23" s="262"/>
      <c r="EK23" s="262"/>
      <c r="EL23" s="262"/>
      <c r="EM23" s="262"/>
      <c r="EN23" s="262"/>
      <c r="EO23" s="262"/>
      <c r="EP23" s="262"/>
      <c r="EQ23" s="262"/>
      <c r="ER23" s="262"/>
      <c r="ES23" s="262"/>
      <c r="ET23" s="262"/>
      <c r="EU23" s="262"/>
      <c r="EV23" s="262"/>
      <c r="EW23" s="262"/>
      <c r="EX23" s="262"/>
      <c r="EY23" s="262"/>
      <c r="EZ23" s="262"/>
      <c r="FA23" s="262"/>
      <c r="FB23" s="262"/>
      <c r="FC23" s="262"/>
      <c r="FD23" s="262"/>
      <c r="FE23" s="262"/>
      <c r="FF23" s="262"/>
      <c r="FG23" s="262"/>
      <c r="FH23" s="262"/>
      <c r="FI23" s="262"/>
      <c r="FJ23" s="262"/>
      <c r="FK23" s="262"/>
      <c r="FL23" s="262"/>
      <c r="FM23" s="262"/>
      <c r="FN23" s="262"/>
      <c r="FO23" s="262"/>
      <c r="FP23" s="262"/>
      <c r="FQ23" s="262"/>
      <c r="FR23" s="262"/>
      <c r="FS23" s="262"/>
      <c r="FT23" s="262"/>
      <c r="FU23" s="262"/>
      <c r="FV23" s="262"/>
      <c r="FW23" s="262"/>
      <c r="FX23" s="262"/>
      <c r="FY23" s="262"/>
      <c r="FZ23" s="262"/>
      <c r="GA23" s="262"/>
      <c r="GB23" s="262"/>
      <c r="GC23" s="262"/>
      <c r="GD23" s="262"/>
      <c r="GE23" s="262"/>
      <c r="GF23" s="262"/>
      <c r="GG23" s="262"/>
      <c r="GH23" s="262"/>
      <c r="GI23" s="262"/>
      <c r="GJ23" s="262"/>
      <c r="GK23" s="262"/>
      <c r="GL23" s="262"/>
      <c r="GM23" s="262"/>
      <c r="GN23" s="262"/>
      <c r="GO23" s="262"/>
      <c r="GP23" s="262"/>
      <c r="GQ23" s="262"/>
      <c r="GR23" s="262"/>
      <c r="GS23" s="262"/>
      <c r="GT23" s="262"/>
      <c r="GU23" s="262"/>
      <c r="GV23" s="262"/>
      <c r="GW23" s="262"/>
      <c r="GX23" s="262"/>
      <c r="GY23" s="262"/>
      <c r="GZ23" s="262"/>
      <c r="HA23" s="262"/>
      <c r="HB23" s="262"/>
      <c r="HC23" s="262"/>
      <c r="HD23" s="262"/>
      <c r="HE23" s="262"/>
      <c r="HF23" s="262"/>
      <c r="HG23" s="262"/>
      <c r="HH23" s="262"/>
      <c r="HI23" s="262"/>
      <c r="HJ23" s="262"/>
      <c r="HK23" s="262"/>
      <c r="HL23" s="262"/>
      <c r="HM23" s="262"/>
      <c r="HN23" s="262"/>
      <c r="HO23" s="262"/>
      <c r="HP23" s="262"/>
      <c r="HQ23" s="262"/>
      <c r="HR23" s="262"/>
      <c r="HS23" s="262"/>
      <c r="HT23" s="262"/>
      <c r="HU23" s="262"/>
      <c r="HV23" s="262"/>
      <c r="HW23" s="262"/>
      <c r="HX23" s="262"/>
      <c r="HY23" s="262"/>
      <c r="HZ23" s="262"/>
      <c r="IA23" s="262"/>
      <c r="IB23" s="262"/>
      <c r="IC23" s="262"/>
      <c r="ID23" s="262"/>
      <c r="IE23" s="262"/>
      <c r="IF23" s="262"/>
      <c r="IG23" s="262"/>
      <c r="IH23" s="262"/>
      <c r="II23" s="262"/>
      <c r="IJ23" s="262"/>
      <c r="IK23" s="262"/>
      <c r="IL23" s="262"/>
      <c r="IM23" s="262"/>
      <c r="IN23" s="262"/>
      <c r="IO23" s="262"/>
      <c r="IP23" s="262"/>
      <c r="IQ23" s="262"/>
      <c r="IR23" s="262"/>
      <c r="IS23" s="262"/>
      <c r="IT23" s="262"/>
      <c r="IU23" s="262"/>
      <c r="IV23" s="262"/>
      <c r="IW23" s="262"/>
      <c r="IX23" s="262"/>
      <c r="IY23" s="262"/>
      <c r="IZ23" s="262"/>
      <c r="JA23" s="262"/>
      <c r="JB23" s="262"/>
      <c r="JC23" s="262"/>
      <c r="JD23" s="262"/>
      <c r="JE23" s="262"/>
      <c r="JF23" s="262"/>
      <c r="JG23" s="262"/>
      <c r="JH23" s="262"/>
      <c r="JI23" s="262"/>
      <c r="JJ23" s="262"/>
      <c r="JK23" s="262"/>
      <c r="JL23" s="262"/>
      <c r="JM23" s="262"/>
      <c r="JN23" s="262"/>
      <c r="JO23" s="262"/>
      <c r="JP23" s="262"/>
      <c r="JQ23" s="262"/>
      <c r="JR23" s="262"/>
      <c r="JS23" s="262"/>
      <c r="JT23" s="262"/>
      <c r="JU23" s="262"/>
      <c r="JV23" s="262"/>
      <c r="JW23" s="262"/>
      <c r="JX23" s="262"/>
      <c r="JY23" s="262"/>
      <c r="JZ23" s="262"/>
      <c r="KA23" s="262"/>
      <c r="KB23" s="262"/>
      <c r="KC23" s="262"/>
      <c r="KD23" s="262"/>
      <c r="KE23" s="262"/>
      <c r="KF23" s="262"/>
      <c r="KG23" s="262"/>
      <c r="KH23" s="262"/>
      <c r="KI23" s="262"/>
      <c r="KJ23" s="262"/>
      <c r="KK23" s="262"/>
      <c r="KL23" s="262"/>
      <c r="KM23" s="262"/>
      <c r="KN23" s="262"/>
      <c r="KO23" s="262"/>
      <c r="KP23" s="262"/>
      <c r="KQ23" s="262"/>
      <c r="KR23" s="262"/>
      <c r="KS23" s="262"/>
      <c r="KT23" s="262"/>
      <c r="KU23" s="262"/>
      <c r="KV23" s="262"/>
      <c r="KW23" s="262"/>
      <c r="KX23" s="262"/>
      <c r="KY23" s="262"/>
      <c r="KZ23" s="262"/>
      <c r="LA23" s="262"/>
      <c r="LB23" s="262"/>
      <c r="LC23" s="262"/>
      <c r="LD23" s="262"/>
      <c r="LE23" s="262"/>
      <c r="LF23" s="262"/>
      <c r="LG23" s="262"/>
      <c r="LH23" s="262"/>
      <c r="LI23" s="262"/>
      <c r="LJ23" s="262"/>
      <c r="LK23" s="262"/>
      <c r="LL23" s="262"/>
      <c r="LM23" s="262"/>
      <c r="LN23" s="262"/>
      <c r="LO23" s="262"/>
      <c r="LP23" s="262"/>
      <c r="LQ23" s="262"/>
      <c r="LR23" s="262"/>
      <c r="LS23" s="262"/>
      <c r="LT23" s="262"/>
      <c r="LU23" s="262"/>
      <c r="LV23" s="262"/>
      <c r="LW23" s="262"/>
      <c r="LX23" s="262"/>
      <c r="LY23" s="262"/>
      <c r="LZ23" s="262"/>
      <c r="MA23" s="262"/>
      <c r="MB23" s="262"/>
      <c r="MC23" s="262"/>
      <c r="MD23" s="262"/>
      <c r="ME23" s="262"/>
      <c r="MF23" s="262"/>
      <c r="MG23" s="262"/>
      <c r="MH23" s="262"/>
      <c r="MI23" s="262"/>
      <c r="MJ23" s="262"/>
      <c r="MK23" s="262"/>
      <c r="ML23" s="262"/>
      <c r="MM23" s="262"/>
      <c r="MN23" s="262"/>
      <c r="MO23" s="262"/>
      <c r="MP23" s="262"/>
      <c r="MQ23" s="262"/>
      <c r="MR23" s="262"/>
      <c r="MS23" s="262"/>
      <c r="MT23" s="262"/>
      <c r="MU23" s="262"/>
      <c r="MV23" s="262"/>
      <c r="MW23" s="262"/>
      <c r="MX23" s="262"/>
      <c r="MY23" s="262"/>
      <c r="MZ23" s="262"/>
      <c r="NA23" s="262"/>
      <c r="NB23" s="262"/>
      <c r="NC23" s="262"/>
      <c r="ND23" s="262"/>
      <c r="NE23" s="262"/>
      <c r="NF23" s="262"/>
      <c r="NG23" s="262"/>
      <c r="NH23" s="262"/>
      <c r="NI23" s="262"/>
      <c r="NJ23" s="262"/>
      <c r="NK23" s="262"/>
      <c r="NL23" s="262"/>
      <c r="NM23" s="262"/>
      <c r="NN23" s="262"/>
      <c r="NO23" s="262"/>
      <c r="NP23" s="262"/>
      <c r="NQ23" s="262"/>
      <c r="NR23" s="262"/>
      <c r="NS23" s="262"/>
      <c r="NT23" s="262"/>
      <c r="NU23" s="262"/>
      <c r="NV23" s="262"/>
      <c r="NW23" s="262"/>
      <c r="NX23" s="262"/>
      <c r="NY23" s="262"/>
      <c r="NZ23" s="262"/>
      <c r="OA23" s="262"/>
      <c r="OB23" s="262"/>
      <c r="OC23" s="262"/>
      <c r="OD23" s="262"/>
      <c r="OE23" s="262"/>
      <c r="OF23" s="262"/>
      <c r="OG23" s="262"/>
      <c r="OH23" s="262"/>
      <c r="OI23" s="262"/>
      <c r="OJ23" s="262"/>
      <c r="OK23" s="262"/>
      <c r="OL23" s="262"/>
      <c r="OM23" s="262"/>
      <c r="ON23" s="262"/>
      <c r="OO23" s="262"/>
      <c r="OP23" s="262"/>
      <c r="OQ23" s="262"/>
      <c r="OR23" s="262"/>
      <c r="OS23" s="262"/>
      <c r="OT23" s="262"/>
      <c r="OU23" s="262"/>
      <c r="OV23" s="262"/>
      <c r="OW23" s="262"/>
      <c r="OX23" s="262"/>
      <c r="OY23" s="262"/>
      <c r="OZ23" s="262"/>
      <c r="PA23" s="262"/>
      <c r="PB23" s="262"/>
      <c r="PC23" s="262"/>
      <c r="PD23" s="262"/>
      <c r="PE23" s="262"/>
      <c r="PF23" s="262"/>
      <c r="PG23" s="262"/>
      <c r="PH23" s="262"/>
      <c r="PI23" s="262"/>
      <c r="PJ23" s="262"/>
      <c r="PK23" s="262"/>
      <c r="PL23" s="262"/>
      <c r="PM23" s="262"/>
      <c r="PN23" s="262"/>
      <c r="PO23" s="262"/>
      <c r="PP23" s="262"/>
      <c r="PQ23" s="262"/>
      <c r="PR23" s="262"/>
      <c r="PS23" s="262"/>
      <c r="PT23" s="262"/>
      <c r="PU23" s="262"/>
      <c r="PV23" s="262"/>
      <c r="PW23" s="262"/>
      <c r="PX23" s="262"/>
      <c r="PY23" s="262"/>
      <c r="PZ23" s="262"/>
      <c r="QA23" s="262"/>
      <c r="QB23" s="262"/>
      <c r="QC23" s="262"/>
      <c r="QD23" s="262"/>
      <c r="QE23" s="262"/>
      <c r="QF23" s="262"/>
      <c r="QG23" s="262"/>
      <c r="QH23" s="262"/>
      <c r="QI23" s="262"/>
      <c r="QJ23" s="262"/>
      <c r="QK23" s="262"/>
      <c r="QL23" s="262"/>
      <c r="QM23" s="262"/>
      <c r="QN23" s="262"/>
      <c r="QO23" s="262"/>
      <c r="QP23" s="262"/>
      <c r="QQ23" s="262"/>
      <c r="QR23" s="262"/>
      <c r="QS23" s="262"/>
      <c r="QT23" s="262"/>
      <c r="QU23" s="262"/>
      <c r="QV23" s="262"/>
      <c r="QW23" s="262"/>
      <c r="QX23" s="262"/>
      <c r="QY23" s="262"/>
      <c r="QZ23" s="262"/>
      <c r="RA23" s="262"/>
      <c r="RB23" s="262"/>
      <c r="RC23" s="262"/>
      <c r="RD23" s="262"/>
      <c r="RE23" s="262"/>
      <c r="RF23" s="262"/>
      <c r="RG23" s="262"/>
      <c r="RH23" s="262"/>
      <c r="RI23" s="262"/>
      <c r="RJ23" s="262"/>
      <c r="RK23" s="262"/>
      <c r="RL23" s="262"/>
      <c r="RM23" s="262"/>
      <c r="RN23" s="262"/>
      <c r="RO23" s="262"/>
      <c r="RP23" s="262"/>
      <c r="RQ23" s="262"/>
      <c r="RR23" s="262"/>
      <c r="RS23" s="262"/>
      <c r="RT23" s="262"/>
      <c r="RU23" s="262"/>
      <c r="RV23" s="262"/>
      <c r="RW23" s="262"/>
      <c r="RX23" s="262"/>
      <c r="RY23" s="262"/>
      <c r="RZ23" s="262"/>
      <c r="SA23" s="262"/>
      <c r="SB23" s="262"/>
      <c r="SC23" s="262"/>
      <c r="SD23" s="262"/>
      <c r="SE23" s="262"/>
      <c r="SF23" s="262"/>
      <c r="SG23" s="262"/>
      <c r="SH23" s="262"/>
      <c r="SI23" s="262"/>
      <c r="SJ23" s="262"/>
      <c r="SK23" s="262"/>
      <c r="SL23" s="262"/>
      <c r="SM23" s="262"/>
      <c r="SN23" s="262"/>
      <c r="SO23" s="262"/>
      <c r="SP23" s="262"/>
      <c r="SQ23" s="262"/>
      <c r="SR23" s="262"/>
      <c r="SS23" s="262"/>
      <c r="ST23" s="262"/>
      <c r="SU23" s="262"/>
      <c r="SV23" s="262"/>
      <c r="SW23" s="262"/>
      <c r="SX23" s="262"/>
      <c r="SY23" s="262"/>
      <c r="SZ23" s="262"/>
      <c r="TA23" s="262"/>
      <c r="TB23" s="262"/>
      <c r="TC23" s="262"/>
      <c r="TD23" s="262"/>
      <c r="TE23" s="262"/>
      <c r="TF23" s="262"/>
      <c r="TG23" s="262"/>
      <c r="TH23" s="262"/>
      <c r="TI23" s="262"/>
      <c r="TJ23" s="262"/>
      <c r="TK23" s="262"/>
      <c r="TL23" s="262"/>
      <c r="TM23" s="262"/>
      <c r="TN23" s="262"/>
      <c r="TO23" s="262"/>
      <c r="TP23" s="262"/>
      <c r="TQ23" s="262"/>
      <c r="TR23" s="262"/>
      <c r="TS23" s="262"/>
      <c r="TT23" s="262"/>
      <c r="TU23" s="262"/>
      <c r="TV23" s="262"/>
      <c r="TW23" s="262"/>
      <c r="TX23" s="262"/>
      <c r="TY23" s="262"/>
      <c r="TZ23" s="262"/>
      <c r="UA23" s="262"/>
      <c r="UB23" s="262"/>
      <c r="UC23" s="262"/>
      <c r="UD23" s="262"/>
      <c r="UE23" s="262"/>
      <c r="UF23" s="262"/>
      <c r="UG23" s="262"/>
      <c r="UH23" s="262"/>
      <c r="UI23" s="262"/>
      <c r="UJ23" s="262"/>
      <c r="UK23" s="262"/>
      <c r="UL23" s="262"/>
      <c r="UM23" s="262"/>
      <c r="UN23" s="262"/>
      <c r="UO23" s="262"/>
      <c r="UP23" s="262"/>
      <c r="UQ23" s="262"/>
      <c r="UR23" s="262"/>
      <c r="US23" s="262"/>
      <c r="UT23" s="262"/>
      <c r="UU23" s="262"/>
      <c r="UV23" s="262"/>
      <c r="UW23" s="262"/>
      <c r="UX23" s="262"/>
      <c r="UY23" s="262"/>
      <c r="UZ23" s="262"/>
      <c r="VA23" s="262"/>
      <c r="VB23" s="262"/>
      <c r="VC23" s="262"/>
      <c r="VD23" s="262"/>
      <c r="VE23" s="262"/>
      <c r="VF23" s="262"/>
      <c r="VG23" s="262"/>
      <c r="VH23" s="262"/>
      <c r="VI23" s="262"/>
      <c r="VJ23" s="262"/>
      <c r="VK23" s="262"/>
      <c r="VL23" s="262"/>
      <c r="VM23" s="262"/>
      <c r="VN23" s="262"/>
      <c r="VO23" s="262"/>
      <c r="VP23" s="262"/>
      <c r="VQ23" s="262"/>
      <c r="VR23" s="262"/>
      <c r="VS23" s="262"/>
      <c r="VT23" s="262"/>
      <c r="VU23" s="262"/>
      <c r="VV23" s="262"/>
      <c r="VW23" s="262"/>
      <c r="VX23" s="262"/>
      <c r="VY23" s="262"/>
      <c r="VZ23" s="262"/>
      <c r="WA23" s="262"/>
      <c r="WB23" s="262"/>
      <c r="WC23" s="262"/>
      <c r="WD23" s="262"/>
      <c r="WE23" s="262"/>
      <c r="WF23" s="262"/>
      <c r="WG23" s="262"/>
      <c r="WH23" s="262"/>
      <c r="WI23" s="262"/>
      <c r="WJ23" s="262"/>
      <c r="WK23" s="262"/>
      <c r="WL23" s="262"/>
      <c r="WM23" s="262"/>
      <c r="WN23" s="262"/>
      <c r="WO23" s="262"/>
      <c r="WP23" s="262"/>
      <c r="WQ23" s="262"/>
      <c r="WR23" s="262"/>
      <c r="WS23" s="262"/>
      <c r="WT23" s="262"/>
      <c r="WU23" s="262"/>
      <c r="WV23" s="262"/>
      <c r="WW23" s="262"/>
      <c r="WX23" s="262"/>
      <c r="WY23" s="262"/>
      <c r="WZ23" s="262"/>
      <c r="XA23" s="262"/>
      <c r="XB23" s="262"/>
      <c r="XC23" s="262"/>
      <c r="XD23" s="262"/>
      <c r="XE23" s="262"/>
      <c r="XF23" s="262"/>
      <c r="XG23" s="262"/>
      <c r="XH23" s="262"/>
      <c r="XI23" s="262"/>
      <c r="XJ23" s="262"/>
      <c r="XK23" s="262"/>
      <c r="XL23" s="262"/>
      <c r="XM23" s="262"/>
      <c r="XN23" s="262"/>
      <c r="XO23" s="262"/>
      <c r="XP23" s="262"/>
      <c r="XQ23" s="262"/>
      <c r="XR23" s="262"/>
      <c r="XS23" s="262"/>
      <c r="XT23" s="262"/>
      <c r="XU23" s="262"/>
      <c r="XV23" s="262"/>
      <c r="XW23" s="262"/>
      <c r="XX23" s="262"/>
      <c r="XY23" s="262"/>
      <c r="XZ23" s="262"/>
      <c r="YA23" s="262"/>
      <c r="YB23" s="262"/>
      <c r="YC23" s="262"/>
      <c r="YD23" s="262"/>
      <c r="YE23" s="262"/>
      <c r="YF23" s="262"/>
      <c r="YG23" s="262"/>
      <c r="YH23" s="262"/>
      <c r="YI23" s="262"/>
      <c r="YJ23" s="262"/>
      <c r="YK23" s="262"/>
      <c r="YL23" s="262"/>
      <c r="YM23" s="262"/>
      <c r="YN23" s="262"/>
      <c r="YO23" s="262"/>
      <c r="YP23" s="262"/>
      <c r="YQ23" s="262"/>
      <c r="YR23" s="262"/>
      <c r="YS23" s="262"/>
      <c r="YT23" s="262"/>
      <c r="YU23" s="262"/>
      <c r="YV23" s="262"/>
      <c r="YW23" s="262"/>
      <c r="YX23" s="262"/>
      <c r="YY23" s="262"/>
      <c r="YZ23" s="262"/>
      <c r="ZA23" s="262"/>
      <c r="ZB23" s="262"/>
      <c r="ZC23" s="262"/>
      <c r="ZD23" s="262"/>
      <c r="ZE23" s="262"/>
      <c r="ZF23" s="262"/>
      <c r="ZG23" s="262"/>
      <c r="ZH23" s="262"/>
      <c r="ZI23" s="262"/>
      <c r="ZJ23" s="262"/>
      <c r="ZK23" s="262"/>
      <c r="ZL23" s="262"/>
      <c r="ZM23" s="262"/>
      <c r="ZN23" s="262"/>
      <c r="ZO23" s="262"/>
      <c r="ZP23" s="262"/>
      <c r="ZQ23" s="262"/>
      <c r="ZR23" s="262"/>
      <c r="ZS23" s="262"/>
      <c r="ZT23" s="262"/>
      <c r="ZU23" s="262"/>
      <c r="ZV23" s="262"/>
      <c r="ZW23" s="262"/>
      <c r="ZX23" s="262"/>
      <c r="ZY23" s="262"/>
      <c r="ZZ23" s="262"/>
      <c r="AAA23" s="262"/>
      <c r="AAB23" s="262"/>
      <c r="AAC23" s="262"/>
      <c r="AAD23" s="262"/>
      <c r="AAE23" s="262"/>
      <c r="AAF23" s="262"/>
      <c r="AAG23" s="262"/>
      <c r="AAH23" s="262"/>
      <c r="AAI23" s="262"/>
      <c r="AAJ23" s="262"/>
      <c r="AAK23" s="262"/>
      <c r="AAL23" s="262"/>
      <c r="AAM23" s="262"/>
      <c r="AAN23" s="262"/>
      <c r="AAO23" s="262"/>
      <c r="AAP23" s="262"/>
      <c r="AAQ23" s="262"/>
      <c r="AAR23" s="262"/>
      <c r="AAS23" s="262"/>
      <c r="AAT23" s="262"/>
      <c r="AAU23" s="262"/>
      <c r="AAV23" s="262"/>
      <c r="AAW23" s="262"/>
      <c r="AAX23" s="262"/>
      <c r="AAY23" s="262"/>
      <c r="AAZ23" s="262"/>
      <c r="ABA23" s="262"/>
      <c r="ABB23" s="262"/>
      <c r="ABC23" s="262"/>
      <c r="ABD23" s="262"/>
      <c r="ABE23" s="262"/>
      <c r="ABF23" s="262"/>
      <c r="ABG23" s="262"/>
      <c r="ABH23" s="262"/>
      <c r="ABI23" s="262"/>
      <c r="ABJ23" s="262"/>
      <c r="ABK23" s="262"/>
      <c r="ABL23" s="262"/>
      <c r="ABM23" s="262"/>
      <c r="ABN23" s="262"/>
      <c r="ABO23" s="262"/>
      <c r="ABP23" s="262"/>
      <c r="ABQ23" s="262"/>
      <c r="ABR23" s="262"/>
      <c r="ABS23" s="262"/>
      <c r="ABT23" s="262"/>
      <c r="ABU23" s="262"/>
      <c r="ABV23" s="262"/>
      <c r="ABW23" s="262"/>
      <c r="ABX23" s="262"/>
      <c r="ABY23" s="262"/>
      <c r="ABZ23" s="262"/>
      <c r="ACA23" s="262"/>
      <c r="ACB23" s="262"/>
      <c r="ACC23" s="262"/>
      <c r="ACD23" s="262"/>
      <c r="ACE23" s="262"/>
      <c r="ACF23" s="262"/>
      <c r="ACG23" s="262"/>
      <c r="ACH23" s="262"/>
      <c r="ACI23" s="262"/>
      <c r="ACJ23" s="262"/>
      <c r="ACK23" s="262"/>
      <c r="ACL23" s="262"/>
      <c r="ACM23" s="262"/>
      <c r="ACN23" s="262"/>
      <c r="ACO23" s="262"/>
      <c r="ACP23" s="262"/>
      <c r="ACQ23" s="262"/>
      <c r="ACR23" s="262"/>
      <c r="ACS23" s="262"/>
      <c r="ACT23" s="262"/>
      <c r="ACU23" s="262"/>
      <c r="ACV23" s="262"/>
      <c r="ACW23" s="262"/>
      <c r="ACX23" s="262"/>
      <c r="ACY23" s="262"/>
      <c r="ACZ23" s="262"/>
      <c r="ADA23" s="262"/>
      <c r="ADB23" s="262"/>
      <c r="ADC23" s="262"/>
      <c r="ADD23" s="262"/>
      <c r="ADE23" s="262"/>
      <c r="ADF23" s="262"/>
      <c r="ADG23" s="262"/>
      <c r="ADH23" s="262"/>
      <c r="ADI23" s="262"/>
      <c r="ADJ23" s="262"/>
      <c r="ADK23" s="262"/>
      <c r="ADL23" s="262"/>
      <c r="ADM23" s="262"/>
      <c r="ADN23" s="262"/>
      <c r="ADO23" s="262"/>
      <c r="ADP23" s="262"/>
      <c r="ADQ23" s="262"/>
      <c r="ADR23" s="262"/>
      <c r="ADS23" s="262"/>
      <c r="ADT23" s="262"/>
      <c r="ADU23" s="262"/>
      <c r="ADV23" s="262"/>
      <c r="ADW23" s="262"/>
      <c r="ADX23" s="262"/>
      <c r="ADY23" s="262"/>
      <c r="ADZ23" s="262"/>
      <c r="AEA23" s="262"/>
      <c r="AEB23" s="262"/>
      <c r="AEC23" s="262"/>
      <c r="AED23" s="262"/>
      <c r="AEE23" s="262"/>
      <c r="AEF23" s="262"/>
      <c r="AEG23" s="262"/>
      <c r="AEH23" s="262"/>
      <c r="AEI23" s="262"/>
      <c r="AEJ23" s="262"/>
      <c r="AEK23" s="262"/>
      <c r="AEL23" s="262"/>
      <c r="AEM23" s="262"/>
      <c r="AEN23" s="262"/>
      <c r="AEO23" s="262"/>
      <c r="AEP23" s="262"/>
      <c r="AEQ23" s="262"/>
      <c r="AER23" s="262"/>
      <c r="AES23" s="262"/>
      <c r="AET23" s="262"/>
      <c r="AEU23" s="262"/>
      <c r="AEV23" s="262"/>
      <c r="AEW23" s="262"/>
      <c r="AEX23" s="262"/>
      <c r="AEY23" s="262"/>
      <c r="AEZ23" s="262"/>
      <c r="AFA23" s="262"/>
      <c r="AFB23" s="262"/>
      <c r="AFC23" s="262"/>
      <c r="AFD23" s="262"/>
      <c r="AFE23" s="262"/>
      <c r="AFF23" s="262"/>
      <c r="AFG23" s="262"/>
      <c r="AFH23" s="262"/>
      <c r="AFI23" s="262"/>
      <c r="AFJ23" s="262"/>
      <c r="AFK23" s="262"/>
      <c r="AFL23" s="262"/>
      <c r="AFM23" s="262"/>
      <c r="AFN23" s="262"/>
      <c r="AFO23" s="262"/>
      <c r="AFP23" s="262"/>
      <c r="AFQ23" s="262"/>
      <c r="AFR23" s="262"/>
      <c r="AFS23" s="262"/>
      <c r="AFT23" s="262"/>
      <c r="AFU23" s="262"/>
      <c r="AFV23" s="262"/>
      <c r="AFW23" s="262"/>
      <c r="AFX23" s="262"/>
      <c r="AFY23" s="262"/>
      <c r="AFZ23" s="262"/>
      <c r="AGA23" s="262"/>
      <c r="AGB23" s="262"/>
      <c r="AGC23" s="262"/>
      <c r="AGD23" s="262"/>
      <c r="AGE23" s="262"/>
      <c r="AGF23" s="262"/>
      <c r="AGG23" s="262"/>
      <c r="AGH23" s="262"/>
      <c r="AGI23" s="262"/>
      <c r="AGJ23" s="262"/>
      <c r="AGK23" s="262"/>
      <c r="AGL23" s="262"/>
      <c r="AGM23" s="262"/>
      <c r="AGN23" s="262"/>
      <c r="AGO23" s="262"/>
      <c r="AGP23" s="262"/>
      <c r="AGQ23" s="262"/>
      <c r="AGR23" s="262"/>
      <c r="AGS23" s="262"/>
      <c r="AGT23" s="262"/>
      <c r="AGU23" s="262"/>
      <c r="AGV23" s="262"/>
      <c r="AGW23" s="262"/>
      <c r="AGX23" s="262"/>
      <c r="AGY23" s="262"/>
      <c r="AGZ23" s="262"/>
      <c r="AHA23" s="262"/>
      <c r="AHB23" s="262"/>
      <c r="AHC23" s="262"/>
      <c r="AHD23" s="262"/>
      <c r="AHE23" s="262"/>
      <c r="AHF23" s="262"/>
      <c r="AHG23" s="262"/>
      <c r="AHH23" s="262"/>
      <c r="AHI23" s="262"/>
      <c r="AHJ23" s="262"/>
      <c r="AHK23" s="262"/>
      <c r="AHL23" s="262"/>
      <c r="AHM23" s="262"/>
      <c r="AHN23" s="262"/>
      <c r="AHO23" s="262"/>
      <c r="AHP23" s="262"/>
      <c r="AHQ23" s="262"/>
      <c r="AHR23" s="262"/>
      <c r="AHS23" s="262"/>
      <c r="AHT23" s="262"/>
      <c r="AHU23" s="262"/>
      <c r="AHV23" s="262"/>
      <c r="AHW23" s="262"/>
      <c r="AHX23" s="262"/>
      <c r="AHY23" s="262"/>
      <c r="AHZ23" s="262"/>
      <c r="AIA23" s="262"/>
      <c r="AIB23" s="262"/>
      <c r="AIC23" s="262"/>
      <c r="AID23" s="262"/>
      <c r="AIE23" s="262"/>
      <c r="AIF23" s="262"/>
      <c r="AIG23" s="262"/>
      <c r="AIH23" s="262"/>
      <c r="AII23" s="262"/>
      <c r="AIJ23" s="262"/>
      <c r="AIK23" s="262"/>
      <c r="AIL23" s="262"/>
      <c r="AIM23" s="262"/>
      <c r="AIN23" s="262"/>
      <c r="AIO23" s="262"/>
      <c r="AIP23" s="262"/>
      <c r="AIQ23" s="262"/>
      <c r="AIR23" s="262"/>
      <c r="AIS23" s="262"/>
      <c r="AIT23" s="262"/>
      <c r="AIU23" s="262"/>
      <c r="AIV23" s="262"/>
      <c r="AIW23" s="262"/>
      <c r="AIX23" s="262"/>
      <c r="AIY23" s="262"/>
      <c r="AIZ23" s="262"/>
      <c r="AJA23" s="262"/>
      <c r="AJB23" s="262"/>
      <c r="AJC23" s="262"/>
      <c r="AJD23" s="262"/>
      <c r="AJE23" s="262"/>
      <c r="AJF23" s="262"/>
      <c r="AJG23" s="262"/>
      <c r="AJH23" s="262"/>
      <c r="AJI23" s="262"/>
      <c r="AJJ23" s="262"/>
      <c r="AJK23" s="262"/>
      <c r="AJL23" s="262"/>
      <c r="AJM23" s="262"/>
      <c r="AJN23" s="262"/>
      <c r="AJO23" s="262"/>
      <c r="AJP23" s="262"/>
      <c r="AJQ23" s="262"/>
      <c r="AJR23" s="262"/>
      <c r="AJS23" s="262"/>
      <c r="AJT23" s="262"/>
      <c r="AJU23" s="262"/>
      <c r="AJV23" s="262"/>
      <c r="AJW23" s="262"/>
      <c r="AJX23" s="262"/>
      <c r="AJY23" s="262"/>
      <c r="AJZ23" s="262"/>
      <c r="AKA23" s="262"/>
      <c r="AKB23" s="262"/>
      <c r="AKC23" s="262"/>
      <c r="AKD23" s="262"/>
      <c r="AKE23" s="262"/>
      <c r="AKF23" s="262"/>
      <c r="AKG23" s="262"/>
      <c r="AKH23" s="262"/>
      <c r="AKI23" s="262"/>
      <c r="AKJ23" s="262"/>
      <c r="AKK23" s="262"/>
      <c r="AKL23" s="262"/>
      <c r="AKM23" s="262"/>
      <c r="AKN23" s="262"/>
      <c r="AKO23" s="262"/>
      <c r="AKP23" s="262"/>
      <c r="AKQ23" s="262"/>
      <c r="AKR23" s="262"/>
      <c r="AKS23" s="262"/>
      <c r="AKT23" s="262"/>
      <c r="AKU23" s="262"/>
      <c r="AKV23" s="262"/>
      <c r="AKW23" s="262"/>
      <c r="AKX23" s="262"/>
      <c r="AKY23" s="262"/>
      <c r="AKZ23" s="262"/>
      <c r="ALA23" s="262"/>
      <c r="ALB23" s="262"/>
      <c r="ALC23" s="262"/>
      <c r="ALD23" s="262"/>
      <c r="ALE23" s="262"/>
      <c r="ALF23" s="262"/>
      <c r="ALG23" s="262"/>
      <c r="ALH23" s="262"/>
      <c r="ALI23" s="262"/>
      <c r="ALJ23" s="262"/>
      <c r="ALK23" s="262"/>
      <c r="ALL23" s="262"/>
      <c r="ALM23" s="262"/>
      <c r="ALN23" s="262"/>
      <c r="ALO23" s="262"/>
      <c r="ALP23" s="262"/>
      <c r="ALQ23" s="262"/>
      <c r="ALR23" s="262"/>
      <c r="ALS23" s="262"/>
      <c r="ALT23" s="262"/>
      <c r="ALU23" s="262"/>
      <c r="ALV23" s="262"/>
      <c r="ALW23" s="262"/>
      <c r="ALX23" s="262"/>
      <c r="ALY23" s="262"/>
      <c r="ALZ23" s="262"/>
      <c r="AMA23" s="262"/>
      <c r="AMB23" s="262"/>
      <c r="AMC23" s="262"/>
      <c r="AMD23" s="262"/>
      <c r="AME23" s="262"/>
      <c r="AMF23" s="262"/>
      <c r="AMG23" s="262"/>
      <c r="AMH23" s="262"/>
      <c r="AMI23" s="262"/>
      <c r="AMJ23" s="262"/>
      <c r="AMK23" s="262"/>
      <c r="AML23" s="262"/>
      <c r="AMM23" s="262"/>
      <c r="AMN23" s="262"/>
      <c r="AMO23" s="262"/>
      <c r="AMP23" s="262"/>
      <c r="AMQ23" s="262"/>
      <c r="AMR23" s="262"/>
      <c r="AMS23" s="262"/>
      <c r="AMT23" s="262"/>
      <c r="AMU23" s="262"/>
      <c r="AMV23" s="262"/>
      <c r="AMW23" s="262"/>
      <c r="AMX23" s="262"/>
      <c r="AMY23" s="262"/>
      <c r="AMZ23" s="262"/>
      <c r="ANA23" s="262"/>
      <c r="ANB23" s="262"/>
      <c r="ANC23" s="262"/>
      <c r="AND23" s="262"/>
      <c r="ANE23" s="262"/>
      <c r="ANF23" s="262"/>
      <c r="ANG23" s="262"/>
      <c r="ANH23" s="262"/>
      <c r="ANI23" s="262"/>
      <c r="ANJ23" s="262"/>
      <c r="ANK23" s="262"/>
      <c r="ANL23" s="262"/>
      <c r="ANM23" s="262"/>
      <c r="ANN23" s="262"/>
      <c r="ANO23" s="262"/>
      <c r="ANP23" s="262"/>
      <c r="ANQ23" s="262"/>
      <c r="ANR23" s="262"/>
      <c r="ANS23" s="262"/>
      <c r="ANT23" s="262"/>
      <c r="ANU23" s="262"/>
      <c r="ANV23" s="262"/>
      <c r="ANW23" s="262"/>
      <c r="ANX23" s="262"/>
      <c r="ANY23" s="262"/>
      <c r="ANZ23" s="262"/>
      <c r="AOA23" s="262"/>
      <c r="AOB23" s="262"/>
      <c r="AOC23" s="262"/>
      <c r="AOD23" s="262"/>
      <c r="AOE23" s="262"/>
      <c r="AOF23" s="262"/>
      <c r="AOG23" s="262"/>
      <c r="AOH23" s="262"/>
      <c r="AOI23" s="262"/>
      <c r="AOJ23" s="262"/>
      <c r="AOK23" s="262"/>
      <c r="AOL23" s="262"/>
      <c r="AOM23" s="262"/>
      <c r="AON23" s="262"/>
      <c r="AOO23" s="262"/>
      <c r="AOP23" s="262"/>
      <c r="AOQ23" s="262"/>
      <c r="AOR23" s="262"/>
      <c r="AOS23" s="262"/>
      <c r="AOT23" s="262"/>
      <c r="AOU23" s="262"/>
      <c r="AOV23" s="262"/>
      <c r="AOW23" s="262"/>
      <c r="AOX23" s="262"/>
      <c r="AOY23" s="262"/>
      <c r="AOZ23" s="262"/>
      <c r="APA23" s="262"/>
      <c r="APB23" s="262"/>
      <c r="APC23" s="262"/>
      <c r="APD23" s="262"/>
      <c r="APE23" s="262"/>
      <c r="APF23" s="262"/>
      <c r="APG23" s="262"/>
      <c r="APH23" s="262"/>
      <c r="API23" s="262"/>
      <c r="APJ23" s="262"/>
      <c r="APK23" s="262"/>
      <c r="APL23" s="262"/>
      <c r="APM23" s="262"/>
      <c r="APN23" s="262"/>
      <c r="APO23" s="262"/>
      <c r="APP23" s="262"/>
      <c r="APQ23" s="262"/>
      <c r="APR23" s="262"/>
      <c r="APS23" s="262"/>
      <c r="APT23" s="262"/>
      <c r="APU23" s="262"/>
      <c r="APV23" s="262"/>
      <c r="APW23" s="262"/>
      <c r="APX23" s="262"/>
      <c r="APY23" s="262"/>
      <c r="APZ23" s="262"/>
      <c r="AQA23" s="262"/>
      <c r="AQB23" s="262"/>
      <c r="AQC23" s="262"/>
      <c r="AQD23" s="262"/>
      <c r="AQE23" s="262"/>
      <c r="AQF23" s="262"/>
      <c r="AQG23" s="262"/>
      <c r="AQH23" s="262"/>
      <c r="AQI23" s="262"/>
      <c r="AQJ23" s="262"/>
      <c r="AQK23" s="262"/>
      <c r="AQL23" s="262"/>
      <c r="AQM23" s="262"/>
      <c r="AQN23" s="262"/>
      <c r="AQO23" s="262"/>
      <c r="AQP23" s="262"/>
      <c r="AQQ23" s="262"/>
      <c r="AQR23" s="262"/>
      <c r="AQS23" s="262"/>
      <c r="AQT23" s="262"/>
      <c r="AQU23" s="262"/>
      <c r="AQV23" s="262"/>
      <c r="AQW23" s="262"/>
      <c r="AQX23" s="262"/>
      <c r="AQY23" s="262"/>
      <c r="AQZ23" s="262"/>
      <c r="ARA23" s="262"/>
      <c r="ARB23" s="262"/>
      <c r="ARC23" s="262"/>
      <c r="ARD23" s="262"/>
      <c r="ARE23" s="262"/>
      <c r="ARF23" s="262"/>
      <c r="ARG23" s="262"/>
      <c r="ARH23" s="262"/>
      <c r="ARI23" s="262"/>
      <c r="ARJ23" s="262"/>
      <c r="ARK23" s="262"/>
      <c r="ARL23" s="262"/>
      <c r="ARM23" s="262"/>
      <c r="ARN23" s="262"/>
      <c r="ARO23" s="262"/>
      <c r="ARP23" s="262"/>
      <c r="ARQ23" s="262"/>
      <c r="ARR23" s="262"/>
      <c r="ARS23" s="262"/>
      <c r="ART23" s="262"/>
      <c r="ARU23" s="262"/>
      <c r="ARV23" s="262"/>
      <c r="ARW23" s="262"/>
      <c r="ARX23" s="262"/>
      <c r="ARY23" s="262"/>
      <c r="ARZ23" s="262"/>
      <c r="ASA23" s="262"/>
      <c r="ASB23" s="262"/>
      <c r="ASC23" s="262"/>
      <c r="ASD23" s="262"/>
      <c r="ASE23" s="262"/>
      <c r="ASF23" s="262"/>
      <c r="ASG23" s="262"/>
      <c r="ASH23" s="262"/>
      <c r="ASI23" s="262"/>
      <c r="ASJ23" s="262"/>
      <c r="ASK23" s="262"/>
      <c r="ASL23" s="262"/>
      <c r="ASM23" s="262"/>
      <c r="ASN23" s="262"/>
      <c r="ASO23" s="262"/>
      <c r="ASP23" s="262"/>
      <c r="ASQ23" s="262"/>
      <c r="ASR23" s="262"/>
      <c r="ASS23" s="262"/>
      <c r="AST23" s="262"/>
      <c r="ASU23" s="262"/>
      <c r="ASV23" s="262"/>
      <c r="ASW23" s="262"/>
      <c r="ASX23" s="262"/>
      <c r="ASY23" s="262"/>
      <c r="ASZ23" s="262"/>
      <c r="ATA23" s="262"/>
      <c r="ATB23" s="262"/>
      <c r="ATC23" s="262"/>
      <c r="ATD23" s="262"/>
      <c r="ATE23" s="262"/>
      <c r="ATF23" s="262"/>
      <c r="ATG23" s="262"/>
      <c r="ATH23" s="262"/>
      <c r="ATI23" s="262"/>
      <c r="ATJ23" s="262"/>
      <c r="ATK23" s="262"/>
      <c r="ATL23" s="262"/>
      <c r="ATM23" s="262"/>
      <c r="ATN23" s="262"/>
      <c r="ATO23" s="262"/>
      <c r="ATP23" s="262"/>
      <c r="ATQ23" s="262"/>
      <c r="ATR23" s="262"/>
      <c r="ATS23" s="262"/>
      <c r="ATT23" s="262"/>
      <c r="ATU23" s="262"/>
      <c r="ATV23" s="262"/>
      <c r="ATW23" s="262"/>
      <c r="ATX23" s="262"/>
      <c r="ATY23" s="262"/>
      <c r="ATZ23" s="262"/>
      <c r="AUA23" s="262"/>
      <c r="AUB23" s="262"/>
      <c r="AUC23" s="262"/>
      <c r="AUD23" s="262"/>
      <c r="AUE23" s="262"/>
      <c r="AUF23" s="262"/>
      <c r="AUG23" s="262"/>
      <c r="AUH23" s="262"/>
      <c r="AUI23" s="262"/>
      <c r="AUJ23" s="262"/>
      <c r="AUK23" s="262"/>
      <c r="AUL23" s="262"/>
      <c r="AUM23" s="262"/>
      <c r="AUN23" s="262"/>
      <c r="AUO23" s="262"/>
      <c r="AUP23" s="262"/>
      <c r="AUQ23" s="262"/>
      <c r="AUR23" s="262"/>
      <c r="AUS23" s="262"/>
      <c r="AUT23" s="262"/>
      <c r="AUU23" s="262"/>
      <c r="AUV23" s="262"/>
      <c r="AUW23" s="262"/>
      <c r="AUX23" s="262"/>
      <c r="AUY23" s="262"/>
      <c r="AUZ23" s="262"/>
      <c r="AVA23" s="262"/>
      <c r="AVB23" s="262"/>
      <c r="AVC23" s="262"/>
      <c r="AVD23" s="262"/>
      <c r="AVE23" s="262"/>
      <c r="AVF23" s="262"/>
      <c r="AVG23" s="262"/>
      <c r="AVH23" s="262"/>
      <c r="AVI23" s="262"/>
      <c r="AVJ23" s="262"/>
      <c r="AVK23" s="262"/>
      <c r="AVL23" s="262"/>
      <c r="AVM23" s="262"/>
      <c r="AVN23" s="262"/>
      <c r="AVO23" s="262"/>
      <c r="AVP23" s="262"/>
      <c r="AVQ23" s="262"/>
      <c r="AVR23" s="262"/>
      <c r="AVS23" s="262"/>
      <c r="AVT23" s="262"/>
      <c r="AVU23" s="262"/>
      <c r="AVV23" s="262"/>
      <c r="AVW23" s="262"/>
      <c r="AVX23" s="262"/>
      <c r="AVY23" s="262"/>
      <c r="AVZ23" s="262"/>
      <c r="AWA23" s="262"/>
      <c r="AWB23" s="262"/>
      <c r="AWC23" s="262"/>
      <c r="AWD23" s="262"/>
      <c r="AWE23" s="262"/>
      <c r="AWF23" s="262"/>
      <c r="AWG23" s="262"/>
      <c r="AWH23" s="262"/>
      <c r="AWI23" s="262"/>
      <c r="AWJ23" s="262"/>
      <c r="AWK23" s="262"/>
      <c r="AWL23" s="262"/>
      <c r="AWM23" s="262"/>
      <c r="AWN23" s="262"/>
      <c r="AWO23" s="262"/>
      <c r="AWP23" s="262"/>
      <c r="AWQ23" s="262"/>
      <c r="AWR23" s="262"/>
      <c r="AWS23" s="262"/>
      <c r="AWT23" s="262"/>
      <c r="AWU23" s="262"/>
      <c r="AWV23" s="262"/>
      <c r="AWW23" s="262"/>
      <c r="AWX23" s="262"/>
      <c r="AWY23" s="262"/>
      <c r="AWZ23" s="262"/>
      <c r="AXA23" s="262"/>
      <c r="AXB23" s="262"/>
      <c r="AXC23" s="262"/>
      <c r="AXD23" s="262"/>
      <c r="AXE23" s="262"/>
      <c r="AXF23" s="262"/>
      <c r="AXG23" s="262"/>
      <c r="AXH23" s="262"/>
      <c r="AXI23" s="262"/>
      <c r="AXJ23" s="262"/>
      <c r="AXK23" s="262"/>
      <c r="AXL23" s="262"/>
      <c r="AXM23" s="262"/>
      <c r="AXN23" s="262"/>
      <c r="AXO23" s="262"/>
      <c r="AXP23" s="262"/>
      <c r="AXQ23" s="262"/>
      <c r="AXR23" s="262"/>
      <c r="AXS23" s="262"/>
      <c r="AXT23" s="262"/>
      <c r="AXU23" s="262"/>
      <c r="AXV23" s="262"/>
      <c r="AXW23" s="262"/>
      <c r="AXX23" s="262"/>
      <c r="AXY23" s="262"/>
      <c r="AXZ23" s="262"/>
      <c r="AYA23" s="262"/>
      <c r="AYB23" s="262"/>
      <c r="AYC23" s="262"/>
      <c r="AYD23" s="262"/>
      <c r="AYE23" s="262"/>
      <c r="AYF23" s="262"/>
      <c r="AYG23" s="262"/>
      <c r="AYH23" s="262"/>
      <c r="AYI23" s="262"/>
      <c r="AYJ23" s="262"/>
      <c r="AYK23" s="262"/>
      <c r="AYL23" s="262"/>
      <c r="AYM23" s="262"/>
      <c r="AYN23" s="262"/>
      <c r="AYO23" s="262"/>
      <c r="AYP23" s="262"/>
      <c r="AYQ23" s="262"/>
      <c r="AYR23" s="262"/>
      <c r="AYS23" s="262"/>
      <c r="AYT23" s="262"/>
      <c r="AYU23" s="262"/>
      <c r="AYV23" s="262"/>
      <c r="AYW23" s="262"/>
      <c r="AYX23" s="262"/>
      <c r="AYY23" s="262"/>
      <c r="AYZ23" s="262"/>
      <c r="AZA23" s="262"/>
      <c r="AZB23" s="262"/>
      <c r="AZC23" s="262"/>
      <c r="AZD23" s="262"/>
      <c r="AZE23" s="262"/>
      <c r="AZF23" s="262"/>
      <c r="AZG23" s="262"/>
      <c r="AZH23" s="262"/>
      <c r="AZI23" s="262"/>
      <c r="AZJ23" s="262"/>
      <c r="AZK23" s="262"/>
      <c r="AZL23" s="262"/>
      <c r="AZM23" s="262"/>
      <c r="AZN23" s="262"/>
      <c r="AZO23" s="262"/>
      <c r="AZP23" s="262"/>
      <c r="AZQ23" s="262"/>
      <c r="AZR23" s="262"/>
      <c r="AZS23" s="262"/>
      <c r="AZT23" s="262"/>
      <c r="AZU23" s="262"/>
      <c r="AZV23" s="262"/>
      <c r="AZW23" s="262"/>
      <c r="AZX23" s="262"/>
      <c r="AZY23" s="262"/>
      <c r="AZZ23" s="262"/>
      <c r="BAA23" s="262"/>
      <c r="BAB23" s="262"/>
      <c r="BAC23" s="262"/>
      <c r="BAD23" s="262"/>
      <c r="BAE23" s="262"/>
      <c r="BAF23" s="262"/>
      <c r="BAG23" s="262"/>
      <c r="BAH23" s="262"/>
      <c r="BAI23" s="262"/>
      <c r="BAJ23" s="262"/>
      <c r="BAK23" s="262"/>
      <c r="BAL23" s="262"/>
      <c r="BAM23" s="262"/>
      <c r="BAN23" s="262"/>
      <c r="BAO23" s="262"/>
      <c r="BAP23" s="262"/>
      <c r="BAQ23" s="262"/>
      <c r="BAR23" s="262"/>
      <c r="BAS23" s="262"/>
      <c r="BAT23" s="262"/>
      <c r="BAU23" s="262"/>
      <c r="BAV23" s="262"/>
      <c r="BAW23" s="262"/>
      <c r="BAX23" s="262"/>
      <c r="BAY23" s="262"/>
      <c r="BAZ23" s="262"/>
      <c r="BBA23" s="262"/>
      <c r="BBB23" s="262"/>
      <c r="BBC23" s="262"/>
      <c r="BBD23" s="262"/>
      <c r="BBE23" s="262"/>
      <c r="BBF23" s="262"/>
      <c r="BBG23" s="262"/>
      <c r="BBH23" s="262"/>
      <c r="BBI23" s="262"/>
      <c r="BBJ23" s="262"/>
      <c r="BBK23" s="262"/>
      <c r="BBL23" s="262"/>
      <c r="BBM23" s="262"/>
      <c r="BBN23" s="262"/>
      <c r="BBO23" s="262"/>
      <c r="BBP23" s="262"/>
      <c r="BBQ23" s="262"/>
      <c r="BBR23" s="262"/>
      <c r="BBS23" s="262"/>
      <c r="BBT23" s="262"/>
      <c r="BBU23" s="262"/>
      <c r="BBV23" s="262"/>
      <c r="BBW23" s="262"/>
      <c r="BBX23" s="262"/>
      <c r="BBY23" s="262"/>
      <c r="BBZ23" s="262"/>
      <c r="BCA23" s="262"/>
      <c r="BCB23" s="262"/>
      <c r="BCC23" s="262"/>
      <c r="BCD23" s="262"/>
      <c r="BCE23" s="262"/>
      <c r="BCF23" s="262"/>
      <c r="BCG23" s="262"/>
      <c r="BCH23" s="262"/>
      <c r="BCI23" s="262"/>
      <c r="BCJ23" s="262"/>
      <c r="BCK23" s="262"/>
      <c r="BCL23" s="262"/>
      <c r="BCM23" s="262"/>
      <c r="BCN23" s="262"/>
      <c r="BCO23" s="262"/>
      <c r="BCP23" s="262"/>
      <c r="BCQ23" s="262"/>
      <c r="BCR23" s="262"/>
      <c r="BCS23" s="262"/>
      <c r="BCT23" s="262"/>
      <c r="BCU23" s="262"/>
      <c r="BCV23" s="262"/>
      <c r="BCW23" s="262"/>
      <c r="BCX23" s="262"/>
      <c r="BCY23" s="262"/>
      <c r="BCZ23" s="262"/>
      <c r="BDA23" s="262"/>
      <c r="BDB23" s="262"/>
      <c r="BDC23" s="262"/>
      <c r="BDD23" s="262"/>
      <c r="BDE23" s="262"/>
      <c r="BDF23" s="262"/>
      <c r="BDG23" s="262"/>
      <c r="BDH23" s="262"/>
      <c r="BDI23" s="262"/>
      <c r="BDJ23" s="262"/>
      <c r="BDK23" s="262"/>
      <c r="BDL23" s="262"/>
      <c r="BDM23" s="262"/>
      <c r="BDN23" s="262"/>
      <c r="BDO23" s="262"/>
      <c r="BDP23" s="262"/>
      <c r="BDQ23" s="262"/>
      <c r="BDR23" s="262"/>
      <c r="BDS23" s="262"/>
      <c r="BDT23" s="262"/>
      <c r="BDU23" s="262"/>
      <c r="BDV23" s="262"/>
      <c r="BDW23" s="262"/>
      <c r="BDX23" s="262"/>
      <c r="BDY23" s="262"/>
      <c r="BDZ23" s="262"/>
      <c r="BEA23" s="262"/>
      <c r="BEB23" s="262"/>
      <c r="BEC23" s="262"/>
      <c r="BED23" s="262"/>
      <c r="BEE23" s="262"/>
      <c r="BEF23" s="262"/>
      <c r="BEG23" s="262"/>
      <c r="BEH23" s="262"/>
      <c r="BEI23" s="262"/>
      <c r="BEJ23" s="262"/>
      <c r="BEK23" s="262"/>
      <c r="BEL23" s="262"/>
      <c r="BEM23" s="262"/>
      <c r="BEN23" s="262"/>
      <c r="BEO23" s="262"/>
      <c r="BEP23" s="262"/>
      <c r="BEQ23" s="262"/>
      <c r="BER23" s="262"/>
      <c r="BES23" s="262"/>
      <c r="BET23" s="262"/>
      <c r="BEU23" s="262"/>
      <c r="BEV23" s="262"/>
      <c r="BEW23" s="262"/>
      <c r="BEX23" s="262"/>
      <c r="BEY23" s="262"/>
      <c r="BEZ23" s="262"/>
      <c r="BFA23" s="262"/>
      <c r="BFB23" s="262"/>
      <c r="BFC23" s="262"/>
      <c r="BFD23" s="262"/>
      <c r="BFE23" s="262"/>
      <c r="BFF23" s="262"/>
      <c r="BFG23" s="262"/>
      <c r="BFH23" s="262"/>
      <c r="BFI23" s="262"/>
      <c r="BFJ23" s="262"/>
      <c r="BFK23" s="262"/>
      <c r="BFL23" s="262"/>
      <c r="BFM23" s="262"/>
      <c r="BFN23" s="262"/>
      <c r="BFO23" s="262"/>
      <c r="BFP23" s="262"/>
      <c r="BFQ23" s="262"/>
      <c r="BFR23" s="262"/>
      <c r="BFS23" s="262"/>
      <c r="BFT23" s="262"/>
      <c r="BFU23" s="262"/>
      <c r="BFV23" s="262"/>
      <c r="BFW23" s="262"/>
      <c r="BFX23" s="262"/>
      <c r="BFY23" s="262"/>
      <c r="BFZ23" s="262"/>
      <c r="BGA23" s="262"/>
      <c r="BGB23" s="262"/>
      <c r="BGC23" s="262"/>
      <c r="BGD23" s="262"/>
      <c r="BGE23" s="262"/>
      <c r="BGF23" s="262"/>
      <c r="BGG23" s="262"/>
      <c r="BGH23" s="262"/>
      <c r="BGI23" s="262"/>
      <c r="BGJ23" s="262"/>
      <c r="BGK23" s="262"/>
      <c r="BGL23" s="262"/>
      <c r="BGM23" s="262"/>
      <c r="BGN23" s="262"/>
      <c r="BGO23" s="262"/>
      <c r="BGP23" s="262"/>
      <c r="BGQ23" s="262"/>
      <c r="BGR23" s="262"/>
      <c r="BGS23" s="262"/>
      <c r="BGT23" s="262"/>
      <c r="BGU23" s="262"/>
      <c r="BGV23" s="262"/>
      <c r="BGW23" s="262"/>
      <c r="BGX23" s="262"/>
      <c r="BGY23" s="262"/>
      <c r="BGZ23" s="262"/>
      <c r="BHA23" s="262"/>
      <c r="BHB23" s="262"/>
      <c r="BHC23" s="262"/>
      <c r="BHD23" s="262"/>
      <c r="BHE23" s="262"/>
      <c r="BHF23" s="262"/>
      <c r="BHG23" s="262"/>
      <c r="BHH23" s="262"/>
      <c r="BHI23" s="262"/>
      <c r="BHJ23" s="262"/>
      <c r="BHK23" s="262"/>
      <c r="BHL23" s="262"/>
      <c r="BHM23" s="262"/>
      <c r="BHN23" s="262"/>
      <c r="BHO23" s="262"/>
      <c r="BHP23" s="262"/>
      <c r="BHQ23" s="262"/>
      <c r="BHR23" s="262"/>
      <c r="BHS23" s="262"/>
      <c r="BHT23" s="262"/>
      <c r="BHU23" s="262"/>
      <c r="BHV23" s="262"/>
      <c r="BHW23" s="262"/>
      <c r="BHX23" s="262"/>
      <c r="BHY23" s="262"/>
      <c r="BHZ23" s="262"/>
      <c r="BIA23" s="262"/>
      <c r="BIB23" s="262"/>
      <c r="BIC23" s="262"/>
      <c r="BID23" s="262"/>
      <c r="BIE23" s="262"/>
      <c r="BIF23" s="262"/>
      <c r="BIG23" s="262"/>
      <c r="BIH23" s="262"/>
      <c r="BII23" s="262"/>
      <c r="BIJ23" s="262"/>
      <c r="BIK23" s="262"/>
      <c r="BIL23" s="262"/>
      <c r="BIM23" s="262"/>
      <c r="BIN23" s="262"/>
      <c r="BIO23" s="262"/>
      <c r="BIP23" s="262"/>
      <c r="BIQ23" s="262"/>
      <c r="BIR23" s="262"/>
      <c r="BIS23" s="262"/>
      <c r="BIT23" s="262"/>
      <c r="BIU23" s="262"/>
      <c r="BIV23" s="262"/>
      <c r="BIW23" s="262"/>
      <c r="BIX23" s="262"/>
      <c r="BIY23" s="262"/>
      <c r="BIZ23" s="262"/>
      <c r="BJA23" s="262"/>
      <c r="BJB23" s="262"/>
      <c r="BJC23" s="262"/>
      <c r="BJD23" s="262"/>
      <c r="BJE23" s="262"/>
      <c r="BJF23" s="262"/>
      <c r="BJG23" s="262"/>
      <c r="BJH23" s="262"/>
      <c r="BJI23" s="262"/>
      <c r="BJJ23" s="262"/>
      <c r="BJK23" s="262"/>
      <c r="BJL23" s="262"/>
      <c r="BJM23" s="262"/>
      <c r="BJN23" s="262"/>
      <c r="BJO23" s="262"/>
      <c r="BJP23" s="262"/>
      <c r="BJQ23" s="262"/>
      <c r="BJR23" s="262"/>
      <c r="BJS23" s="262"/>
      <c r="BJT23" s="262"/>
      <c r="BJU23" s="262"/>
      <c r="BJV23" s="262"/>
      <c r="BJW23" s="262"/>
      <c r="BJX23" s="262"/>
      <c r="BJY23" s="262"/>
      <c r="BJZ23" s="262"/>
      <c r="BKA23" s="262"/>
      <c r="BKB23" s="262"/>
      <c r="BKC23" s="262"/>
      <c r="BKD23" s="262"/>
      <c r="BKE23" s="262"/>
      <c r="BKF23" s="262"/>
      <c r="BKG23" s="262"/>
      <c r="BKH23" s="262"/>
      <c r="BKI23" s="262"/>
      <c r="BKJ23" s="262"/>
      <c r="BKK23" s="262"/>
      <c r="BKL23" s="262"/>
      <c r="BKM23" s="262"/>
      <c r="BKN23" s="262"/>
      <c r="BKO23" s="262"/>
      <c r="BKP23" s="262"/>
      <c r="BKQ23" s="262"/>
      <c r="BKR23" s="262"/>
      <c r="BKS23" s="262"/>
      <c r="BKT23" s="262"/>
      <c r="BKU23" s="262"/>
      <c r="BKV23" s="262"/>
      <c r="BKW23" s="262"/>
      <c r="BKX23" s="262"/>
      <c r="BKY23" s="262"/>
      <c r="BKZ23" s="262"/>
      <c r="BLA23" s="262"/>
      <c r="BLB23" s="262"/>
      <c r="BLC23" s="262"/>
      <c r="BLD23" s="262"/>
      <c r="BLE23" s="262"/>
      <c r="BLF23" s="262"/>
      <c r="BLG23" s="262"/>
      <c r="BLH23" s="262"/>
      <c r="BLI23" s="262"/>
      <c r="BLJ23" s="262"/>
      <c r="BLK23" s="262"/>
      <c r="BLL23" s="262"/>
      <c r="BLM23" s="262"/>
      <c r="BLN23" s="262"/>
      <c r="BLO23" s="262"/>
      <c r="BLP23" s="262"/>
      <c r="BLQ23" s="262"/>
      <c r="BLR23" s="262"/>
      <c r="BLS23" s="262"/>
      <c r="BLT23" s="262"/>
      <c r="BLU23" s="262"/>
      <c r="BLV23" s="262"/>
      <c r="BLW23" s="262"/>
      <c r="BLX23" s="262"/>
      <c r="BLY23" s="262"/>
      <c r="BLZ23" s="262"/>
      <c r="BMA23" s="262"/>
      <c r="BMB23" s="262"/>
      <c r="BMC23" s="262"/>
      <c r="BMD23" s="262"/>
      <c r="BME23" s="262"/>
      <c r="BMF23" s="262"/>
      <c r="BMG23" s="262"/>
      <c r="BMH23" s="262"/>
      <c r="BMI23" s="262"/>
      <c r="BMJ23" s="262"/>
      <c r="BMK23" s="262"/>
      <c r="BML23" s="262"/>
      <c r="BMM23" s="262"/>
      <c r="BMN23" s="262"/>
      <c r="BMO23" s="262"/>
      <c r="BMP23" s="262"/>
      <c r="BMQ23" s="262"/>
      <c r="BMR23" s="262"/>
      <c r="BMS23" s="262"/>
      <c r="BMT23" s="262"/>
      <c r="BMU23" s="262"/>
      <c r="BMV23" s="262"/>
      <c r="BMW23" s="262"/>
      <c r="BMX23" s="262"/>
      <c r="BMY23" s="262"/>
      <c r="BMZ23" s="262"/>
      <c r="BNA23" s="262"/>
      <c r="BNB23" s="262"/>
      <c r="BNC23" s="262"/>
      <c r="BND23" s="262"/>
      <c r="BNE23" s="262"/>
      <c r="BNF23" s="262"/>
      <c r="BNG23" s="262"/>
      <c r="BNH23" s="262"/>
      <c r="BNI23" s="262"/>
      <c r="BNJ23" s="262"/>
      <c r="BNK23" s="262"/>
      <c r="BNL23" s="262"/>
      <c r="BNM23" s="262"/>
      <c r="BNN23" s="262"/>
      <c r="BNO23" s="262"/>
      <c r="BNP23" s="262"/>
      <c r="BNQ23" s="262"/>
      <c r="BNR23" s="262"/>
      <c r="BNS23" s="262"/>
      <c r="BNT23" s="262"/>
      <c r="BNU23" s="262"/>
      <c r="BNV23" s="262"/>
      <c r="BNW23" s="262"/>
      <c r="BNX23" s="262"/>
      <c r="BNY23" s="262"/>
      <c r="BNZ23" s="262"/>
      <c r="BOA23" s="262"/>
      <c r="BOB23" s="262"/>
      <c r="BOC23" s="262"/>
      <c r="BOD23" s="262"/>
      <c r="BOE23" s="262"/>
      <c r="BOF23" s="262"/>
      <c r="BOG23" s="262"/>
      <c r="BOH23" s="262"/>
      <c r="BOI23" s="262"/>
      <c r="BOJ23" s="262"/>
      <c r="BOK23" s="262"/>
      <c r="BOL23" s="262"/>
      <c r="BOM23" s="262"/>
      <c r="BON23" s="262"/>
      <c r="BOO23" s="262"/>
      <c r="BOP23" s="262"/>
      <c r="BOQ23" s="262"/>
      <c r="BOR23" s="262"/>
      <c r="BOS23" s="262"/>
      <c r="BOT23" s="262"/>
      <c r="BOU23" s="262"/>
      <c r="BOV23" s="262"/>
      <c r="BOW23" s="262"/>
      <c r="BOX23" s="262"/>
      <c r="BOY23" s="262"/>
      <c r="BOZ23" s="262"/>
      <c r="BPA23" s="262"/>
      <c r="BPB23" s="262"/>
      <c r="BPC23" s="262"/>
      <c r="BPD23" s="262"/>
      <c r="BPE23" s="262"/>
      <c r="BPF23" s="262"/>
      <c r="BPG23" s="262"/>
      <c r="BPH23" s="262"/>
      <c r="BPI23" s="262"/>
      <c r="BPJ23" s="262"/>
      <c r="BPK23" s="262"/>
      <c r="BPL23" s="262"/>
      <c r="BPM23" s="262"/>
      <c r="BPN23" s="262"/>
      <c r="BPO23" s="262"/>
      <c r="BPP23" s="262"/>
      <c r="BPQ23" s="262"/>
      <c r="BPR23" s="262"/>
      <c r="BPS23" s="262"/>
      <c r="BPT23" s="262"/>
      <c r="BPU23" s="262"/>
      <c r="BPV23" s="262"/>
      <c r="BPW23" s="262"/>
      <c r="BPX23" s="262"/>
      <c r="BPY23" s="262"/>
      <c r="BPZ23" s="262"/>
      <c r="BQA23" s="262"/>
      <c r="BQB23" s="262"/>
      <c r="BQC23" s="262"/>
      <c r="BQD23" s="262"/>
      <c r="BQE23" s="262"/>
      <c r="BQF23" s="262"/>
      <c r="BQG23" s="262"/>
      <c r="BQH23" s="262"/>
      <c r="BQI23" s="262"/>
      <c r="BQJ23" s="262"/>
      <c r="BQK23" s="262"/>
      <c r="BQL23" s="262"/>
      <c r="BQM23" s="262"/>
      <c r="BQN23" s="262"/>
      <c r="BQO23" s="262"/>
      <c r="BQP23" s="262"/>
      <c r="BQQ23" s="262"/>
      <c r="BQR23" s="262"/>
      <c r="BQS23" s="262"/>
      <c r="BQT23" s="262"/>
      <c r="BQU23" s="262"/>
      <c r="BQV23" s="262"/>
      <c r="BQW23" s="262"/>
      <c r="BQX23" s="262"/>
      <c r="BQY23" s="262"/>
      <c r="BQZ23" s="262"/>
      <c r="BRA23" s="262"/>
      <c r="BRB23" s="262"/>
      <c r="BRC23" s="262"/>
      <c r="BRD23" s="262"/>
      <c r="BRE23" s="262"/>
      <c r="BRF23" s="262"/>
      <c r="BRG23" s="262"/>
      <c r="BRH23" s="262"/>
      <c r="BRI23" s="262"/>
      <c r="BRJ23" s="262"/>
      <c r="BRK23" s="262"/>
      <c r="BRL23" s="262"/>
      <c r="BRM23" s="262"/>
      <c r="BRN23" s="262"/>
      <c r="BRO23" s="262"/>
      <c r="BRP23" s="262"/>
      <c r="BRQ23" s="262"/>
      <c r="BRR23" s="262"/>
      <c r="BRS23" s="262"/>
      <c r="BRT23" s="262"/>
      <c r="BRU23" s="262"/>
      <c r="BRV23" s="262"/>
      <c r="BRW23" s="262"/>
      <c r="BRX23" s="262"/>
      <c r="BRY23" s="262"/>
      <c r="BRZ23" s="262"/>
      <c r="BSA23" s="262"/>
      <c r="BSB23" s="262"/>
      <c r="BSC23" s="262"/>
      <c r="BSD23" s="262"/>
      <c r="BSE23" s="262"/>
      <c r="BSF23" s="262"/>
      <c r="BSG23" s="262"/>
      <c r="BSH23" s="262"/>
      <c r="BSI23" s="262"/>
      <c r="BSJ23" s="262"/>
      <c r="BSK23" s="262"/>
      <c r="BSL23" s="262"/>
      <c r="BSM23" s="262"/>
      <c r="BSN23" s="262"/>
      <c r="BSO23" s="262"/>
      <c r="BSP23" s="262"/>
      <c r="BSQ23" s="262"/>
      <c r="BSR23" s="262"/>
      <c r="BSS23" s="262"/>
      <c r="BST23" s="262"/>
      <c r="BSU23" s="262"/>
      <c r="BSV23" s="262"/>
      <c r="BSW23" s="262"/>
      <c r="BSX23" s="262"/>
      <c r="BSY23" s="262"/>
      <c r="BSZ23" s="262"/>
      <c r="BTA23" s="262"/>
      <c r="BTB23" s="262"/>
      <c r="BTC23" s="262"/>
      <c r="BTD23" s="262"/>
      <c r="BTE23" s="262"/>
      <c r="BTF23" s="262"/>
      <c r="BTG23" s="262"/>
      <c r="BTH23" s="262"/>
      <c r="BTI23" s="262"/>
      <c r="BTJ23" s="262"/>
      <c r="BTK23" s="262"/>
      <c r="BTL23" s="262"/>
      <c r="BTM23" s="262"/>
      <c r="BTN23" s="262"/>
      <c r="BTO23" s="262"/>
      <c r="BTP23" s="262"/>
      <c r="BTQ23" s="262"/>
      <c r="BTR23" s="262"/>
      <c r="BTS23" s="262"/>
      <c r="BTT23" s="262"/>
      <c r="BTU23" s="262"/>
      <c r="BTV23" s="262"/>
      <c r="BTW23" s="262"/>
      <c r="BTX23" s="262"/>
      <c r="BTY23" s="262"/>
      <c r="BTZ23" s="262"/>
      <c r="BUA23" s="262"/>
      <c r="BUB23" s="262"/>
      <c r="BUC23" s="262"/>
      <c r="BUD23" s="262"/>
      <c r="BUE23" s="262"/>
      <c r="BUF23" s="262"/>
      <c r="BUG23" s="262"/>
      <c r="BUH23" s="262"/>
      <c r="BUI23" s="262"/>
      <c r="BUJ23" s="262"/>
      <c r="BUK23" s="262"/>
      <c r="BUL23" s="262"/>
      <c r="BUM23" s="262"/>
      <c r="BUN23" s="262"/>
      <c r="BUO23" s="262"/>
      <c r="BUP23" s="262"/>
      <c r="BUQ23" s="262"/>
      <c r="BUR23" s="262"/>
      <c r="BUS23" s="262"/>
      <c r="BUT23" s="262"/>
      <c r="BUU23" s="262"/>
      <c r="BUV23" s="262"/>
      <c r="BUW23" s="262"/>
      <c r="BUX23" s="262"/>
      <c r="BUY23" s="262"/>
      <c r="BUZ23" s="262"/>
      <c r="BVA23" s="262"/>
      <c r="BVB23" s="262"/>
      <c r="BVC23" s="262"/>
      <c r="BVD23" s="262"/>
      <c r="BVE23" s="262"/>
      <c r="BVF23" s="262"/>
      <c r="BVG23" s="262"/>
      <c r="BVH23" s="262"/>
      <c r="BVI23" s="262"/>
      <c r="BVJ23" s="262"/>
      <c r="BVK23" s="262"/>
      <c r="BVL23" s="262"/>
      <c r="BVM23" s="262"/>
      <c r="BVN23" s="262"/>
      <c r="BVO23" s="262"/>
      <c r="BVP23" s="262"/>
      <c r="BVQ23" s="262"/>
      <c r="BVR23" s="262"/>
      <c r="BVS23" s="262"/>
      <c r="BVT23" s="262"/>
      <c r="BVU23" s="262"/>
      <c r="BVV23" s="262"/>
      <c r="BVW23" s="262"/>
      <c r="BVX23" s="262"/>
      <c r="BVY23" s="262"/>
      <c r="BVZ23" s="262"/>
      <c r="BWA23" s="262"/>
      <c r="BWB23" s="262"/>
      <c r="BWC23" s="262"/>
      <c r="BWD23" s="262"/>
      <c r="BWE23" s="262"/>
      <c r="BWF23" s="262"/>
      <c r="BWG23" s="262"/>
      <c r="BWH23" s="262"/>
      <c r="BWI23" s="262"/>
      <c r="BWJ23" s="262"/>
      <c r="BWK23" s="262"/>
      <c r="BWL23" s="262"/>
      <c r="BWM23" s="262"/>
      <c r="BWN23" s="262"/>
      <c r="BWO23" s="262"/>
      <c r="BWP23" s="262"/>
      <c r="BWQ23" s="262"/>
      <c r="BWR23" s="262"/>
      <c r="BWS23" s="262"/>
      <c r="BWT23" s="262"/>
      <c r="BWU23" s="262"/>
      <c r="BWV23" s="262"/>
      <c r="BWW23" s="262"/>
      <c r="BWX23" s="262"/>
      <c r="BWY23" s="262"/>
      <c r="BWZ23" s="262"/>
      <c r="BXA23" s="262"/>
      <c r="BXB23" s="262"/>
      <c r="BXC23" s="262"/>
      <c r="BXD23" s="262"/>
      <c r="BXE23" s="262"/>
      <c r="BXF23" s="262"/>
      <c r="BXG23" s="262"/>
      <c r="BXH23" s="262"/>
      <c r="BXI23" s="262"/>
      <c r="BXJ23" s="262"/>
      <c r="BXK23" s="262"/>
      <c r="BXL23" s="262"/>
      <c r="BXM23" s="262"/>
      <c r="BXN23" s="262"/>
      <c r="BXO23" s="262"/>
      <c r="BXP23" s="262"/>
      <c r="BXQ23" s="262"/>
      <c r="BXR23" s="262"/>
      <c r="BXS23" s="262"/>
      <c r="BXT23" s="262"/>
      <c r="BXU23" s="262"/>
      <c r="BXV23" s="262"/>
      <c r="BXW23" s="262"/>
      <c r="BXX23" s="262"/>
      <c r="BXY23" s="262"/>
      <c r="BXZ23" s="262"/>
      <c r="BYA23" s="262"/>
      <c r="BYB23" s="262"/>
      <c r="BYC23" s="262"/>
      <c r="BYD23" s="262"/>
      <c r="BYE23" s="262"/>
      <c r="BYF23" s="262"/>
      <c r="BYG23" s="262"/>
      <c r="BYH23" s="262"/>
      <c r="BYI23" s="262"/>
      <c r="BYJ23" s="262"/>
      <c r="BYK23" s="262"/>
      <c r="BYL23" s="262"/>
      <c r="BYM23" s="262"/>
      <c r="BYN23" s="262"/>
      <c r="BYO23" s="262"/>
      <c r="BYP23" s="262"/>
      <c r="BYQ23" s="262"/>
      <c r="BYR23" s="262"/>
      <c r="BYS23" s="262"/>
      <c r="BYT23" s="262"/>
      <c r="BYU23" s="262"/>
      <c r="BYV23" s="262"/>
      <c r="BYW23" s="262"/>
      <c r="BYX23" s="262"/>
      <c r="BYY23" s="262"/>
      <c r="BYZ23" s="262"/>
      <c r="BZA23" s="262"/>
      <c r="BZB23" s="262"/>
      <c r="BZC23" s="262"/>
      <c r="BZD23" s="262"/>
      <c r="BZE23" s="262"/>
      <c r="BZF23" s="262"/>
      <c r="BZG23" s="262"/>
      <c r="BZH23" s="262"/>
      <c r="BZI23" s="262"/>
      <c r="BZJ23" s="262"/>
      <c r="BZK23" s="262"/>
      <c r="BZL23" s="262"/>
      <c r="BZM23" s="262"/>
      <c r="BZN23" s="262"/>
      <c r="BZO23" s="262"/>
      <c r="BZP23" s="262"/>
      <c r="BZQ23" s="262"/>
      <c r="BZR23" s="262"/>
      <c r="BZS23" s="262"/>
      <c r="BZT23" s="262"/>
      <c r="BZU23" s="262"/>
      <c r="BZV23" s="262"/>
      <c r="BZW23" s="262"/>
      <c r="BZX23" s="262"/>
      <c r="BZY23" s="262"/>
      <c r="BZZ23" s="262"/>
      <c r="CAA23" s="262"/>
      <c r="CAB23" s="262"/>
      <c r="CAC23" s="262"/>
      <c r="CAD23" s="262"/>
      <c r="CAE23" s="262"/>
      <c r="CAF23" s="262"/>
      <c r="CAG23" s="262"/>
      <c r="CAH23" s="262"/>
      <c r="CAI23" s="262"/>
      <c r="CAJ23" s="262"/>
      <c r="CAK23" s="262"/>
      <c r="CAL23" s="262"/>
      <c r="CAM23" s="262"/>
      <c r="CAN23" s="262"/>
      <c r="CAO23" s="262"/>
      <c r="CAP23" s="262"/>
      <c r="CAQ23" s="262"/>
      <c r="CAR23" s="262"/>
      <c r="CAS23" s="262"/>
      <c r="CAT23" s="262"/>
      <c r="CAU23" s="262"/>
      <c r="CAV23" s="262"/>
      <c r="CAW23" s="262"/>
      <c r="CAX23" s="262"/>
      <c r="CAY23" s="262"/>
      <c r="CAZ23" s="262"/>
      <c r="CBA23" s="262"/>
      <c r="CBB23" s="262"/>
      <c r="CBC23" s="262"/>
      <c r="CBD23" s="262"/>
      <c r="CBE23" s="262"/>
      <c r="CBF23" s="262"/>
      <c r="CBG23" s="262"/>
      <c r="CBH23" s="262"/>
      <c r="CBI23" s="262"/>
      <c r="CBJ23" s="262"/>
      <c r="CBK23" s="262"/>
      <c r="CBL23" s="262"/>
      <c r="CBM23" s="262"/>
      <c r="CBN23" s="262"/>
      <c r="CBO23" s="262"/>
      <c r="CBP23" s="262"/>
      <c r="CBQ23" s="262"/>
      <c r="CBR23" s="262"/>
      <c r="CBS23" s="262"/>
      <c r="CBT23" s="262"/>
      <c r="CBU23" s="262"/>
      <c r="CBV23" s="262"/>
      <c r="CBW23" s="262"/>
      <c r="CBX23" s="262"/>
      <c r="CBY23" s="262"/>
      <c r="CBZ23" s="262"/>
      <c r="CCA23" s="262"/>
      <c r="CCB23" s="262"/>
      <c r="CCC23" s="262"/>
      <c r="CCD23" s="262"/>
      <c r="CCE23" s="262"/>
      <c r="CCF23" s="262"/>
      <c r="CCG23" s="262"/>
      <c r="CCH23" s="262"/>
      <c r="CCI23" s="262"/>
      <c r="CCJ23" s="262"/>
      <c r="CCK23" s="262"/>
      <c r="CCL23" s="262"/>
      <c r="CCM23" s="262"/>
      <c r="CCN23" s="262"/>
      <c r="CCO23" s="262"/>
      <c r="CCP23" s="262"/>
      <c r="CCQ23" s="262"/>
      <c r="CCR23" s="262"/>
      <c r="CCS23" s="262"/>
      <c r="CCT23" s="262"/>
      <c r="CCU23" s="262"/>
      <c r="CCV23" s="262"/>
      <c r="CCW23" s="262"/>
      <c r="CCX23" s="262"/>
      <c r="CCY23" s="262"/>
      <c r="CCZ23" s="262"/>
      <c r="CDA23" s="262"/>
      <c r="CDB23" s="262"/>
      <c r="CDC23" s="262"/>
      <c r="CDD23" s="262"/>
      <c r="CDE23" s="262"/>
      <c r="CDF23" s="262"/>
      <c r="CDG23" s="262"/>
      <c r="CDH23" s="262"/>
      <c r="CDI23" s="262"/>
      <c r="CDJ23" s="262"/>
      <c r="CDK23" s="262"/>
      <c r="CDL23" s="262"/>
      <c r="CDM23" s="262"/>
      <c r="CDN23" s="262"/>
      <c r="CDO23" s="262"/>
      <c r="CDP23" s="262"/>
      <c r="CDQ23" s="262"/>
      <c r="CDR23" s="262"/>
      <c r="CDS23" s="262"/>
      <c r="CDT23" s="262"/>
      <c r="CDU23" s="262"/>
      <c r="CDV23" s="262"/>
      <c r="CDW23" s="262"/>
      <c r="CDX23" s="262"/>
      <c r="CDY23" s="262"/>
      <c r="CDZ23" s="262"/>
      <c r="CEA23" s="262"/>
      <c r="CEB23" s="262"/>
      <c r="CEC23" s="262"/>
      <c r="CED23" s="262"/>
      <c r="CEE23" s="262"/>
      <c r="CEF23" s="262"/>
      <c r="CEG23" s="262"/>
      <c r="CEH23" s="262"/>
      <c r="CEI23" s="262"/>
      <c r="CEJ23" s="262"/>
      <c r="CEK23" s="262"/>
      <c r="CEL23" s="262"/>
      <c r="CEM23" s="262"/>
      <c r="CEN23" s="262"/>
      <c r="CEO23" s="262"/>
      <c r="CEP23" s="262"/>
      <c r="CEQ23" s="262"/>
      <c r="CER23" s="262"/>
      <c r="CES23" s="262"/>
      <c r="CET23" s="262"/>
      <c r="CEU23" s="262"/>
      <c r="CEV23" s="262"/>
      <c r="CEW23" s="262"/>
      <c r="CEX23" s="262"/>
      <c r="CEY23" s="262"/>
      <c r="CEZ23" s="262"/>
      <c r="CFA23" s="262"/>
      <c r="CFB23" s="262"/>
      <c r="CFC23" s="262"/>
      <c r="CFD23" s="262"/>
      <c r="CFE23" s="262"/>
      <c r="CFF23" s="262"/>
      <c r="CFG23" s="262"/>
      <c r="CFH23" s="262"/>
      <c r="CFI23" s="262"/>
      <c r="CFJ23" s="262"/>
      <c r="CFK23" s="262"/>
      <c r="CFL23" s="262"/>
      <c r="CFM23" s="262"/>
      <c r="CFN23" s="262"/>
      <c r="CFO23" s="262"/>
      <c r="CFP23" s="262"/>
      <c r="CFQ23" s="262"/>
      <c r="CFR23" s="262"/>
      <c r="CFS23" s="262"/>
      <c r="CFT23" s="262"/>
      <c r="CFU23" s="262"/>
      <c r="CFV23" s="262"/>
      <c r="CFW23" s="262"/>
      <c r="CFX23" s="262"/>
      <c r="CFY23" s="262"/>
      <c r="CFZ23" s="262"/>
      <c r="CGA23" s="262"/>
      <c r="CGB23" s="262"/>
      <c r="CGC23" s="262"/>
      <c r="CGD23" s="262"/>
      <c r="CGE23" s="262"/>
      <c r="CGF23" s="262"/>
      <c r="CGG23" s="262"/>
      <c r="CGH23" s="262"/>
      <c r="CGI23" s="262"/>
      <c r="CGJ23" s="262"/>
      <c r="CGK23" s="262"/>
      <c r="CGL23" s="262"/>
      <c r="CGM23" s="262"/>
      <c r="CGN23" s="262"/>
      <c r="CGO23" s="262"/>
      <c r="CGP23" s="262"/>
      <c r="CGQ23" s="262"/>
      <c r="CGR23" s="262"/>
      <c r="CGS23" s="262"/>
      <c r="CGT23" s="262"/>
      <c r="CGU23" s="262"/>
      <c r="CGV23" s="262"/>
      <c r="CGW23" s="262"/>
      <c r="CGX23" s="262"/>
      <c r="CGY23" s="262"/>
      <c r="CGZ23" s="262"/>
      <c r="CHA23" s="262"/>
      <c r="CHB23" s="262"/>
      <c r="CHC23" s="262"/>
      <c r="CHD23" s="262"/>
      <c r="CHE23" s="262"/>
      <c r="CHF23" s="262"/>
      <c r="CHG23" s="262"/>
      <c r="CHH23" s="262"/>
      <c r="CHI23" s="262"/>
      <c r="CHJ23" s="262"/>
      <c r="CHK23" s="262"/>
      <c r="CHL23" s="262"/>
      <c r="CHM23" s="262"/>
      <c r="CHN23" s="262"/>
      <c r="CHO23" s="262"/>
      <c r="CHP23" s="262"/>
      <c r="CHQ23" s="262"/>
      <c r="CHR23" s="262"/>
      <c r="CHS23" s="262"/>
      <c r="CHT23" s="262"/>
      <c r="CHU23" s="262"/>
      <c r="CHV23" s="262"/>
      <c r="CHW23" s="262"/>
      <c r="CHX23" s="262"/>
      <c r="CHY23" s="262"/>
      <c r="CHZ23" s="262"/>
      <c r="CIA23" s="262"/>
      <c r="CIB23" s="262"/>
      <c r="CIC23" s="262"/>
      <c r="CID23" s="262"/>
      <c r="CIE23" s="262"/>
      <c r="CIF23" s="262"/>
      <c r="CIG23" s="262"/>
      <c r="CIH23" s="262"/>
      <c r="CII23" s="262"/>
      <c r="CIJ23" s="262"/>
      <c r="CIK23" s="262"/>
      <c r="CIL23" s="262"/>
      <c r="CIM23" s="262"/>
      <c r="CIN23" s="262"/>
      <c r="CIO23" s="262"/>
      <c r="CIP23" s="262"/>
      <c r="CIQ23" s="262"/>
      <c r="CIR23" s="262"/>
      <c r="CIS23" s="262"/>
      <c r="CIT23" s="262"/>
      <c r="CIU23" s="262"/>
      <c r="CIV23" s="262"/>
      <c r="CIW23" s="262"/>
      <c r="CIX23" s="262"/>
      <c r="CIY23" s="262"/>
      <c r="CIZ23" s="262"/>
      <c r="CJA23" s="262"/>
      <c r="CJB23" s="262"/>
      <c r="CJC23" s="262"/>
      <c r="CJD23" s="262"/>
      <c r="CJE23" s="262"/>
      <c r="CJF23" s="262"/>
      <c r="CJG23" s="262"/>
      <c r="CJH23" s="262"/>
      <c r="CJI23" s="262"/>
      <c r="CJJ23" s="262"/>
      <c r="CJK23" s="262"/>
      <c r="CJL23" s="262"/>
      <c r="CJM23" s="262"/>
      <c r="CJN23" s="262"/>
      <c r="CJO23" s="262"/>
      <c r="CJP23" s="262"/>
      <c r="CJQ23" s="262"/>
      <c r="CJR23" s="262"/>
      <c r="CJS23" s="262"/>
      <c r="CJT23" s="262"/>
      <c r="CJU23" s="262"/>
      <c r="CJV23" s="262"/>
      <c r="CJW23" s="262"/>
      <c r="CJX23" s="262"/>
      <c r="CJY23" s="262"/>
      <c r="CJZ23" s="262"/>
      <c r="CKA23" s="262"/>
      <c r="CKB23" s="262"/>
      <c r="CKC23" s="262"/>
      <c r="CKD23" s="262"/>
      <c r="CKE23" s="262"/>
      <c r="CKF23" s="262"/>
      <c r="CKG23" s="262"/>
      <c r="CKH23" s="262"/>
      <c r="CKI23" s="262"/>
      <c r="CKJ23" s="262"/>
      <c r="CKK23" s="262"/>
      <c r="CKL23" s="262"/>
      <c r="CKM23" s="262"/>
      <c r="CKN23" s="262"/>
      <c r="CKO23" s="262"/>
      <c r="CKP23" s="262"/>
      <c r="CKQ23" s="262"/>
      <c r="CKR23" s="262"/>
      <c r="CKS23" s="262"/>
      <c r="CKT23" s="262"/>
      <c r="CKU23" s="262"/>
      <c r="CKV23" s="262"/>
      <c r="CKW23" s="262"/>
      <c r="CKX23" s="262"/>
      <c r="CKY23" s="262"/>
      <c r="CKZ23" s="262"/>
      <c r="CLA23" s="262"/>
      <c r="CLB23" s="262"/>
      <c r="CLC23" s="262"/>
      <c r="CLD23" s="262"/>
      <c r="CLE23" s="262"/>
      <c r="CLF23" s="262"/>
      <c r="CLG23" s="262"/>
      <c r="CLH23" s="262"/>
      <c r="CLI23" s="262"/>
      <c r="CLJ23" s="262"/>
      <c r="CLK23" s="262"/>
      <c r="CLL23" s="262"/>
      <c r="CLM23" s="262"/>
      <c r="CLN23" s="262"/>
      <c r="CLO23" s="262"/>
      <c r="CLP23" s="262"/>
      <c r="CLQ23" s="262"/>
      <c r="CLR23" s="262"/>
      <c r="CLS23" s="262"/>
      <c r="CLT23" s="262"/>
      <c r="CLU23" s="262"/>
      <c r="CLV23" s="262"/>
      <c r="CLW23" s="262"/>
      <c r="CLX23" s="262"/>
      <c r="CLY23" s="262"/>
      <c r="CLZ23" s="262"/>
      <c r="CMA23" s="262"/>
      <c r="CMB23" s="262"/>
      <c r="CMC23" s="262"/>
      <c r="CMD23" s="262"/>
      <c r="CME23" s="262"/>
      <c r="CMF23" s="262"/>
      <c r="CMG23" s="262"/>
      <c r="CMH23" s="262"/>
      <c r="CMI23" s="262"/>
      <c r="CMJ23" s="262"/>
      <c r="CMK23" s="262"/>
      <c r="CML23" s="262"/>
      <c r="CMM23" s="262"/>
      <c r="CMN23" s="262"/>
      <c r="CMO23" s="262"/>
      <c r="CMP23" s="262"/>
      <c r="CMQ23" s="262"/>
      <c r="CMR23" s="262"/>
      <c r="CMS23" s="262"/>
      <c r="CMT23" s="262"/>
      <c r="CMU23" s="262"/>
      <c r="CMV23" s="262"/>
      <c r="CMW23" s="262"/>
      <c r="CMX23" s="262"/>
      <c r="CMY23" s="262"/>
      <c r="CMZ23" s="262"/>
      <c r="CNA23" s="262"/>
      <c r="CNB23" s="262"/>
      <c r="CNC23" s="262"/>
      <c r="CND23" s="262"/>
      <c r="CNE23" s="262"/>
      <c r="CNF23" s="262"/>
      <c r="CNG23" s="262"/>
      <c r="CNH23" s="262"/>
      <c r="CNI23" s="262"/>
      <c r="CNJ23" s="262"/>
      <c r="CNK23" s="262"/>
      <c r="CNL23" s="262"/>
      <c r="CNM23" s="262"/>
      <c r="CNN23" s="262"/>
      <c r="CNO23" s="262"/>
      <c r="CNP23" s="262"/>
      <c r="CNQ23" s="262"/>
      <c r="CNR23" s="262"/>
      <c r="CNS23" s="262"/>
      <c r="CNT23" s="262"/>
      <c r="CNU23" s="262"/>
      <c r="CNV23" s="262"/>
      <c r="CNW23" s="262"/>
      <c r="CNX23" s="262"/>
      <c r="CNY23" s="262"/>
      <c r="CNZ23" s="262"/>
      <c r="COA23" s="262"/>
      <c r="COB23" s="262"/>
      <c r="COC23" s="262"/>
      <c r="COD23" s="262"/>
      <c r="COE23" s="262"/>
      <c r="COF23" s="262"/>
      <c r="COG23" s="262"/>
      <c r="COH23" s="262"/>
      <c r="COI23" s="262"/>
      <c r="COJ23" s="262"/>
      <c r="COK23" s="262"/>
      <c r="COL23" s="262"/>
      <c r="COM23" s="262"/>
      <c r="CON23" s="262"/>
      <c r="COO23" s="262"/>
      <c r="COP23" s="262"/>
      <c r="COQ23" s="262"/>
      <c r="COR23" s="262"/>
      <c r="COS23" s="262"/>
      <c r="COT23" s="262"/>
      <c r="COU23" s="262"/>
      <c r="COV23" s="262"/>
      <c r="COW23" s="262"/>
      <c r="COX23" s="262"/>
      <c r="COY23" s="262"/>
      <c r="COZ23" s="262"/>
      <c r="CPA23" s="262"/>
      <c r="CPB23" s="262"/>
      <c r="CPC23" s="262"/>
      <c r="CPD23" s="262"/>
      <c r="CPE23" s="262"/>
      <c r="CPF23" s="262"/>
      <c r="CPG23" s="262"/>
      <c r="CPH23" s="262"/>
      <c r="CPI23" s="262"/>
      <c r="CPJ23" s="262"/>
      <c r="CPK23" s="262"/>
      <c r="CPL23" s="262"/>
      <c r="CPM23" s="262"/>
      <c r="CPN23" s="262"/>
      <c r="CPO23" s="262"/>
      <c r="CPP23" s="262"/>
      <c r="CPQ23" s="262"/>
      <c r="CPR23" s="262"/>
      <c r="CPS23" s="262"/>
      <c r="CPT23" s="262"/>
      <c r="CPU23" s="262"/>
      <c r="CPV23" s="262"/>
      <c r="CPW23" s="262"/>
      <c r="CPX23" s="262"/>
      <c r="CPY23" s="262"/>
      <c r="CPZ23" s="262"/>
      <c r="CQA23" s="262"/>
      <c r="CQB23" s="262"/>
      <c r="CQC23" s="262"/>
      <c r="CQD23" s="262"/>
      <c r="CQE23" s="262"/>
      <c r="CQF23" s="262"/>
      <c r="CQG23" s="262"/>
      <c r="CQH23" s="262"/>
      <c r="CQI23" s="262"/>
      <c r="CQJ23" s="262"/>
      <c r="CQK23" s="262"/>
      <c r="CQL23" s="262"/>
      <c r="CQM23" s="262"/>
      <c r="CQN23" s="262"/>
      <c r="CQO23" s="262"/>
      <c r="CQP23" s="262"/>
      <c r="CQQ23" s="262"/>
      <c r="CQR23" s="262"/>
      <c r="CQS23" s="262"/>
      <c r="CQT23" s="262"/>
      <c r="CQU23" s="262"/>
      <c r="CQV23" s="262"/>
      <c r="CQW23" s="262"/>
      <c r="CQX23" s="262"/>
      <c r="CQY23" s="262"/>
      <c r="CQZ23" s="262"/>
      <c r="CRA23" s="262"/>
      <c r="CRB23" s="262"/>
      <c r="CRC23" s="262"/>
      <c r="CRD23" s="262"/>
      <c r="CRE23" s="262"/>
      <c r="CRF23" s="262"/>
      <c r="CRG23" s="262"/>
      <c r="CRH23" s="262"/>
      <c r="CRI23" s="262"/>
      <c r="CRJ23" s="262"/>
      <c r="CRK23" s="262"/>
      <c r="CRL23" s="262"/>
      <c r="CRM23" s="262"/>
      <c r="CRN23" s="262"/>
      <c r="CRO23" s="262"/>
      <c r="CRP23" s="262"/>
      <c r="CRQ23" s="262"/>
      <c r="CRR23" s="262"/>
      <c r="CRS23" s="262"/>
      <c r="CRT23" s="262"/>
      <c r="CRU23" s="262"/>
      <c r="CRV23" s="262"/>
      <c r="CRW23" s="262"/>
      <c r="CRX23" s="262"/>
      <c r="CRY23" s="262"/>
      <c r="CRZ23" s="262"/>
      <c r="CSA23" s="262"/>
      <c r="CSB23" s="262"/>
      <c r="CSC23" s="262"/>
      <c r="CSD23" s="262"/>
      <c r="CSE23" s="262"/>
      <c r="CSF23" s="262"/>
      <c r="CSG23" s="262"/>
      <c r="CSH23" s="262"/>
      <c r="CSI23" s="262"/>
      <c r="CSJ23" s="262"/>
      <c r="CSK23" s="262"/>
      <c r="CSL23" s="262"/>
      <c r="CSM23" s="262"/>
      <c r="CSN23" s="262"/>
      <c r="CSO23" s="262"/>
      <c r="CSP23" s="262"/>
      <c r="CSQ23" s="262"/>
      <c r="CSR23" s="262"/>
      <c r="CSS23" s="262"/>
      <c r="CST23" s="262"/>
      <c r="CSU23" s="262"/>
      <c r="CSV23" s="262"/>
      <c r="CSW23" s="262"/>
      <c r="CSX23" s="262"/>
      <c r="CSY23" s="262"/>
      <c r="CSZ23" s="262"/>
      <c r="CTA23" s="262"/>
      <c r="CTB23" s="262"/>
      <c r="CTC23" s="262"/>
      <c r="CTD23" s="262"/>
      <c r="CTE23" s="262"/>
      <c r="CTF23" s="262"/>
      <c r="CTG23" s="262"/>
      <c r="CTH23" s="262"/>
      <c r="CTI23" s="262"/>
      <c r="CTJ23" s="262"/>
      <c r="CTK23" s="262"/>
      <c r="CTL23" s="262"/>
      <c r="CTM23" s="262"/>
      <c r="CTN23" s="262"/>
      <c r="CTO23" s="262"/>
      <c r="CTP23" s="262"/>
      <c r="CTQ23" s="262"/>
      <c r="CTR23" s="262"/>
      <c r="CTS23" s="262"/>
      <c r="CTT23" s="262"/>
      <c r="CTU23" s="262"/>
      <c r="CTV23" s="262"/>
      <c r="CTW23" s="262"/>
      <c r="CTX23" s="262"/>
      <c r="CTY23" s="262"/>
      <c r="CTZ23" s="262"/>
      <c r="CUA23" s="262"/>
      <c r="CUB23" s="262"/>
      <c r="CUC23" s="262"/>
      <c r="CUD23" s="262"/>
      <c r="CUE23" s="262"/>
      <c r="CUF23" s="262"/>
      <c r="CUG23" s="262"/>
      <c r="CUH23" s="262"/>
      <c r="CUI23" s="262"/>
      <c r="CUJ23" s="262"/>
      <c r="CUK23" s="262"/>
      <c r="CUL23" s="262"/>
      <c r="CUM23" s="262"/>
      <c r="CUN23" s="262"/>
      <c r="CUO23" s="262"/>
      <c r="CUP23" s="262"/>
      <c r="CUQ23" s="262"/>
      <c r="CUR23" s="262"/>
      <c r="CUS23" s="262"/>
      <c r="CUT23" s="262"/>
      <c r="CUU23" s="262"/>
      <c r="CUV23" s="262"/>
      <c r="CUW23" s="262"/>
      <c r="CUX23" s="262"/>
      <c r="CUY23" s="262"/>
      <c r="CUZ23" s="262"/>
      <c r="CVA23" s="262"/>
      <c r="CVB23" s="262"/>
      <c r="CVC23" s="262"/>
      <c r="CVD23" s="262"/>
      <c r="CVE23" s="262"/>
      <c r="CVF23" s="262"/>
      <c r="CVG23" s="262"/>
      <c r="CVH23" s="262"/>
      <c r="CVI23" s="262"/>
      <c r="CVJ23" s="262"/>
      <c r="CVK23" s="262"/>
      <c r="CVL23" s="262"/>
      <c r="CVM23" s="262"/>
      <c r="CVN23" s="262"/>
      <c r="CVO23" s="262"/>
      <c r="CVP23" s="262"/>
      <c r="CVQ23" s="262"/>
      <c r="CVR23" s="262"/>
      <c r="CVS23" s="262"/>
      <c r="CVT23" s="262"/>
      <c r="CVU23" s="262"/>
      <c r="CVV23" s="262"/>
      <c r="CVW23" s="262"/>
      <c r="CVX23" s="262"/>
      <c r="CVY23" s="262"/>
      <c r="CVZ23" s="262"/>
      <c r="CWA23" s="262"/>
      <c r="CWB23" s="262"/>
      <c r="CWC23" s="262"/>
      <c r="CWD23" s="262"/>
      <c r="CWE23" s="262"/>
      <c r="CWF23" s="262"/>
      <c r="CWG23" s="262"/>
      <c r="CWH23" s="262"/>
      <c r="CWI23" s="262"/>
      <c r="CWJ23" s="262"/>
      <c r="CWK23" s="262"/>
      <c r="CWL23" s="262"/>
      <c r="CWM23" s="262"/>
      <c r="CWN23" s="262"/>
      <c r="CWO23" s="262"/>
      <c r="CWP23" s="262"/>
      <c r="CWQ23" s="262"/>
      <c r="CWR23" s="262"/>
      <c r="CWS23" s="262"/>
      <c r="CWT23" s="262"/>
      <c r="CWU23" s="262"/>
      <c r="CWV23" s="262"/>
      <c r="CWW23" s="262"/>
      <c r="CWX23" s="262"/>
      <c r="CWY23" s="262"/>
      <c r="CWZ23" s="262"/>
      <c r="CXA23" s="262"/>
      <c r="CXB23" s="262"/>
      <c r="CXC23" s="262"/>
      <c r="CXD23" s="262"/>
      <c r="CXE23" s="262"/>
      <c r="CXF23" s="262"/>
      <c r="CXG23" s="262"/>
      <c r="CXH23" s="262"/>
      <c r="CXI23" s="262"/>
      <c r="CXJ23" s="262"/>
      <c r="CXK23" s="262"/>
      <c r="CXL23" s="262"/>
      <c r="CXM23" s="262"/>
      <c r="CXN23" s="262"/>
      <c r="CXO23" s="262"/>
      <c r="CXP23" s="262"/>
      <c r="CXQ23" s="262"/>
      <c r="CXR23" s="262"/>
      <c r="CXS23" s="262"/>
      <c r="CXT23" s="262"/>
      <c r="CXU23" s="262"/>
      <c r="CXV23" s="262"/>
      <c r="CXW23" s="262"/>
      <c r="CXX23" s="262"/>
      <c r="CXY23" s="262"/>
      <c r="CXZ23" s="262"/>
      <c r="CYA23" s="262"/>
      <c r="CYB23" s="262"/>
      <c r="CYC23" s="262"/>
      <c r="CYD23" s="262"/>
      <c r="CYE23" s="262"/>
      <c r="CYF23" s="262"/>
      <c r="CYG23" s="262"/>
      <c r="CYH23" s="262"/>
      <c r="CYI23" s="262"/>
      <c r="CYJ23" s="262"/>
      <c r="CYK23" s="262"/>
      <c r="CYL23" s="262"/>
      <c r="CYM23" s="262"/>
      <c r="CYN23" s="262"/>
      <c r="CYO23" s="262"/>
      <c r="CYP23" s="262"/>
      <c r="CYQ23" s="262"/>
      <c r="CYR23" s="262"/>
      <c r="CYS23" s="262"/>
      <c r="CYT23" s="262"/>
      <c r="CYU23" s="262"/>
      <c r="CYV23" s="262"/>
      <c r="CYW23" s="262"/>
      <c r="CYX23" s="262"/>
      <c r="CYY23" s="262"/>
      <c r="CYZ23" s="262"/>
      <c r="CZA23" s="262"/>
      <c r="CZB23" s="262"/>
      <c r="CZC23" s="262"/>
      <c r="CZD23" s="262"/>
      <c r="CZE23" s="262"/>
      <c r="CZF23" s="262"/>
      <c r="CZG23" s="262"/>
      <c r="CZH23" s="262"/>
      <c r="CZI23" s="262"/>
      <c r="CZJ23" s="262"/>
      <c r="CZK23" s="262"/>
      <c r="CZL23" s="262"/>
      <c r="CZM23" s="262"/>
      <c r="CZN23" s="262"/>
      <c r="CZO23" s="262"/>
      <c r="CZP23" s="262"/>
      <c r="CZQ23" s="262"/>
      <c r="CZR23" s="262"/>
      <c r="CZS23" s="262"/>
      <c r="CZT23" s="262"/>
      <c r="CZU23" s="262"/>
      <c r="CZV23" s="262"/>
      <c r="CZW23" s="262"/>
      <c r="CZX23" s="262"/>
      <c r="CZY23" s="262"/>
      <c r="CZZ23" s="262"/>
      <c r="DAA23" s="262"/>
      <c r="DAB23" s="262"/>
      <c r="DAC23" s="262"/>
      <c r="DAD23" s="262"/>
      <c r="DAE23" s="262"/>
      <c r="DAF23" s="262"/>
      <c r="DAG23" s="262"/>
      <c r="DAH23" s="262"/>
      <c r="DAI23" s="262"/>
      <c r="DAJ23" s="262"/>
      <c r="DAK23" s="262"/>
      <c r="DAL23" s="262"/>
      <c r="DAM23" s="262"/>
      <c r="DAN23" s="262"/>
      <c r="DAO23" s="262"/>
      <c r="DAP23" s="262"/>
      <c r="DAQ23" s="262"/>
      <c r="DAR23" s="262"/>
      <c r="DAS23" s="262"/>
      <c r="DAT23" s="262"/>
      <c r="DAU23" s="262"/>
      <c r="DAV23" s="262"/>
      <c r="DAW23" s="262"/>
      <c r="DAX23" s="262"/>
      <c r="DAY23" s="262"/>
      <c r="DAZ23" s="262"/>
      <c r="DBA23" s="262"/>
      <c r="DBB23" s="262"/>
      <c r="DBC23" s="262"/>
      <c r="DBD23" s="262"/>
      <c r="DBE23" s="262"/>
      <c r="DBF23" s="262"/>
      <c r="DBG23" s="262"/>
      <c r="DBH23" s="262"/>
      <c r="DBI23" s="262"/>
      <c r="DBJ23" s="262"/>
      <c r="DBK23" s="262"/>
      <c r="DBL23" s="262"/>
      <c r="DBM23" s="262"/>
      <c r="DBN23" s="262"/>
      <c r="DBO23" s="262"/>
      <c r="DBP23" s="262"/>
      <c r="DBQ23" s="262"/>
      <c r="DBR23" s="262"/>
      <c r="DBS23" s="262"/>
      <c r="DBT23" s="262"/>
      <c r="DBU23" s="262"/>
      <c r="DBV23" s="262"/>
      <c r="DBW23" s="262"/>
      <c r="DBX23" s="262"/>
      <c r="DBY23" s="262"/>
      <c r="DBZ23" s="262"/>
      <c r="DCA23" s="262"/>
      <c r="DCB23" s="262"/>
      <c r="DCC23" s="262"/>
      <c r="DCD23" s="262"/>
      <c r="DCE23" s="262"/>
      <c r="DCF23" s="262"/>
      <c r="DCG23" s="262"/>
      <c r="DCH23" s="262"/>
      <c r="DCI23" s="262"/>
      <c r="DCJ23" s="262"/>
      <c r="DCK23" s="262"/>
      <c r="DCL23" s="262"/>
      <c r="DCM23" s="262"/>
      <c r="DCN23" s="262"/>
      <c r="DCO23" s="262"/>
      <c r="DCP23" s="262"/>
      <c r="DCQ23" s="262"/>
      <c r="DCR23" s="262"/>
      <c r="DCS23" s="262"/>
      <c r="DCT23" s="262"/>
      <c r="DCU23" s="262"/>
      <c r="DCV23" s="262"/>
      <c r="DCW23" s="262"/>
      <c r="DCX23" s="262"/>
      <c r="DCY23" s="262"/>
      <c r="DCZ23" s="262"/>
      <c r="DDA23" s="262"/>
      <c r="DDB23" s="262"/>
      <c r="DDC23" s="262"/>
      <c r="DDD23" s="262"/>
      <c r="DDE23" s="262"/>
      <c r="DDF23" s="262"/>
      <c r="DDG23" s="262"/>
      <c r="DDH23" s="262"/>
      <c r="DDI23" s="262"/>
      <c r="DDJ23" s="262"/>
      <c r="DDK23" s="262"/>
      <c r="DDL23" s="262"/>
      <c r="DDM23" s="262"/>
      <c r="DDN23" s="262"/>
      <c r="DDO23" s="262"/>
      <c r="DDP23" s="262"/>
      <c r="DDQ23" s="262"/>
      <c r="DDR23" s="262"/>
      <c r="DDS23" s="262"/>
      <c r="DDT23" s="262"/>
      <c r="DDU23" s="262"/>
      <c r="DDV23" s="262"/>
      <c r="DDW23" s="262"/>
      <c r="DDX23" s="262"/>
      <c r="DDY23" s="262"/>
      <c r="DDZ23" s="262"/>
      <c r="DEA23" s="262"/>
      <c r="DEB23" s="262"/>
      <c r="DEC23" s="262"/>
      <c r="DED23" s="262"/>
      <c r="DEE23" s="262"/>
      <c r="DEF23" s="262"/>
      <c r="DEG23" s="262"/>
      <c r="DEH23" s="262"/>
      <c r="DEI23" s="262"/>
      <c r="DEJ23" s="262"/>
      <c r="DEK23" s="262"/>
      <c r="DEL23" s="262"/>
      <c r="DEM23" s="262"/>
      <c r="DEN23" s="262"/>
      <c r="DEO23" s="262"/>
      <c r="DEP23" s="262"/>
      <c r="DEQ23" s="262"/>
      <c r="DER23" s="262"/>
      <c r="DES23" s="262"/>
      <c r="DET23" s="262"/>
      <c r="DEU23" s="262"/>
      <c r="DEV23" s="262"/>
      <c r="DEW23" s="262"/>
      <c r="DEX23" s="262"/>
      <c r="DEY23" s="262"/>
      <c r="DEZ23" s="262"/>
      <c r="DFA23" s="262"/>
      <c r="DFB23" s="262"/>
      <c r="DFC23" s="262"/>
      <c r="DFD23" s="262"/>
      <c r="DFE23" s="262"/>
      <c r="DFF23" s="262"/>
      <c r="DFG23" s="262"/>
      <c r="DFH23" s="262"/>
      <c r="DFI23" s="262"/>
      <c r="DFJ23" s="262"/>
      <c r="DFK23" s="262"/>
      <c r="DFL23" s="262"/>
      <c r="DFM23" s="262"/>
      <c r="DFN23" s="262"/>
      <c r="DFO23" s="262"/>
      <c r="DFP23" s="262"/>
      <c r="DFQ23" s="262"/>
      <c r="DFR23" s="262"/>
      <c r="DFS23" s="262"/>
      <c r="DFT23" s="262"/>
      <c r="DFU23" s="262"/>
      <c r="DFV23" s="262"/>
      <c r="DFW23" s="262"/>
      <c r="DFX23" s="262"/>
      <c r="DFY23" s="262"/>
      <c r="DFZ23" s="262"/>
      <c r="DGA23" s="262"/>
      <c r="DGB23" s="262"/>
      <c r="DGC23" s="262"/>
      <c r="DGD23" s="262"/>
      <c r="DGE23" s="262"/>
      <c r="DGF23" s="262"/>
      <c r="DGG23" s="262"/>
      <c r="DGH23" s="262"/>
      <c r="DGI23" s="262"/>
      <c r="DGJ23" s="262"/>
      <c r="DGK23" s="262"/>
      <c r="DGL23" s="262"/>
      <c r="DGM23" s="262"/>
      <c r="DGN23" s="262"/>
      <c r="DGO23" s="262"/>
      <c r="DGP23" s="262"/>
      <c r="DGQ23" s="262"/>
      <c r="DGR23" s="262"/>
      <c r="DGS23" s="262"/>
      <c r="DGT23" s="262"/>
      <c r="DGU23" s="262"/>
      <c r="DGV23" s="262"/>
      <c r="DGW23" s="262"/>
      <c r="DGX23" s="262"/>
      <c r="DGY23" s="262"/>
      <c r="DGZ23" s="262"/>
      <c r="DHA23" s="262"/>
      <c r="DHB23" s="262"/>
      <c r="DHC23" s="262"/>
      <c r="DHD23" s="262"/>
      <c r="DHE23" s="262"/>
      <c r="DHF23" s="262"/>
      <c r="DHG23" s="262"/>
      <c r="DHH23" s="262"/>
      <c r="DHI23" s="262"/>
      <c r="DHJ23" s="262"/>
      <c r="DHK23" s="262"/>
      <c r="DHL23" s="262"/>
      <c r="DHM23" s="262"/>
      <c r="DHN23" s="262"/>
      <c r="DHO23" s="262"/>
      <c r="DHP23" s="262"/>
      <c r="DHQ23" s="262"/>
      <c r="DHR23" s="262"/>
      <c r="DHS23" s="262"/>
      <c r="DHT23" s="262"/>
      <c r="DHU23" s="262"/>
      <c r="DHV23" s="262"/>
      <c r="DHW23" s="262"/>
      <c r="DHX23" s="262"/>
      <c r="DHY23" s="262"/>
      <c r="DHZ23" s="262"/>
      <c r="DIA23" s="262"/>
      <c r="DIB23" s="262"/>
      <c r="DIC23" s="262"/>
      <c r="DID23" s="262"/>
      <c r="DIE23" s="262"/>
      <c r="DIF23" s="262"/>
      <c r="DIG23" s="262"/>
      <c r="DIH23" s="262"/>
      <c r="DII23" s="262"/>
      <c r="DIJ23" s="262"/>
      <c r="DIK23" s="262"/>
      <c r="DIL23" s="262"/>
      <c r="DIM23" s="262"/>
      <c r="DIN23" s="262"/>
      <c r="DIO23" s="262"/>
      <c r="DIP23" s="262"/>
      <c r="DIQ23" s="262"/>
      <c r="DIR23" s="262"/>
      <c r="DIS23" s="262"/>
      <c r="DIT23" s="262"/>
      <c r="DIU23" s="262"/>
      <c r="DIV23" s="262"/>
      <c r="DIW23" s="262"/>
      <c r="DIX23" s="262"/>
      <c r="DIY23" s="262"/>
      <c r="DIZ23" s="262"/>
      <c r="DJA23" s="262"/>
      <c r="DJB23" s="262"/>
      <c r="DJC23" s="262"/>
      <c r="DJD23" s="262"/>
      <c r="DJE23" s="262"/>
      <c r="DJF23" s="262"/>
      <c r="DJG23" s="262"/>
      <c r="DJH23" s="262"/>
      <c r="DJI23" s="262"/>
      <c r="DJJ23" s="262"/>
      <c r="DJK23" s="262"/>
      <c r="DJL23" s="262"/>
      <c r="DJM23" s="262"/>
      <c r="DJN23" s="262"/>
      <c r="DJO23" s="262"/>
      <c r="DJP23" s="262"/>
      <c r="DJQ23" s="262"/>
      <c r="DJR23" s="262"/>
      <c r="DJS23" s="262"/>
      <c r="DJT23" s="262"/>
      <c r="DJU23" s="262"/>
      <c r="DJV23" s="262"/>
      <c r="DJW23" s="262"/>
      <c r="DJX23" s="262"/>
      <c r="DJY23" s="262"/>
      <c r="DJZ23" s="262"/>
      <c r="DKA23" s="262"/>
      <c r="DKB23" s="262"/>
      <c r="DKC23" s="262"/>
      <c r="DKD23" s="262"/>
      <c r="DKE23" s="262"/>
      <c r="DKF23" s="262"/>
      <c r="DKG23" s="262"/>
      <c r="DKH23" s="262"/>
      <c r="DKI23" s="262"/>
      <c r="DKJ23" s="262"/>
      <c r="DKK23" s="262"/>
      <c r="DKL23" s="262"/>
      <c r="DKM23" s="262"/>
      <c r="DKN23" s="262"/>
      <c r="DKO23" s="262"/>
      <c r="DKP23" s="262"/>
      <c r="DKQ23" s="262"/>
      <c r="DKR23" s="262"/>
      <c r="DKS23" s="262"/>
      <c r="DKT23" s="262"/>
      <c r="DKU23" s="262"/>
      <c r="DKV23" s="262"/>
      <c r="DKW23" s="262"/>
      <c r="DKX23" s="262"/>
      <c r="DKY23" s="262"/>
      <c r="DKZ23" s="262"/>
      <c r="DLA23" s="262"/>
      <c r="DLB23" s="262"/>
      <c r="DLC23" s="262"/>
      <c r="DLD23" s="262"/>
      <c r="DLE23" s="262"/>
      <c r="DLF23" s="262"/>
      <c r="DLG23" s="262"/>
      <c r="DLH23" s="262"/>
      <c r="DLI23" s="262"/>
      <c r="DLJ23" s="262"/>
      <c r="DLK23" s="262"/>
      <c r="DLL23" s="262"/>
      <c r="DLM23" s="262"/>
      <c r="DLN23" s="262"/>
      <c r="DLO23" s="262"/>
      <c r="DLP23" s="262"/>
      <c r="DLQ23" s="262"/>
      <c r="DLR23" s="262"/>
      <c r="DLS23" s="262"/>
      <c r="DLT23" s="262"/>
      <c r="DLU23" s="262"/>
      <c r="DLV23" s="262"/>
      <c r="DLW23" s="262"/>
      <c r="DLX23" s="262"/>
      <c r="DLY23" s="262"/>
      <c r="DLZ23" s="262"/>
      <c r="DMA23" s="262"/>
      <c r="DMB23" s="262"/>
      <c r="DMC23" s="262"/>
      <c r="DMD23" s="262"/>
      <c r="DME23" s="262"/>
      <c r="DMF23" s="262"/>
      <c r="DMG23" s="262"/>
      <c r="DMH23" s="262"/>
      <c r="DMI23" s="262"/>
      <c r="DMJ23" s="262"/>
      <c r="DMK23" s="262"/>
      <c r="DML23" s="262"/>
      <c r="DMM23" s="262"/>
      <c r="DMN23" s="262"/>
      <c r="DMO23" s="262"/>
      <c r="DMP23" s="262"/>
      <c r="DMQ23" s="262"/>
      <c r="DMR23" s="262"/>
      <c r="DMS23" s="262"/>
      <c r="DMT23" s="262"/>
      <c r="DMU23" s="262"/>
      <c r="DMV23" s="262"/>
      <c r="DMW23" s="262"/>
      <c r="DMX23" s="262"/>
      <c r="DMY23" s="262"/>
      <c r="DMZ23" s="262"/>
      <c r="DNA23" s="262"/>
      <c r="DNB23" s="262"/>
      <c r="DNC23" s="262"/>
      <c r="DND23" s="262"/>
      <c r="DNE23" s="262"/>
      <c r="DNF23" s="262"/>
      <c r="DNG23" s="262"/>
      <c r="DNH23" s="262"/>
      <c r="DNI23" s="262"/>
      <c r="DNJ23" s="262"/>
      <c r="DNK23" s="262"/>
      <c r="DNL23" s="262"/>
      <c r="DNM23" s="262"/>
      <c r="DNN23" s="262"/>
      <c r="DNO23" s="262"/>
      <c r="DNP23" s="262"/>
      <c r="DNQ23" s="262"/>
      <c r="DNR23" s="262"/>
      <c r="DNS23" s="262"/>
      <c r="DNT23" s="262"/>
      <c r="DNU23" s="262"/>
      <c r="DNV23" s="262"/>
      <c r="DNW23" s="262"/>
      <c r="DNX23" s="262"/>
      <c r="DNY23" s="262"/>
      <c r="DNZ23" s="262"/>
      <c r="DOA23" s="262"/>
      <c r="DOB23" s="262"/>
      <c r="DOC23" s="262"/>
      <c r="DOD23" s="262"/>
      <c r="DOE23" s="262"/>
      <c r="DOF23" s="262"/>
      <c r="DOG23" s="262"/>
      <c r="DOH23" s="262"/>
      <c r="DOI23" s="262"/>
      <c r="DOJ23" s="262"/>
      <c r="DOK23" s="262"/>
      <c r="DOL23" s="262"/>
      <c r="DOM23" s="262"/>
      <c r="DON23" s="262"/>
      <c r="DOO23" s="262"/>
      <c r="DOP23" s="262"/>
      <c r="DOQ23" s="262"/>
      <c r="DOR23" s="262"/>
      <c r="DOS23" s="262"/>
      <c r="DOT23" s="262"/>
      <c r="DOU23" s="262"/>
      <c r="DOV23" s="262"/>
      <c r="DOW23" s="262"/>
      <c r="DOX23" s="262"/>
      <c r="DOY23" s="262"/>
      <c r="DOZ23" s="262"/>
      <c r="DPA23" s="262"/>
      <c r="DPB23" s="262"/>
      <c r="DPC23" s="262"/>
      <c r="DPD23" s="262"/>
      <c r="DPE23" s="262"/>
      <c r="DPF23" s="262"/>
      <c r="DPG23" s="262"/>
      <c r="DPH23" s="262"/>
      <c r="DPI23" s="262"/>
      <c r="DPJ23" s="262"/>
      <c r="DPK23" s="262"/>
      <c r="DPL23" s="262"/>
      <c r="DPM23" s="262"/>
      <c r="DPN23" s="262"/>
      <c r="DPO23" s="262"/>
      <c r="DPP23" s="262"/>
      <c r="DPQ23" s="262"/>
      <c r="DPR23" s="262"/>
      <c r="DPS23" s="262"/>
      <c r="DPT23" s="262"/>
      <c r="DPU23" s="262"/>
      <c r="DPV23" s="262"/>
      <c r="DPW23" s="262"/>
      <c r="DPX23" s="262"/>
      <c r="DPY23" s="262"/>
      <c r="DPZ23" s="262"/>
      <c r="DQA23" s="262"/>
      <c r="DQB23" s="262"/>
      <c r="DQC23" s="262"/>
      <c r="DQD23" s="262"/>
      <c r="DQE23" s="262"/>
      <c r="DQF23" s="262"/>
      <c r="DQG23" s="262"/>
      <c r="DQH23" s="262"/>
      <c r="DQI23" s="262"/>
      <c r="DQJ23" s="262"/>
      <c r="DQK23" s="262"/>
      <c r="DQL23" s="262"/>
      <c r="DQM23" s="262"/>
      <c r="DQN23" s="262"/>
      <c r="DQO23" s="262"/>
      <c r="DQP23" s="262"/>
      <c r="DQQ23" s="262"/>
      <c r="DQR23" s="262"/>
      <c r="DQS23" s="262"/>
      <c r="DQT23" s="262"/>
      <c r="DQU23" s="262"/>
      <c r="DQV23" s="262"/>
      <c r="DQW23" s="262"/>
      <c r="DQX23" s="262"/>
      <c r="DQY23" s="262"/>
      <c r="DQZ23" s="262"/>
      <c r="DRA23" s="262"/>
      <c r="DRB23" s="262"/>
      <c r="DRC23" s="262"/>
      <c r="DRD23" s="262"/>
      <c r="DRE23" s="262"/>
      <c r="DRF23" s="262"/>
      <c r="DRG23" s="262"/>
      <c r="DRH23" s="262"/>
      <c r="DRI23" s="262"/>
      <c r="DRJ23" s="262"/>
      <c r="DRK23" s="262"/>
      <c r="DRL23" s="262"/>
      <c r="DRM23" s="262"/>
      <c r="DRN23" s="262"/>
      <c r="DRO23" s="262"/>
      <c r="DRP23" s="262"/>
      <c r="DRQ23" s="262"/>
      <c r="DRR23" s="262"/>
      <c r="DRS23" s="262"/>
      <c r="DRT23" s="262"/>
      <c r="DRU23" s="262"/>
      <c r="DRV23" s="262"/>
      <c r="DRW23" s="262"/>
      <c r="DRX23" s="262"/>
      <c r="DRY23" s="262"/>
      <c r="DRZ23" s="262"/>
      <c r="DSA23" s="262"/>
      <c r="DSB23" s="262"/>
      <c r="DSC23" s="262"/>
      <c r="DSD23" s="262"/>
      <c r="DSE23" s="262"/>
      <c r="DSF23" s="262"/>
      <c r="DSG23" s="262"/>
      <c r="DSH23" s="262"/>
      <c r="DSI23" s="262"/>
      <c r="DSJ23" s="262"/>
      <c r="DSK23" s="262"/>
      <c r="DSL23" s="262"/>
      <c r="DSM23" s="262"/>
      <c r="DSN23" s="262"/>
      <c r="DSO23" s="262"/>
      <c r="DSP23" s="262"/>
      <c r="DSQ23" s="262"/>
      <c r="DSR23" s="262"/>
      <c r="DSS23" s="262"/>
      <c r="DST23" s="262"/>
      <c r="DSU23" s="262"/>
      <c r="DSV23" s="262"/>
      <c r="DSW23" s="262"/>
      <c r="DSX23" s="262"/>
      <c r="DSY23" s="262"/>
      <c r="DSZ23" s="262"/>
      <c r="DTA23" s="262"/>
      <c r="DTB23" s="262"/>
      <c r="DTC23" s="262"/>
      <c r="DTD23" s="262"/>
      <c r="DTE23" s="262"/>
      <c r="DTF23" s="262"/>
      <c r="DTG23" s="262"/>
      <c r="DTH23" s="262"/>
      <c r="DTI23" s="262"/>
      <c r="DTJ23" s="262"/>
      <c r="DTK23" s="262"/>
      <c r="DTL23" s="262"/>
      <c r="DTM23" s="262"/>
      <c r="DTN23" s="262"/>
      <c r="DTO23" s="262"/>
      <c r="DTP23" s="262"/>
      <c r="DTQ23" s="262"/>
      <c r="DTR23" s="262"/>
      <c r="DTS23" s="262"/>
      <c r="DTT23" s="262"/>
      <c r="DTU23" s="262"/>
      <c r="DTV23" s="262"/>
      <c r="DTW23" s="262"/>
      <c r="DTX23" s="262"/>
      <c r="DTY23" s="262"/>
      <c r="DTZ23" s="262"/>
      <c r="DUA23" s="262"/>
      <c r="DUB23" s="262"/>
      <c r="DUC23" s="262"/>
      <c r="DUD23" s="262"/>
      <c r="DUE23" s="262"/>
      <c r="DUF23" s="262"/>
      <c r="DUG23" s="262"/>
      <c r="DUH23" s="262"/>
      <c r="DUI23" s="262"/>
      <c r="DUJ23" s="262"/>
      <c r="DUK23" s="262"/>
      <c r="DUL23" s="262"/>
      <c r="DUM23" s="262"/>
      <c r="DUN23" s="262"/>
      <c r="DUO23" s="262"/>
      <c r="DUP23" s="262"/>
      <c r="DUQ23" s="262"/>
      <c r="DUR23" s="262"/>
      <c r="DUS23" s="262"/>
      <c r="DUT23" s="262"/>
      <c r="DUU23" s="262"/>
      <c r="DUV23" s="262"/>
      <c r="DUW23" s="262"/>
      <c r="DUX23" s="262"/>
      <c r="DUY23" s="262"/>
      <c r="DUZ23" s="262"/>
      <c r="DVA23" s="262"/>
      <c r="DVB23" s="262"/>
      <c r="DVC23" s="262"/>
      <c r="DVD23" s="262"/>
      <c r="DVE23" s="262"/>
      <c r="DVF23" s="262"/>
      <c r="DVG23" s="262"/>
      <c r="DVH23" s="262"/>
      <c r="DVI23" s="262"/>
      <c r="DVJ23" s="262"/>
      <c r="DVK23" s="262"/>
      <c r="DVL23" s="262"/>
      <c r="DVM23" s="262"/>
      <c r="DVN23" s="262"/>
      <c r="DVO23" s="262"/>
      <c r="DVP23" s="262"/>
      <c r="DVQ23" s="262"/>
      <c r="DVR23" s="262"/>
      <c r="DVS23" s="262"/>
      <c r="DVT23" s="262"/>
      <c r="DVU23" s="262"/>
      <c r="DVV23" s="262"/>
      <c r="DVW23" s="262"/>
      <c r="DVX23" s="262"/>
      <c r="DVY23" s="262"/>
      <c r="DVZ23" s="262"/>
      <c r="DWA23" s="262"/>
      <c r="DWB23" s="262"/>
      <c r="DWC23" s="262"/>
      <c r="DWD23" s="262"/>
      <c r="DWE23" s="262"/>
      <c r="DWF23" s="262"/>
      <c r="DWG23" s="262"/>
      <c r="DWH23" s="262"/>
      <c r="DWI23" s="262"/>
      <c r="DWJ23" s="262"/>
      <c r="DWK23" s="262"/>
      <c r="DWL23" s="262"/>
      <c r="DWM23" s="262"/>
      <c r="DWN23" s="262"/>
      <c r="DWO23" s="262"/>
      <c r="DWP23" s="262"/>
      <c r="DWQ23" s="262"/>
      <c r="DWR23" s="262"/>
      <c r="DWS23" s="262"/>
      <c r="DWT23" s="262"/>
      <c r="DWU23" s="262"/>
      <c r="DWV23" s="262"/>
      <c r="DWW23" s="262"/>
      <c r="DWX23" s="262"/>
      <c r="DWY23" s="262"/>
      <c r="DWZ23" s="262"/>
      <c r="DXA23" s="262"/>
      <c r="DXB23" s="262"/>
      <c r="DXC23" s="262"/>
      <c r="DXD23" s="262"/>
      <c r="DXE23" s="262"/>
      <c r="DXF23" s="262"/>
      <c r="DXG23" s="262"/>
      <c r="DXH23" s="262"/>
      <c r="DXI23" s="262"/>
      <c r="DXJ23" s="262"/>
      <c r="DXK23" s="262"/>
      <c r="DXL23" s="262"/>
      <c r="DXM23" s="262"/>
      <c r="DXN23" s="262"/>
      <c r="DXO23" s="262"/>
      <c r="DXP23" s="262"/>
      <c r="DXQ23" s="262"/>
      <c r="DXR23" s="262"/>
      <c r="DXS23" s="262"/>
      <c r="DXT23" s="262"/>
      <c r="DXU23" s="262"/>
      <c r="DXV23" s="262"/>
      <c r="DXW23" s="262"/>
      <c r="DXX23" s="262"/>
      <c r="DXY23" s="262"/>
      <c r="DXZ23" s="262"/>
      <c r="DYA23" s="262"/>
      <c r="DYB23" s="262"/>
      <c r="DYC23" s="262"/>
      <c r="DYD23" s="262"/>
      <c r="DYE23" s="262"/>
      <c r="DYF23" s="262"/>
      <c r="DYG23" s="262"/>
      <c r="DYH23" s="262"/>
      <c r="DYI23" s="262"/>
      <c r="DYJ23" s="262"/>
      <c r="DYK23" s="262"/>
      <c r="DYL23" s="262"/>
      <c r="DYM23" s="262"/>
      <c r="DYN23" s="262"/>
      <c r="DYO23" s="262"/>
      <c r="DYP23" s="262"/>
      <c r="DYQ23" s="262"/>
      <c r="DYR23" s="262"/>
      <c r="DYS23" s="262"/>
      <c r="DYT23" s="262"/>
      <c r="DYU23" s="262"/>
      <c r="DYV23" s="262"/>
      <c r="DYW23" s="262"/>
      <c r="DYX23" s="262"/>
      <c r="DYY23" s="262"/>
      <c r="DYZ23" s="262"/>
      <c r="DZA23" s="262"/>
      <c r="DZB23" s="262"/>
      <c r="DZC23" s="262"/>
      <c r="DZD23" s="262"/>
      <c r="DZE23" s="262"/>
      <c r="DZF23" s="262"/>
      <c r="DZG23" s="262"/>
      <c r="DZH23" s="262"/>
      <c r="DZI23" s="262"/>
      <c r="DZJ23" s="262"/>
      <c r="DZK23" s="262"/>
      <c r="DZL23" s="262"/>
      <c r="DZM23" s="262"/>
      <c r="DZN23" s="262"/>
      <c r="DZO23" s="262"/>
      <c r="DZP23" s="262"/>
      <c r="DZQ23" s="262"/>
      <c r="DZR23" s="262"/>
      <c r="DZS23" s="262"/>
      <c r="DZT23" s="262"/>
      <c r="DZU23" s="262"/>
      <c r="DZV23" s="262"/>
      <c r="DZW23" s="262"/>
      <c r="DZX23" s="262"/>
      <c r="DZY23" s="262"/>
      <c r="DZZ23" s="262"/>
      <c r="EAA23" s="262"/>
      <c r="EAB23" s="262"/>
      <c r="EAC23" s="262"/>
      <c r="EAD23" s="262"/>
      <c r="EAE23" s="262"/>
      <c r="EAF23" s="262"/>
      <c r="EAG23" s="262"/>
      <c r="EAH23" s="262"/>
      <c r="EAI23" s="262"/>
      <c r="EAJ23" s="262"/>
      <c r="EAK23" s="262"/>
      <c r="EAL23" s="262"/>
      <c r="EAM23" s="262"/>
      <c r="EAN23" s="262"/>
      <c r="EAO23" s="262"/>
      <c r="EAP23" s="262"/>
      <c r="EAQ23" s="262"/>
      <c r="EAR23" s="262"/>
      <c r="EAS23" s="262"/>
      <c r="EAT23" s="262"/>
      <c r="EAU23" s="262"/>
      <c r="EAV23" s="262"/>
      <c r="EAW23" s="262"/>
      <c r="EAX23" s="262"/>
      <c r="EAY23" s="262"/>
      <c r="EAZ23" s="262"/>
      <c r="EBA23" s="262"/>
      <c r="EBB23" s="262"/>
      <c r="EBC23" s="262"/>
      <c r="EBD23" s="262"/>
      <c r="EBE23" s="262"/>
      <c r="EBF23" s="262"/>
      <c r="EBG23" s="262"/>
      <c r="EBH23" s="262"/>
      <c r="EBI23" s="262"/>
      <c r="EBJ23" s="262"/>
      <c r="EBK23" s="262"/>
      <c r="EBL23" s="262"/>
      <c r="EBM23" s="262"/>
      <c r="EBN23" s="262"/>
      <c r="EBO23" s="262"/>
      <c r="EBP23" s="262"/>
      <c r="EBQ23" s="262"/>
      <c r="EBR23" s="262"/>
      <c r="EBS23" s="262"/>
      <c r="EBT23" s="262"/>
      <c r="EBU23" s="262"/>
      <c r="EBV23" s="262"/>
      <c r="EBW23" s="262"/>
      <c r="EBX23" s="262"/>
      <c r="EBY23" s="262"/>
      <c r="EBZ23" s="262"/>
      <c r="ECA23" s="262"/>
      <c r="ECB23" s="262"/>
      <c r="ECC23" s="262"/>
      <c r="ECD23" s="262"/>
      <c r="ECE23" s="262"/>
      <c r="ECF23" s="262"/>
      <c r="ECG23" s="262"/>
      <c r="ECH23" s="262"/>
      <c r="ECI23" s="262"/>
      <c r="ECJ23" s="262"/>
      <c r="ECK23" s="262"/>
      <c r="ECL23" s="262"/>
      <c r="ECM23" s="262"/>
      <c r="ECN23" s="262"/>
      <c r="ECO23" s="262"/>
      <c r="ECP23" s="262"/>
      <c r="ECQ23" s="262"/>
      <c r="ECR23" s="262"/>
      <c r="ECS23" s="262"/>
      <c r="ECT23" s="262"/>
      <c r="ECU23" s="262"/>
      <c r="ECV23" s="262"/>
      <c r="ECW23" s="262"/>
      <c r="ECX23" s="262"/>
      <c r="ECY23" s="262"/>
      <c r="ECZ23" s="262"/>
      <c r="EDA23" s="262"/>
      <c r="EDB23" s="262"/>
      <c r="EDC23" s="262"/>
      <c r="EDD23" s="262"/>
      <c r="EDE23" s="262"/>
      <c r="EDF23" s="262"/>
      <c r="EDG23" s="262"/>
      <c r="EDH23" s="262"/>
      <c r="EDI23" s="262"/>
      <c r="EDJ23" s="262"/>
      <c r="EDK23" s="262"/>
      <c r="EDL23" s="262"/>
      <c r="EDM23" s="262"/>
      <c r="EDN23" s="262"/>
      <c r="EDO23" s="262"/>
      <c r="EDP23" s="262"/>
      <c r="EDQ23" s="262"/>
      <c r="EDR23" s="262"/>
      <c r="EDS23" s="262"/>
      <c r="EDT23" s="262"/>
      <c r="EDU23" s="262"/>
      <c r="EDV23" s="262"/>
      <c r="EDW23" s="262"/>
      <c r="EDX23" s="262"/>
      <c r="EDY23" s="262"/>
      <c r="EDZ23" s="262"/>
      <c r="EEA23" s="262"/>
      <c r="EEB23" s="262"/>
      <c r="EEC23" s="262"/>
      <c r="EED23" s="262"/>
      <c r="EEE23" s="262"/>
      <c r="EEF23" s="262"/>
      <c r="EEG23" s="262"/>
      <c r="EEH23" s="262"/>
      <c r="EEI23" s="262"/>
      <c r="EEJ23" s="262"/>
      <c r="EEK23" s="262"/>
      <c r="EEL23" s="262"/>
      <c r="EEM23" s="262"/>
      <c r="EEN23" s="262"/>
      <c r="EEO23" s="262"/>
      <c r="EEP23" s="262"/>
      <c r="EEQ23" s="262"/>
      <c r="EER23" s="262"/>
      <c r="EES23" s="262"/>
      <c r="EET23" s="262"/>
      <c r="EEU23" s="262"/>
      <c r="EEV23" s="262"/>
      <c r="EEW23" s="262"/>
      <c r="EEX23" s="262"/>
      <c r="EEY23" s="262"/>
      <c r="EEZ23" s="262"/>
      <c r="EFA23" s="262"/>
      <c r="EFB23" s="262"/>
      <c r="EFC23" s="262"/>
      <c r="EFD23" s="262"/>
      <c r="EFE23" s="262"/>
      <c r="EFF23" s="262"/>
      <c r="EFG23" s="262"/>
      <c r="EFH23" s="262"/>
      <c r="EFI23" s="262"/>
      <c r="EFJ23" s="262"/>
      <c r="EFK23" s="262"/>
      <c r="EFL23" s="262"/>
      <c r="EFM23" s="262"/>
      <c r="EFN23" s="262"/>
      <c r="EFO23" s="262"/>
      <c r="EFP23" s="262"/>
      <c r="EFQ23" s="262"/>
      <c r="EFR23" s="262"/>
      <c r="EFS23" s="262"/>
      <c r="EFT23" s="262"/>
      <c r="EFU23" s="262"/>
      <c r="EFV23" s="262"/>
      <c r="EFW23" s="262"/>
      <c r="EFX23" s="262"/>
      <c r="EFY23" s="262"/>
      <c r="EFZ23" s="262"/>
      <c r="EGA23" s="262"/>
      <c r="EGB23" s="262"/>
      <c r="EGC23" s="262"/>
      <c r="EGD23" s="262"/>
      <c r="EGE23" s="262"/>
      <c r="EGF23" s="262"/>
      <c r="EGG23" s="262"/>
      <c r="EGH23" s="262"/>
      <c r="EGI23" s="262"/>
      <c r="EGJ23" s="262"/>
      <c r="EGK23" s="262"/>
      <c r="EGL23" s="262"/>
      <c r="EGM23" s="262"/>
      <c r="EGN23" s="262"/>
      <c r="EGO23" s="262"/>
      <c r="EGP23" s="262"/>
      <c r="EGQ23" s="262"/>
      <c r="EGR23" s="262"/>
      <c r="EGS23" s="262"/>
      <c r="EGT23" s="262"/>
      <c r="EGU23" s="262"/>
      <c r="EGV23" s="262"/>
      <c r="EGW23" s="262"/>
      <c r="EGX23" s="262"/>
      <c r="EGY23" s="262"/>
      <c r="EGZ23" s="262"/>
      <c r="EHA23" s="262"/>
      <c r="EHB23" s="262"/>
      <c r="EHC23" s="262"/>
      <c r="EHD23" s="262"/>
      <c r="EHE23" s="262"/>
      <c r="EHF23" s="262"/>
      <c r="EHG23" s="262"/>
      <c r="EHH23" s="262"/>
      <c r="EHI23" s="262"/>
      <c r="EHJ23" s="262"/>
      <c r="EHK23" s="262"/>
      <c r="EHL23" s="262"/>
      <c r="EHM23" s="262"/>
      <c r="EHN23" s="262"/>
      <c r="EHO23" s="262"/>
      <c r="EHP23" s="262"/>
      <c r="EHQ23" s="262"/>
      <c r="EHR23" s="262"/>
      <c r="EHS23" s="262"/>
      <c r="EHT23" s="262"/>
      <c r="EHU23" s="262"/>
      <c r="EHV23" s="262"/>
      <c r="EHW23" s="262"/>
      <c r="EHX23" s="262"/>
      <c r="EHY23" s="262"/>
      <c r="EHZ23" s="262"/>
      <c r="EIA23" s="262"/>
      <c r="EIB23" s="262"/>
      <c r="EIC23" s="262"/>
      <c r="EID23" s="262"/>
      <c r="EIE23" s="262"/>
      <c r="EIF23" s="262"/>
      <c r="EIG23" s="262"/>
      <c r="EIH23" s="262"/>
      <c r="EII23" s="262"/>
      <c r="EIJ23" s="262"/>
      <c r="EIK23" s="262"/>
      <c r="EIL23" s="262"/>
      <c r="EIM23" s="262"/>
      <c r="EIN23" s="262"/>
      <c r="EIO23" s="262"/>
      <c r="EIP23" s="262"/>
      <c r="EIQ23" s="262"/>
      <c r="EIR23" s="262"/>
      <c r="EIS23" s="262"/>
      <c r="EIT23" s="262"/>
      <c r="EIU23" s="262"/>
      <c r="EIV23" s="262"/>
      <c r="EIW23" s="262"/>
      <c r="EIX23" s="262"/>
      <c r="EIY23" s="262"/>
      <c r="EIZ23" s="262"/>
      <c r="EJA23" s="262"/>
      <c r="EJB23" s="262"/>
      <c r="EJC23" s="262"/>
      <c r="EJD23" s="262"/>
      <c r="EJE23" s="262"/>
      <c r="EJF23" s="262"/>
      <c r="EJG23" s="262"/>
      <c r="EJH23" s="262"/>
      <c r="EJI23" s="262"/>
      <c r="EJJ23" s="262"/>
      <c r="EJK23" s="262"/>
      <c r="EJL23" s="262"/>
      <c r="EJM23" s="262"/>
      <c r="EJN23" s="262"/>
      <c r="EJO23" s="262"/>
      <c r="EJP23" s="262"/>
      <c r="EJQ23" s="262"/>
      <c r="EJR23" s="262"/>
      <c r="EJS23" s="262"/>
      <c r="EJT23" s="262"/>
      <c r="EJU23" s="262"/>
      <c r="EJV23" s="262"/>
      <c r="EJW23" s="262"/>
      <c r="EJX23" s="262"/>
      <c r="EJY23" s="262"/>
      <c r="EJZ23" s="262"/>
      <c r="EKA23" s="262"/>
      <c r="EKB23" s="262"/>
      <c r="EKC23" s="262"/>
      <c r="EKD23" s="262"/>
      <c r="EKE23" s="262"/>
      <c r="EKF23" s="262"/>
      <c r="EKG23" s="262"/>
      <c r="EKH23" s="262"/>
      <c r="EKI23" s="262"/>
      <c r="EKJ23" s="262"/>
      <c r="EKK23" s="262"/>
      <c r="EKL23" s="262"/>
      <c r="EKM23" s="262"/>
      <c r="EKN23" s="262"/>
      <c r="EKO23" s="262"/>
      <c r="EKP23" s="262"/>
      <c r="EKQ23" s="262"/>
      <c r="EKR23" s="262"/>
      <c r="EKS23" s="262"/>
      <c r="EKT23" s="262"/>
      <c r="EKU23" s="262"/>
      <c r="EKV23" s="262"/>
      <c r="EKW23" s="262"/>
      <c r="EKX23" s="262"/>
      <c r="EKY23" s="262"/>
      <c r="EKZ23" s="262"/>
      <c r="ELA23" s="262"/>
      <c r="ELB23" s="262"/>
      <c r="ELC23" s="262"/>
      <c r="ELD23" s="262"/>
      <c r="ELE23" s="262"/>
      <c r="ELF23" s="262"/>
      <c r="ELG23" s="262"/>
      <c r="ELH23" s="262"/>
      <c r="ELI23" s="262"/>
      <c r="ELJ23" s="262"/>
      <c r="ELK23" s="262"/>
      <c r="ELL23" s="262"/>
      <c r="ELM23" s="262"/>
      <c r="ELN23" s="262"/>
      <c r="ELO23" s="262"/>
      <c r="ELP23" s="262"/>
      <c r="ELQ23" s="262"/>
      <c r="ELR23" s="262"/>
      <c r="ELS23" s="262"/>
      <c r="ELT23" s="262"/>
      <c r="ELU23" s="262"/>
      <c r="ELV23" s="262"/>
      <c r="ELW23" s="262"/>
      <c r="ELX23" s="262"/>
      <c r="ELY23" s="262"/>
      <c r="ELZ23" s="262"/>
      <c r="EMA23" s="262"/>
      <c r="EMB23" s="262"/>
      <c r="EMC23" s="262"/>
      <c r="EMD23" s="262"/>
      <c r="EME23" s="262"/>
      <c r="EMF23" s="262"/>
      <c r="EMG23" s="262"/>
      <c r="EMH23" s="262"/>
      <c r="EMI23" s="262"/>
      <c r="EMJ23" s="262"/>
      <c r="EMK23" s="262"/>
      <c r="EML23" s="262"/>
      <c r="EMM23" s="262"/>
      <c r="EMN23" s="262"/>
      <c r="EMO23" s="262"/>
      <c r="EMP23" s="262"/>
      <c r="EMQ23" s="262"/>
      <c r="EMR23" s="262"/>
      <c r="EMS23" s="262"/>
      <c r="EMT23" s="262"/>
      <c r="EMU23" s="262"/>
      <c r="EMV23" s="262"/>
      <c r="EMW23" s="262"/>
      <c r="EMX23" s="262"/>
      <c r="EMY23" s="262"/>
      <c r="EMZ23" s="262"/>
      <c r="ENA23" s="262"/>
      <c r="ENB23" s="262"/>
      <c r="ENC23" s="262"/>
      <c r="END23" s="262"/>
      <c r="ENE23" s="262"/>
      <c r="ENF23" s="262"/>
      <c r="ENG23" s="262"/>
      <c r="ENH23" s="262"/>
      <c r="ENI23" s="262"/>
      <c r="ENJ23" s="262"/>
      <c r="ENK23" s="262"/>
      <c r="ENL23" s="262"/>
      <c r="ENM23" s="262"/>
      <c r="ENN23" s="262"/>
      <c r="ENO23" s="262"/>
      <c r="ENP23" s="262"/>
      <c r="ENQ23" s="262"/>
      <c r="ENR23" s="262"/>
      <c r="ENS23" s="262"/>
      <c r="ENT23" s="262"/>
      <c r="ENU23" s="262"/>
      <c r="ENV23" s="262"/>
      <c r="ENW23" s="262"/>
      <c r="ENX23" s="262"/>
      <c r="ENY23" s="262"/>
      <c r="ENZ23" s="262"/>
      <c r="EOA23" s="262"/>
      <c r="EOB23" s="262"/>
      <c r="EOC23" s="262"/>
      <c r="EOD23" s="262"/>
      <c r="EOE23" s="262"/>
      <c r="EOF23" s="262"/>
      <c r="EOG23" s="262"/>
      <c r="EOH23" s="262"/>
      <c r="EOI23" s="262"/>
      <c r="EOJ23" s="262"/>
      <c r="EOK23" s="262"/>
      <c r="EOL23" s="262"/>
      <c r="EOM23" s="262"/>
      <c r="EON23" s="262"/>
      <c r="EOO23" s="262"/>
      <c r="EOP23" s="262"/>
      <c r="EOQ23" s="262"/>
      <c r="EOR23" s="262"/>
      <c r="EOS23" s="262"/>
      <c r="EOT23" s="262"/>
      <c r="EOU23" s="262"/>
      <c r="EOV23" s="262"/>
      <c r="EOW23" s="262"/>
      <c r="EOX23" s="262"/>
      <c r="EOY23" s="262"/>
      <c r="EOZ23" s="262"/>
      <c r="EPA23" s="262"/>
      <c r="EPB23" s="262"/>
      <c r="EPC23" s="262"/>
      <c r="EPD23" s="262"/>
      <c r="EPE23" s="262"/>
      <c r="EPF23" s="262"/>
      <c r="EPG23" s="262"/>
      <c r="EPH23" s="262"/>
      <c r="EPI23" s="262"/>
      <c r="EPJ23" s="262"/>
      <c r="EPK23" s="262"/>
      <c r="EPL23" s="262"/>
      <c r="EPM23" s="262"/>
      <c r="EPN23" s="262"/>
      <c r="EPO23" s="262"/>
      <c r="EPP23" s="262"/>
      <c r="EPQ23" s="262"/>
      <c r="EPR23" s="262"/>
      <c r="EPS23" s="262"/>
      <c r="EPT23" s="262"/>
      <c r="EPU23" s="262"/>
      <c r="EPV23" s="262"/>
      <c r="EPW23" s="262"/>
      <c r="EPX23" s="262"/>
      <c r="EPY23" s="262"/>
      <c r="EPZ23" s="262"/>
      <c r="EQA23" s="262"/>
      <c r="EQB23" s="262"/>
      <c r="EQC23" s="262"/>
      <c r="EQD23" s="262"/>
      <c r="EQE23" s="262"/>
      <c r="EQF23" s="262"/>
      <c r="EQG23" s="262"/>
      <c r="EQH23" s="262"/>
      <c r="EQI23" s="262"/>
      <c r="EQJ23" s="262"/>
      <c r="EQK23" s="262"/>
      <c r="EQL23" s="262"/>
      <c r="EQM23" s="262"/>
      <c r="EQN23" s="262"/>
      <c r="EQO23" s="262"/>
      <c r="EQP23" s="262"/>
      <c r="EQQ23" s="262"/>
      <c r="EQR23" s="262"/>
      <c r="EQS23" s="262"/>
      <c r="EQT23" s="262"/>
      <c r="EQU23" s="262"/>
      <c r="EQV23" s="262"/>
      <c r="EQW23" s="262"/>
      <c r="EQX23" s="262"/>
      <c r="EQY23" s="262"/>
      <c r="EQZ23" s="262"/>
      <c r="ERA23" s="262"/>
      <c r="ERB23" s="262"/>
      <c r="ERC23" s="262"/>
      <c r="ERD23" s="262"/>
      <c r="ERE23" s="262"/>
      <c r="ERF23" s="262"/>
      <c r="ERG23" s="262"/>
      <c r="ERH23" s="262"/>
      <c r="ERI23" s="262"/>
      <c r="ERJ23" s="262"/>
      <c r="ERK23" s="262"/>
      <c r="ERL23" s="262"/>
      <c r="ERM23" s="262"/>
      <c r="ERN23" s="262"/>
      <c r="ERO23" s="262"/>
      <c r="ERP23" s="262"/>
      <c r="ERQ23" s="262"/>
      <c r="ERR23" s="262"/>
      <c r="ERS23" s="262"/>
      <c r="ERT23" s="262"/>
      <c r="ERU23" s="262"/>
      <c r="ERV23" s="262"/>
      <c r="ERW23" s="262"/>
      <c r="ERX23" s="262"/>
      <c r="ERY23" s="262"/>
      <c r="ERZ23" s="262"/>
      <c r="ESA23" s="262"/>
      <c r="ESB23" s="262"/>
      <c r="ESC23" s="262"/>
      <c r="ESD23" s="262"/>
      <c r="ESE23" s="262"/>
      <c r="ESF23" s="262"/>
      <c r="ESG23" s="262"/>
      <c r="ESH23" s="262"/>
      <c r="ESI23" s="262"/>
      <c r="ESJ23" s="262"/>
      <c r="ESK23" s="262"/>
      <c r="ESL23" s="262"/>
      <c r="ESM23" s="262"/>
      <c r="ESN23" s="262"/>
      <c r="ESO23" s="262"/>
      <c r="ESP23" s="262"/>
      <c r="ESQ23" s="262"/>
      <c r="ESR23" s="262"/>
      <c r="ESS23" s="262"/>
      <c r="EST23" s="262"/>
      <c r="ESU23" s="262"/>
      <c r="ESV23" s="262"/>
      <c r="ESW23" s="262"/>
      <c r="ESX23" s="262"/>
      <c r="ESY23" s="262"/>
      <c r="ESZ23" s="262"/>
      <c r="ETA23" s="262"/>
      <c r="ETB23" s="262"/>
      <c r="ETC23" s="262"/>
      <c r="ETD23" s="262"/>
      <c r="ETE23" s="262"/>
      <c r="ETF23" s="262"/>
      <c r="ETG23" s="262"/>
      <c r="ETH23" s="262"/>
      <c r="ETI23" s="262"/>
      <c r="ETJ23" s="262"/>
      <c r="ETK23" s="262"/>
      <c r="ETL23" s="262"/>
      <c r="ETM23" s="262"/>
      <c r="ETN23" s="262"/>
      <c r="ETO23" s="262"/>
      <c r="ETP23" s="262"/>
      <c r="ETQ23" s="262"/>
      <c r="ETR23" s="262"/>
      <c r="ETS23" s="262"/>
      <c r="ETT23" s="262"/>
      <c r="ETU23" s="262"/>
      <c r="ETV23" s="262"/>
      <c r="ETW23" s="262"/>
      <c r="ETX23" s="262"/>
      <c r="ETY23" s="262"/>
      <c r="ETZ23" s="262"/>
      <c r="EUA23" s="262"/>
      <c r="EUB23" s="262"/>
      <c r="EUC23" s="262"/>
      <c r="EUD23" s="262"/>
      <c r="EUE23" s="262"/>
      <c r="EUF23" s="262"/>
      <c r="EUG23" s="262"/>
      <c r="EUH23" s="262"/>
      <c r="EUI23" s="262"/>
      <c r="EUJ23" s="262"/>
      <c r="EUK23" s="262"/>
      <c r="EUL23" s="262"/>
      <c r="EUM23" s="262"/>
      <c r="EUN23" s="262"/>
      <c r="EUO23" s="262"/>
      <c r="EUP23" s="262"/>
      <c r="EUQ23" s="262"/>
      <c r="EUR23" s="262"/>
      <c r="EUS23" s="262"/>
      <c r="EUT23" s="262"/>
      <c r="EUU23" s="262"/>
      <c r="EUV23" s="262"/>
      <c r="EUW23" s="262"/>
      <c r="EUX23" s="262"/>
      <c r="EUY23" s="262"/>
      <c r="EUZ23" s="262"/>
      <c r="EVA23" s="262"/>
      <c r="EVB23" s="262"/>
      <c r="EVC23" s="262"/>
      <c r="EVD23" s="262"/>
      <c r="EVE23" s="262"/>
      <c r="EVF23" s="262"/>
      <c r="EVG23" s="262"/>
      <c r="EVH23" s="262"/>
      <c r="EVI23" s="262"/>
      <c r="EVJ23" s="262"/>
      <c r="EVK23" s="262"/>
      <c r="EVL23" s="262"/>
      <c r="EVM23" s="262"/>
      <c r="EVN23" s="262"/>
      <c r="EVO23" s="262"/>
      <c r="EVP23" s="262"/>
      <c r="EVQ23" s="262"/>
      <c r="EVR23" s="262"/>
      <c r="EVS23" s="262"/>
      <c r="EVT23" s="262"/>
      <c r="EVU23" s="262"/>
      <c r="EVV23" s="262"/>
      <c r="EVW23" s="262"/>
      <c r="EVX23" s="262"/>
      <c r="EVY23" s="262"/>
      <c r="EVZ23" s="262"/>
      <c r="EWA23" s="262"/>
      <c r="EWB23" s="262"/>
      <c r="EWC23" s="262"/>
      <c r="EWD23" s="262"/>
      <c r="EWE23" s="262"/>
      <c r="EWF23" s="262"/>
      <c r="EWG23" s="262"/>
      <c r="EWH23" s="262"/>
      <c r="EWI23" s="262"/>
      <c r="EWJ23" s="262"/>
      <c r="EWK23" s="262"/>
      <c r="EWL23" s="262"/>
      <c r="EWM23" s="262"/>
      <c r="EWN23" s="262"/>
      <c r="EWO23" s="262"/>
      <c r="EWP23" s="262"/>
      <c r="EWQ23" s="262"/>
      <c r="EWR23" s="262"/>
      <c r="EWS23" s="262"/>
      <c r="EWT23" s="262"/>
      <c r="EWU23" s="262"/>
      <c r="EWV23" s="262"/>
      <c r="EWW23" s="262"/>
      <c r="EWX23" s="262"/>
      <c r="EWY23" s="262"/>
      <c r="EWZ23" s="262"/>
      <c r="EXA23" s="262"/>
      <c r="EXB23" s="262"/>
      <c r="EXC23" s="262"/>
      <c r="EXD23" s="262"/>
      <c r="EXE23" s="262"/>
      <c r="EXF23" s="262"/>
      <c r="EXG23" s="262"/>
      <c r="EXH23" s="262"/>
      <c r="EXI23" s="262"/>
      <c r="EXJ23" s="262"/>
      <c r="EXK23" s="262"/>
      <c r="EXL23" s="262"/>
      <c r="EXM23" s="262"/>
      <c r="EXN23" s="262"/>
      <c r="EXO23" s="262"/>
      <c r="EXP23" s="262"/>
      <c r="EXQ23" s="262"/>
      <c r="EXR23" s="262"/>
      <c r="EXS23" s="262"/>
      <c r="EXT23" s="262"/>
      <c r="EXU23" s="262"/>
      <c r="EXV23" s="262"/>
      <c r="EXW23" s="262"/>
      <c r="EXX23" s="262"/>
      <c r="EXY23" s="262"/>
      <c r="EXZ23" s="262"/>
      <c r="EYA23" s="262"/>
      <c r="EYB23" s="262"/>
      <c r="EYC23" s="262"/>
      <c r="EYD23" s="262"/>
      <c r="EYE23" s="262"/>
      <c r="EYF23" s="262"/>
      <c r="EYG23" s="262"/>
      <c r="EYH23" s="262"/>
      <c r="EYI23" s="262"/>
      <c r="EYJ23" s="262"/>
      <c r="EYK23" s="262"/>
      <c r="EYL23" s="262"/>
      <c r="EYM23" s="262"/>
      <c r="EYN23" s="262"/>
      <c r="EYO23" s="262"/>
      <c r="EYP23" s="262"/>
      <c r="EYQ23" s="262"/>
      <c r="EYR23" s="262"/>
      <c r="EYS23" s="262"/>
      <c r="EYT23" s="262"/>
      <c r="EYU23" s="262"/>
      <c r="EYV23" s="262"/>
      <c r="EYW23" s="262"/>
      <c r="EYX23" s="262"/>
      <c r="EYY23" s="262"/>
      <c r="EYZ23" s="262"/>
      <c r="EZA23" s="262"/>
      <c r="EZB23" s="262"/>
      <c r="EZC23" s="262"/>
      <c r="EZD23" s="262"/>
      <c r="EZE23" s="262"/>
      <c r="EZF23" s="262"/>
      <c r="EZG23" s="262"/>
      <c r="EZH23" s="262"/>
      <c r="EZI23" s="262"/>
      <c r="EZJ23" s="262"/>
      <c r="EZK23" s="262"/>
      <c r="EZL23" s="262"/>
      <c r="EZM23" s="262"/>
      <c r="EZN23" s="262"/>
      <c r="EZO23" s="262"/>
      <c r="EZP23" s="262"/>
      <c r="EZQ23" s="262"/>
      <c r="EZR23" s="262"/>
      <c r="EZS23" s="262"/>
      <c r="EZT23" s="262"/>
      <c r="EZU23" s="262"/>
      <c r="EZV23" s="262"/>
      <c r="EZW23" s="262"/>
      <c r="EZX23" s="262"/>
      <c r="EZY23" s="262"/>
      <c r="EZZ23" s="262"/>
      <c r="FAA23" s="262"/>
      <c r="FAB23" s="262"/>
      <c r="FAC23" s="262"/>
      <c r="FAD23" s="262"/>
      <c r="FAE23" s="262"/>
      <c r="FAF23" s="262"/>
      <c r="FAG23" s="262"/>
      <c r="FAH23" s="262"/>
      <c r="FAI23" s="262"/>
      <c r="FAJ23" s="262"/>
      <c r="FAK23" s="262"/>
      <c r="FAL23" s="262"/>
      <c r="FAM23" s="262"/>
      <c r="FAN23" s="262"/>
      <c r="FAO23" s="262"/>
      <c r="FAP23" s="262"/>
      <c r="FAQ23" s="262"/>
      <c r="FAR23" s="262"/>
      <c r="FAS23" s="262"/>
      <c r="FAT23" s="262"/>
      <c r="FAU23" s="262"/>
      <c r="FAV23" s="262"/>
      <c r="FAW23" s="262"/>
      <c r="FAX23" s="262"/>
      <c r="FAY23" s="262"/>
      <c r="FAZ23" s="262"/>
      <c r="FBA23" s="262"/>
      <c r="FBB23" s="262"/>
      <c r="FBC23" s="262"/>
      <c r="FBD23" s="262"/>
      <c r="FBE23" s="262"/>
      <c r="FBF23" s="262"/>
      <c r="FBG23" s="262"/>
      <c r="FBH23" s="262"/>
      <c r="FBI23" s="262"/>
      <c r="FBJ23" s="262"/>
      <c r="FBK23" s="262"/>
      <c r="FBL23" s="262"/>
      <c r="FBM23" s="262"/>
      <c r="FBN23" s="262"/>
      <c r="FBO23" s="262"/>
      <c r="FBP23" s="262"/>
      <c r="FBQ23" s="262"/>
      <c r="FBR23" s="262"/>
      <c r="FBS23" s="262"/>
      <c r="FBT23" s="262"/>
      <c r="FBU23" s="262"/>
      <c r="FBV23" s="262"/>
      <c r="FBW23" s="262"/>
      <c r="FBX23" s="262"/>
      <c r="FBY23" s="262"/>
      <c r="FBZ23" s="262"/>
      <c r="FCA23" s="262"/>
      <c r="FCB23" s="262"/>
      <c r="FCC23" s="262"/>
      <c r="FCD23" s="262"/>
      <c r="FCE23" s="262"/>
      <c r="FCF23" s="262"/>
      <c r="FCG23" s="262"/>
      <c r="FCH23" s="262"/>
      <c r="FCI23" s="262"/>
      <c r="FCJ23" s="262"/>
      <c r="FCK23" s="262"/>
      <c r="FCL23" s="262"/>
      <c r="FCM23" s="262"/>
      <c r="FCN23" s="262"/>
      <c r="FCO23" s="262"/>
      <c r="FCP23" s="262"/>
      <c r="FCQ23" s="262"/>
      <c r="FCR23" s="262"/>
      <c r="FCS23" s="262"/>
      <c r="FCT23" s="262"/>
      <c r="FCU23" s="262"/>
      <c r="FCV23" s="262"/>
      <c r="FCW23" s="262"/>
      <c r="FCX23" s="262"/>
      <c r="FCY23" s="262"/>
      <c r="FCZ23" s="262"/>
      <c r="FDA23" s="262"/>
      <c r="FDB23" s="262"/>
      <c r="FDC23" s="262"/>
      <c r="FDD23" s="262"/>
      <c r="FDE23" s="262"/>
      <c r="FDF23" s="262"/>
      <c r="FDG23" s="262"/>
      <c r="FDH23" s="262"/>
      <c r="FDI23" s="262"/>
      <c r="FDJ23" s="262"/>
      <c r="FDK23" s="262"/>
      <c r="FDL23" s="262"/>
      <c r="FDM23" s="262"/>
      <c r="FDN23" s="262"/>
      <c r="FDO23" s="262"/>
      <c r="FDP23" s="262"/>
      <c r="FDQ23" s="262"/>
      <c r="FDR23" s="262"/>
      <c r="FDS23" s="262"/>
      <c r="FDT23" s="262"/>
      <c r="FDU23" s="262"/>
      <c r="FDV23" s="262"/>
      <c r="FDW23" s="262"/>
      <c r="FDX23" s="262"/>
      <c r="FDY23" s="262"/>
      <c r="FDZ23" s="262"/>
      <c r="FEA23" s="262"/>
      <c r="FEB23" s="262"/>
      <c r="FEC23" s="262"/>
      <c r="FED23" s="262"/>
      <c r="FEE23" s="262"/>
      <c r="FEF23" s="262"/>
      <c r="FEG23" s="262"/>
      <c r="FEH23" s="262"/>
      <c r="FEI23" s="262"/>
      <c r="FEJ23" s="262"/>
      <c r="FEK23" s="262"/>
      <c r="FEL23" s="262"/>
      <c r="FEM23" s="262"/>
      <c r="FEN23" s="262"/>
      <c r="FEO23" s="262"/>
      <c r="FEP23" s="262"/>
      <c r="FEQ23" s="262"/>
      <c r="FER23" s="262"/>
      <c r="FES23" s="262"/>
      <c r="FET23" s="262"/>
      <c r="FEU23" s="262"/>
      <c r="FEV23" s="262"/>
      <c r="FEW23" s="262"/>
      <c r="FEX23" s="262"/>
      <c r="FEY23" s="262"/>
      <c r="FEZ23" s="262"/>
      <c r="FFA23" s="262"/>
      <c r="FFB23" s="262"/>
      <c r="FFC23" s="262"/>
      <c r="FFD23" s="262"/>
      <c r="FFE23" s="262"/>
      <c r="FFF23" s="262"/>
      <c r="FFG23" s="262"/>
      <c r="FFH23" s="262"/>
      <c r="FFI23" s="262"/>
      <c r="FFJ23" s="262"/>
      <c r="FFK23" s="262"/>
      <c r="FFL23" s="262"/>
      <c r="FFM23" s="262"/>
      <c r="FFN23" s="262"/>
      <c r="FFO23" s="262"/>
      <c r="FFP23" s="262"/>
      <c r="FFQ23" s="262"/>
      <c r="FFR23" s="262"/>
      <c r="FFS23" s="262"/>
      <c r="FFT23" s="262"/>
      <c r="FFU23" s="262"/>
      <c r="FFV23" s="262"/>
      <c r="FFW23" s="262"/>
      <c r="FFX23" s="262"/>
      <c r="FFY23" s="262"/>
      <c r="FFZ23" s="262"/>
      <c r="FGA23" s="262"/>
      <c r="FGB23" s="262"/>
      <c r="FGC23" s="262"/>
      <c r="FGD23" s="262"/>
      <c r="FGE23" s="262"/>
      <c r="FGF23" s="262"/>
      <c r="FGG23" s="262"/>
      <c r="FGH23" s="262"/>
      <c r="FGI23" s="262"/>
      <c r="FGJ23" s="262"/>
      <c r="FGK23" s="262"/>
      <c r="FGL23" s="262"/>
      <c r="FGM23" s="262"/>
      <c r="FGN23" s="262"/>
      <c r="FGO23" s="262"/>
      <c r="FGP23" s="262"/>
      <c r="FGQ23" s="262"/>
      <c r="FGR23" s="262"/>
      <c r="FGS23" s="262"/>
      <c r="FGT23" s="262"/>
      <c r="FGU23" s="262"/>
      <c r="FGV23" s="262"/>
      <c r="FGW23" s="262"/>
      <c r="FGX23" s="262"/>
      <c r="FGY23" s="262"/>
      <c r="FGZ23" s="262"/>
      <c r="FHA23" s="262"/>
      <c r="FHB23" s="262"/>
      <c r="FHC23" s="262"/>
      <c r="FHD23" s="262"/>
      <c r="FHE23" s="262"/>
      <c r="FHF23" s="262"/>
      <c r="FHG23" s="262"/>
      <c r="FHH23" s="262"/>
      <c r="FHI23" s="262"/>
      <c r="FHJ23" s="262"/>
      <c r="FHK23" s="262"/>
      <c r="FHL23" s="262"/>
      <c r="FHM23" s="262"/>
      <c r="FHN23" s="262"/>
      <c r="FHO23" s="262"/>
      <c r="FHP23" s="262"/>
      <c r="FHQ23" s="262"/>
      <c r="FHR23" s="262"/>
      <c r="FHS23" s="262"/>
      <c r="FHT23" s="262"/>
      <c r="FHU23" s="262"/>
      <c r="FHV23" s="262"/>
      <c r="FHW23" s="262"/>
      <c r="FHX23" s="262"/>
      <c r="FHY23" s="262"/>
      <c r="FHZ23" s="262"/>
      <c r="FIA23" s="262"/>
      <c r="FIB23" s="262"/>
      <c r="FIC23" s="262"/>
      <c r="FID23" s="262"/>
      <c r="FIE23" s="262"/>
      <c r="FIF23" s="262"/>
      <c r="FIG23" s="262"/>
      <c r="FIH23" s="262"/>
      <c r="FII23" s="262"/>
      <c r="FIJ23" s="262"/>
      <c r="FIK23" s="262"/>
      <c r="FIL23" s="262"/>
      <c r="FIM23" s="262"/>
      <c r="FIN23" s="262"/>
      <c r="FIO23" s="262"/>
      <c r="FIP23" s="262"/>
      <c r="FIQ23" s="262"/>
      <c r="FIR23" s="262"/>
      <c r="FIS23" s="262"/>
      <c r="FIT23" s="262"/>
      <c r="FIU23" s="262"/>
      <c r="FIV23" s="262"/>
      <c r="FIW23" s="262"/>
      <c r="FIX23" s="262"/>
      <c r="FIY23" s="262"/>
      <c r="FIZ23" s="262"/>
      <c r="FJA23" s="262"/>
      <c r="FJB23" s="262"/>
      <c r="FJC23" s="262"/>
      <c r="FJD23" s="262"/>
      <c r="FJE23" s="262"/>
      <c r="FJF23" s="262"/>
      <c r="FJG23" s="262"/>
      <c r="FJH23" s="262"/>
      <c r="FJI23" s="262"/>
      <c r="FJJ23" s="262"/>
      <c r="FJK23" s="262"/>
      <c r="FJL23" s="262"/>
      <c r="FJM23" s="262"/>
      <c r="FJN23" s="262"/>
      <c r="FJO23" s="262"/>
      <c r="FJP23" s="262"/>
      <c r="FJQ23" s="262"/>
      <c r="FJR23" s="262"/>
      <c r="FJS23" s="262"/>
      <c r="FJT23" s="262"/>
      <c r="FJU23" s="262"/>
      <c r="FJV23" s="262"/>
      <c r="FJW23" s="262"/>
      <c r="FJX23" s="262"/>
      <c r="FJY23" s="262"/>
      <c r="FJZ23" s="262"/>
      <c r="FKA23" s="262"/>
      <c r="FKB23" s="262"/>
      <c r="FKC23" s="262"/>
      <c r="FKD23" s="262"/>
      <c r="FKE23" s="262"/>
      <c r="FKF23" s="262"/>
      <c r="FKG23" s="262"/>
      <c r="FKH23" s="262"/>
      <c r="FKI23" s="262"/>
      <c r="FKJ23" s="262"/>
      <c r="FKK23" s="262"/>
      <c r="FKL23" s="262"/>
      <c r="FKM23" s="262"/>
      <c r="FKN23" s="262"/>
      <c r="FKO23" s="262"/>
      <c r="FKP23" s="262"/>
      <c r="FKQ23" s="262"/>
      <c r="FKR23" s="262"/>
      <c r="FKS23" s="262"/>
      <c r="FKT23" s="262"/>
      <c r="FKU23" s="262"/>
      <c r="FKV23" s="262"/>
      <c r="FKW23" s="262"/>
      <c r="FKX23" s="262"/>
      <c r="FKY23" s="262"/>
      <c r="FKZ23" s="262"/>
      <c r="FLA23" s="262"/>
      <c r="FLB23" s="262"/>
      <c r="FLC23" s="262"/>
      <c r="FLD23" s="262"/>
      <c r="FLE23" s="262"/>
      <c r="FLF23" s="262"/>
      <c r="FLG23" s="262"/>
      <c r="FLH23" s="262"/>
      <c r="FLI23" s="262"/>
      <c r="FLJ23" s="262"/>
      <c r="FLK23" s="262"/>
      <c r="FLL23" s="262"/>
      <c r="FLM23" s="262"/>
      <c r="FLN23" s="262"/>
      <c r="FLO23" s="262"/>
      <c r="FLP23" s="262"/>
      <c r="FLQ23" s="262"/>
      <c r="FLR23" s="262"/>
      <c r="FLS23" s="262"/>
      <c r="FLT23" s="262"/>
      <c r="FLU23" s="262"/>
      <c r="FLV23" s="262"/>
      <c r="FLW23" s="262"/>
      <c r="FLX23" s="262"/>
      <c r="FLY23" s="262"/>
      <c r="FLZ23" s="262"/>
      <c r="FMA23" s="262"/>
      <c r="FMB23" s="262"/>
      <c r="FMC23" s="262"/>
      <c r="FMD23" s="262"/>
      <c r="FME23" s="262"/>
      <c r="FMF23" s="262"/>
      <c r="FMG23" s="262"/>
      <c r="FMH23" s="262"/>
      <c r="FMI23" s="262"/>
      <c r="FMJ23" s="262"/>
      <c r="FMK23" s="262"/>
      <c r="FML23" s="262"/>
      <c r="FMM23" s="262"/>
      <c r="FMN23" s="262"/>
      <c r="FMO23" s="262"/>
      <c r="FMP23" s="262"/>
      <c r="FMQ23" s="262"/>
      <c r="FMR23" s="262"/>
      <c r="FMS23" s="262"/>
      <c r="FMT23" s="262"/>
      <c r="FMU23" s="262"/>
      <c r="FMV23" s="262"/>
      <c r="FMW23" s="262"/>
      <c r="FMX23" s="262"/>
      <c r="FMY23" s="262"/>
      <c r="FMZ23" s="262"/>
      <c r="FNA23" s="262"/>
      <c r="FNB23" s="262"/>
      <c r="FNC23" s="262"/>
      <c r="FND23" s="262"/>
      <c r="FNE23" s="262"/>
      <c r="FNF23" s="262"/>
      <c r="FNG23" s="262"/>
      <c r="FNH23" s="262"/>
      <c r="FNI23" s="262"/>
      <c r="FNJ23" s="262"/>
      <c r="FNK23" s="262"/>
      <c r="FNL23" s="262"/>
      <c r="FNM23" s="262"/>
      <c r="FNN23" s="262"/>
      <c r="FNO23" s="262"/>
      <c r="FNP23" s="262"/>
      <c r="FNQ23" s="262"/>
      <c r="FNR23" s="262"/>
      <c r="FNS23" s="262"/>
      <c r="FNT23" s="262"/>
      <c r="FNU23" s="262"/>
      <c r="FNV23" s="262"/>
      <c r="FNW23" s="262"/>
      <c r="FNX23" s="262"/>
      <c r="FNY23" s="262"/>
      <c r="FNZ23" s="262"/>
      <c r="FOA23" s="262"/>
      <c r="FOB23" s="262"/>
      <c r="FOC23" s="262"/>
      <c r="FOD23" s="262"/>
      <c r="FOE23" s="262"/>
      <c r="FOF23" s="262"/>
      <c r="FOG23" s="262"/>
      <c r="FOH23" s="262"/>
      <c r="FOI23" s="262"/>
      <c r="FOJ23" s="262"/>
      <c r="FOK23" s="262"/>
      <c r="FOL23" s="262"/>
      <c r="FOM23" s="262"/>
      <c r="FON23" s="262"/>
      <c r="FOO23" s="262"/>
      <c r="FOP23" s="262"/>
      <c r="FOQ23" s="262"/>
      <c r="FOR23" s="262"/>
      <c r="FOS23" s="262"/>
      <c r="FOT23" s="262"/>
      <c r="FOU23" s="262"/>
      <c r="FOV23" s="262"/>
      <c r="FOW23" s="262"/>
      <c r="FOX23" s="262"/>
      <c r="FOY23" s="262"/>
      <c r="FOZ23" s="262"/>
      <c r="FPA23" s="262"/>
      <c r="FPB23" s="262"/>
      <c r="FPC23" s="262"/>
      <c r="FPD23" s="262"/>
      <c r="FPE23" s="262"/>
      <c r="FPF23" s="262"/>
      <c r="FPG23" s="262"/>
      <c r="FPH23" s="262"/>
      <c r="FPI23" s="262"/>
      <c r="FPJ23" s="262"/>
      <c r="FPK23" s="262"/>
      <c r="FPL23" s="262"/>
      <c r="FPM23" s="262"/>
      <c r="FPN23" s="262"/>
      <c r="FPO23" s="262"/>
      <c r="FPP23" s="262"/>
      <c r="FPQ23" s="262"/>
      <c r="FPR23" s="262"/>
      <c r="FPS23" s="262"/>
      <c r="FPT23" s="262"/>
      <c r="FPU23" s="262"/>
      <c r="FPV23" s="262"/>
      <c r="FPW23" s="262"/>
      <c r="FPX23" s="262"/>
      <c r="FPY23" s="262"/>
      <c r="FPZ23" s="262"/>
      <c r="FQA23" s="262"/>
      <c r="FQB23" s="262"/>
      <c r="FQC23" s="262"/>
      <c r="FQD23" s="262"/>
      <c r="FQE23" s="262"/>
      <c r="FQF23" s="262"/>
      <c r="FQG23" s="262"/>
      <c r="FQH23" s="262"/>
      <c r="FQI23" s="262"/>
      <c r="FQJ23" s="262"/>
      <c r="FQK23" s="262"/>
      <c r="FQL23" s="262"/>
      <c r="FQM23" s="262"/>
      <c r="FQN23" s="262"/>
      <c r="FQO23" s="262"/>
      <c r="FQP23" s="262"/>
      <c r="FQQ23" s="262"/>
      <c r="FQR23" s="262"/>
      <c r="FQS23" s="262"/>
      <c r="FQT23" s="262"/>
      <c r="FQU23" s="262"/>
      <c r="FQV23" s="262"/>
      <c r="FQW23" s="262"/>
      <c r="FQX23" s="262"/>
      <c r="FQY23" s="262"/>
      <c r="FQZ23" s="262"/>
      <c r="FRA23" s="262"/>
      <c r="FRB23" s="262"/>
      <c r="FRC23" s="262"/>
      <c r="FRD23" s="262"/>
      <c r="FRE23" s="262"/>
      <c r="FRF23" s="262"/>
      <c r="FRG23" s="262"/>
      <c r="FRH23" s="262"/>
      <c r="FRI23" s="262"/>
      <c r="FRJ23" s="262"/>
      <c r="FRK23" s="262"/>
      <c r="FRL23" s="262"/>
      <c r="FRM23" s="262"/>
      <c r="FRN23" s="262"/>
      <c r="FRO23" s="262"/>
      <c r="FRP23" s="262"/>
      <c r="FRQ23" s="262"/>
      <c r="FRR23" s="262"/>
      <c r="FRS23" s="262"/>
      <c r="FRT23" s="262"/>
      <c r="FRU23" s="262"/>
      <c r="FRV23" s="262"/>
      <c r="FRW23" s="262"/>
      <c r="FRX23" s="262"/>
      <c r="FRY23" s="262"/>
      <c r="FRZ23" s="262"/>
      <c r="FSA23" s="262"/>
      <c r="FSB23" s="262"/>
      <c r="FSC23" s="262"/>
      <c r="FSD23" s="262"/>
      <c r="FSE23" s="262"/>
      <c r="FSF23" s="262"/>
      <c r="FSG23" s="262"/>
      <c r="FSH23" s="262"/>
      <c r="FSI23" s="262"/>
      <c r="FSJ23" s="262"/>
      <c r="FSK23" s="262"/>
      <c r="FSL23" s="262"/>
      <c r="FSM23" s="262"/>
      <c r="FSN23" s="262"/>
      <c r="FSO23" s="262"/>
      <c r="FSP23" s="262"/>
      <c r="FSQ23" s="262"/>
      <c r="FSR23" s="262"/>
      <c r="FSS23" s="262"/>
      <c r="FST23" s="262"/>
      <c r="FSU23" s="262"/>
      <c r="FSV23" s="262"/>
      <c r="FSW23" s="262"/>
      <c r="FSX23" s="262"/>
      <c r="FSY23" s="262"/>
      <c r="FSZ23" s="262"/>
      <c r="FTA23" s="262"/>
      <c r="FTB23" s="262"/>
      <c r="FTC23" s="262"/>
      <c r="FTD23" s="262"/>
      <c r="FTE23" s="262"/>
      <c r="FTF23" s="262"/>
      <c r="FTG23" s="262"/>
      <c r="FTH23" s="262"/>
      <c r="FTI23" s="262"/>
      <c r="FTJ23" s="262"/>
      <c r="FTK23" s="262"/>
      <c r="FTL23" s="262"/>
      <c r="FTM23" s="262"/>
      <c r="FTN23" s="262"/>
      <c r="FTO23" s="262"/>
      <c r="FTP23" s="262"/>
      <c r="FTQ23" s="262"/>
      <c r="FTR23" s="262"/>
      <c r="FTS23" s="262"/>
      <c r="FTT23" s="262"/>
      <c r="FTU23" s="262"/>
      <c r="FTV23" s="262"/>
      <c r="FTW23" s="262"/>
      <c r="FTX23" s="262"/>
      <c r="FTY23" s="262"/>
      <c r="FTZ23" s="262"/>
      <c r="FUA23" s="262"/>
      <c r="FUB23" s="262"/>
      <c r="FUC23" s="262"/>
      <c r="FUD23" s="262"/>
      <c r="FUE23" s="262"/>
      <c r="FUF23" s="262"/>
      <c r="FUG23" s="262"/>
      <c r="FUH23" s="262"/>
      <c r="FUI23" s="262"/>
      <c r="FUJ23" s="262"/>
      <c r="FUK23" s="262"/>
      <c r="FUL23" s="262"/>
      <c r="FUM23" s="262"/>
      <c r="FUN23" s="262"/>
      <c r="FUO23" s="262"/>
      <c r="FUP23" s="262"/>
      <c r="FUQ23" s="262"/>
      <c r="FUR23" s="262"/>
      <c r="FUS23" s="262"/>
      <c r="FUT23" s="262"/>
      <c r="FUU23" s="262"/>
      <c r="FUV23" s="262"/>
      <c r="FUW23" s="262"/>
      <c r="FUX23" s="262"/>
      <c r="FUY23" s="262"/>
      <c r="FUZ23" s="262"/>
      <c r="FVA23" s="262"/>
      <c r="FVB23" s="262"/>
      <c r="FVC23" s="262"/>
      <c r="FVD23" s="262"/>
      <c r="FVE23" s="262"/>
      <c r="FVF23" s="262"/>
      <c r="FVG23" s="262"/>
      <c r="FVH23" s="262"/>
      <c r="FVI23" s="262"/>
      <c r="FVJ23" s="262"/>
      <c r="FVK23" s="262"/>
      <c r="FVL23" s="262"/>
      <c r="FVM23" s="262"/>
      <c r="FVN23" s="262"/>
      <c r="FVO23" s="262"/>
      <c r="FVP23" s="262"/>
      <c r="FVQ23" s="262"/>
      <c r="FVR23" s="262"/>
      <c r="FVS23" s="262"/>
      <c r="FVT23" s="262"/>
      <c r="FVU23" s="262"/>
      <c r="FVV23" s="262"/>
      <c r="FVW23" s="262"/>
      <c r="FVX23" s="262"/>
      <c r="FVY23" s="262"/>
      <c r="FVZ23" s="262"/>
      <c r="FWA23" s="262"/>
      <c r="FWB23" s="262"/>
      <c r="FWC23" s="262"/>
      <c r="FWD23" s="262"/>
      <c r="FWE23" s="262"/>
      <c r="FWF23" s="262"/>
      <c r="FWG23" s="262"/>
      <c r="FWH23" s="262"/>
      <c r="FWI23" s="262"/>
      <c r="FWJ23" s="262"/>
      <c r="FWK23" s="262"/>
      <c r="FWL23" s="262"/>
      <c r="FWM23" s="262"/>
      <c r="FWN23" s="262"/>
      <c r="FWO23" s="262"/>
      <c r="FWP23" s="262"/>
      <c r="FWQ23" s="262"/>
      <c r="FWR23" s="262"/>
      <c r="FWS23" s="262"/>
      <c r="FWT23" s="262"/>
      <c r="FWU23" s="262"/>
      <c r="FWV23" s="262"/>
      <c r="FWW23" s="262"/>
      <c r="FWX23" s="262"/>
      <c r="FWY23" s="262"/>
      <c r="FWZ23" s="262"/>
      <c r="FXA23" s="262"/>
      <c r="FXB23" s="262"/>
      <c r="FXC23" s="262"/>
      <c r="FXD23" s="262"/>
      <c r="FXE23" s="262"/>
      <c r="FXF23" s="262"/>
      <c r="FXG23" s="262"/>
      <c r="FXH23" s="262"/>
      <c r="FXI23" s="262"/>
      <c r="FXJ23" s="262"/>
      <c r="FXK23" s="262"/>
      <c r="FXL23" s="262"/>
      <c r="FXM23" s="262"/>
      <c r="FXN23" s="262"/>
      <c r="FXO23" s="262"/>
      <c r="FXP23" s="262"/>
      <c r="FXQ23" s="262"/>
      <c r="FXR23" s="262"/>
      <c r="FXS23" s="262"/>
      <c r="FXT23" s="262"/>
      <c r="FXU23" s="262"/>
      <c r="FXV23" s="262"/>
      <c r="FXW23" s="262"/>
      <c r="FXX23" s="262"/>
      <c r="FXY23" s="262"/>
      <c r="FXZ23" s="262"/>
      <c r="FYA23" s="262"/>
      <c r="FYB23" s="262"/>
      <c r="FYC23" s="262"/>
      <c r="FYD23" s="262"/>
      <c r="FYE23" s="262"/>
      <c r="FYF23" s="262"/>
      <c r="FYG23" s="262"/>
      <c r="FYH23" s="262"/>
      <c r="FYI23" s="262"/>
      <c r="FYJ23" s="262"/>
      <c r="FYK23" s="262"/>
      <c r="FYL23" s="262"/>
      <c r="FYM23" s="262"/>
      <c r="FYN23" s="262"/>
      <c r="FYO23" s="262"/>
      <c r="FYP23" s="262"/>
      <c r="FYQ23" s="262"/>
      <c r="FYR23" s="262"/>
      <c r="FYS23" s="262"/>
      <c r="FYT23" s="262"/>
      <c r="FYU23" s="262"/>
      <c r="FYV23" s="262"/>
      <c r="FYW23" s="262"/>
      <c r="FYX23" s="262"/>
      <c r="FYY23" s="262"/>
      <c r="FYZ23" s="262"/>
      <c r="FZA23" s="262"/>
      <c r="FZB23" s="262"/>
      <c r="FZC23" s="262"/>
      <c r="FZD23" s="262"/>
      <c r="FZE23" s="262"/>
      <c r="FZF23" s="262"/>
      <c r="FZG23" s="262"/>
      <c r="FZH23" s="262"/>
      <c r="FZI23" s="262"/>
      <c r="FZJ23" s="262"/>
      <c r="FZK23" s="262"/>
      <c r="FZL23" s="262"/>
      <c r="FZM23" s="262"/>
      <c r="FZN23" s="262"/>
      <c r="FZO23" s="262"/>
      <c r="FZP23" s="262"/>
      <c r="FZQ23" s="262"/>
      <c r="FZR23" s="262"/>
      <c r="FZS23" s="262"/>
      <c r="FZT23" s="262"/>
      <c r="FZU23" s="262"/>
      <c r="FZV23" s="262"/>
      <c r="FZW23" s="262"/>
      <c r="FZX23" s="262"/>
      <c r="FZY23" s="262"/>
      <c r="FZZ23" s="262"/>
      <c r="GAA23" s="262"/>
      <c r="GAB23" s="262"/>
      <c r="GAC23" s="262"/>
      <c r="GAD23" s="262"/>
      <c r="GAE23" s="262"/>
      <c r="GAF23" s="262"/>
      <c r="GAG23" s="262"/>
      <c r="GAH23" s="262"/>
      <c r="GAI23" s="262"/>
      <c r="GAJ23" s="262"/>
      <c r="GAK23" s="262"/>
      <c r="GAL23" s="262"/>
      <c r="GAM23" s="262"/>
      <c r="GAN23" s="262"/>
      <c r="GAO23" s="262"/>
      <c r="GAP23" s="262"/>
      <c r="GAQ23" s="262"/>
      <c r="GAR23" s="262"/>
      <c r="GAS23" s="262"/>
      <c r="GAT23" s="262"/>
      <c r="GAU23" s="262"/>
      <c r="GAV23" s="262"/>
      <c r="GAW23" s="262"/>
      <c r="GAX23" s="262"/>
      <c r="GAY23" s="262"/>
      <c r="GAZ23" s="262"/>
      <c r="GBA23" s="262"/>
      <c r="GBB23" s="262"/>
      <c r="GBC23" s="262"/>
      <c r="GBD23" s="262"/>
      <c r="GBE23" s="262"/>
      <c r="GBF23" s="262"/>
      <c r="GBG23" s="262"/>
      <c r="GBH23" s="262"/>
      <c r="GBI23" s="262"/>
      <c r="GBJ23" s="262"/>
      <c r="GBK23" s="262"/>
      <c r="GBL23" s="262"/>
      <c r="GBM23" s="262"/>
      <c r="GBN23" s="262"/>
      <c r="GBO23" s="262"/>
      <c r="GBP23" s="262"/>
      <c r="GBQ23" s="262"/>
      <c r="GBR23" s="262"/>
      <c r="GBS23" s="262"/>
      <c r="GBT23" s="262"/>
      <c r="GBU23" s="262"/>
      <c r="GBV23" s="262"/>
      <c r="GBW23" s="262"/>
      <c r="GBX23" s="262"/>
      <c r="GBY23" s="262"/>
      <c r="GBZ23" s="262"/>
      <c r="GCA23" s="262"/>
      <c r="GCB23" s="262"/>
      <c r="GCC23" s="262"/>
      <c r="GCD23" s="262"/>
      <c r="GCE23" s="262"/>
      <c r="GCF23" s="262"/>
      <c r="GCG23" s="262"/>
      <c r="GCH23" s="262"/>
      <c r="GCI23" s="262"/>
      <c r="GCJ23" s="262"/>
      <c r="GCK23" s="262"/>
      <c r="GCL23" s="262"/>
      <c r="GCM23" s="262"/>
      <c r="GCN23" s="262"/>
      <c r="GCO23" s="262"/>
      <c r="GCP23" s="262"/>
      <c r="GCQ23" s="262"/>
      <c r="GCR23" s="262"/>
      <c r="GCS23" s="262"/>
      <c r="GCT23" s="262"/>
      <c r="GCU23" s="262"/>
      <c r="GCV23" s="262"/>
      <c r="GCW23" s="262"/>
      <c r="GCX23" s="262"/>
      <c r="GCY23" s="262"/>
      <c r="GCZ23" s="262"/>
      <c r="GDA23" s="262"/>
      <c r="GDB23" s="262"/>
      <c r="GDC23" s="262"/>
      <c r="GDD23" s="262"/>
      <c r="GDE23" s="262"/>
      <c r="GDF23" s="262"/>
      <c r="GDG23" s="262"/>
      <c r="GDH23" s="262"/>
      <c r="GDI23" s="262"/>
      <c r="GDJ23" s="262"/>
      <c r="GDK23" s="262"/>
      <c r="GDL23" s="262"/>
      <c r="GDM23" s="262"/>
      <c r="GDN23" s="262"/>
      <c r="GDO23" s="262"/>
      <c r="GDP23" s="262"/>
      <c r="GDQ23" s="262"/>
      <c r="GDR23" s="262"/>
      <c r="GDS23" s="262"/>
      <c r="GDT23" s="262"/>
      <c r="GDU23" s="262"/>
      <c r="GDV23" s="262"/>
      <c r="GDW23" s="262"/>
      <c r="GDX23" s="262"/>
      <c r="GDY23" s="262"/>
      <c r="GDZ23" s="262"/>
      <c r="GEA23" s="262"/>
      <c r="GEB23" s="262"/>
      <c r="GEC23" s="262"/>
      <c r="GED23" s="262"/>
      <c r="GEE23" s="262"/>
      <c r="GEF23" s="262"/>
      <c r="GEG23" s="262"/>
      <c r="GEH23" s="262"/>
      <c r="GEI23" s="262"/>
      <c r="GEJ23" s="262"/>
      <c r="GEK23" s="262"/>
      <c r="GEL23" s="262"/>
      <c r="GEM23" s="262"/>
      <c r="GEN23" s="262"/>
      <c r="GEO23" s="262"/>
      <c r="GEP23" s="262"/>
      <c r="GEQ23" s="262"/>
      <c r="GER23" s="262"/>
      <c r="GES23" s="262"/>
      <c r="GET23" s="262"/>
      <c r="GEU23" s="262"/>
      <c r="GEV23" s="262"/>
      <c r="GEW23" s="262"/>
      <c r="GEX23" s="262"/>
      <c r="GEY23" s="262"/>
      <c r="GEZ23" s="262"/>
      <c r="GFA23" s="262"/>
      <c r="GFB23" s="262"/>
      <c r="GFC23" s="262"/>
      <c r="GFD23" s="262"/>
      <c r="GFE23" s="262"/>
      <c r="GFF23" s="262"/>
      <c r="GFG23" s="262"/>
      <c r="GFH23" s="262"/>
      <c r="GFI23" s="262"/>
      <c r="GFJ23" s="262"/>
      <c r="GFK23" s="262"/>
      <c r="GFL23" s="262"/>
      <c r="GFM23" s="262"/>
      <c r="GFN23" s="262"/>
      <c r="GFO23" s="262"/>
      <c r="GFP23" s="262"/>
      <c r="GFQ23" s="262"/>
      <c r="GFR23" s="262"/>
      <c r="GFS23" s="262"/>
      <c r="GFT23" s="262"/>
      <c r="GFU23" s="262"/>
      <c r="GFV23" s="262"/>
      <c r="GFW23" s="262"/>
      <c r="GFX23" s="262"/>
      <c r="GFY23" s="262"/>
      <c r="GFZ23" s="262"/>
      <c r="GGA23" s="262"/>
      <c r="GGB23" s="262"/>
      <c r="GGC23" s="262"/>
      <c r="GGD23" s="262"/>
      <c r="GGE23" s="262"/>
      <c r="GGF23" s="262"/>
      <c r="GGG23" s="262"/>
      <c r="GGH23" s="262"/>
      <c r="GGI23" s="262"/>
      <c r="GGJ23" s="262"/>
      <c r="GGK23" s="262"/>
      <c r="GGL23" s="262"/>
      <c r="GGM23" s="262"/>
      <c r="GGN23" s="262"/>
      <c r="GGO23" s="262"/>
      <c r="GGP23" s="262"/>
      <c r="GGQ23" s="262"/>
      <c r="GGR23" s="262"/>
      <c r="GGS23" s="262"/>
      <c r="GGT23" s="262"/>
      <c r="GGU23" s="262"/>
      <c r="GGV23" s="262"/>
      <c r="GGW23" s="262"/>
      <c r="GGX23" s="262"/>
      <c r="GGY23" s="262"/>
      <c r="GGZ23" s="262"/>
      <c r="GHA23" s="262"/>
      <c r="GHB23" s="262"/>
      <c r="GHC23" s="262"/>
      <c r="GHD23" s="262"/>
      <c r="GHE23" s="262"/>
      <c r="GHF23" s="262"/>
      <c r="GHG23" s="262"/>
      <c r="GHH23" s="262"/>
      <c r="GHI23" s="262"/>
      <c r="GHJ23" s="262"/>
      <c r="GHK23" s="262"/>
      <c r="GHL23" s="262"/>
      <c r="GHM23" s="262"/>
      <c r="GHN23" s="262"/>
      <c r="GHO23" s="262"/>
      <c r="GHP23" s="262"/>
      <c r="GHQ23" s="262"/>
      <c r="GHR23" s="262"/>
      <c r="GHS23" s="262"/>
      <c r="GHT23" s="262"/>
      <c r="GHU23" s="262"/>
      <c r="GHV23" s="262"/>
      <c r="GHW23" s="262"/>
      <c r="GHX23" s="262"/>
      <c r="GHY23" s="262"/>
      <c r="GHZ23" s="262"/>
      <c r="GIA23" s="262"/>
      <c r="GIB23" s="262"/>
      <c r="GIC23" s="262"/>
      <c r="GID23" s="262"/>
      <c r="GIE23" s="262"/>
      <c r="GIF23" s="262"/>
      <c r="GIG23" s="262"/>
      <c r="GIH23" s="262"/>
      <c r="GII23" s="262"/>
      <c r="GIJ23" s="262"/>
      <c r="GIK23" s="262"/>
      <c r="GIL23" s="262"/>
      <c r="GIM23" s="262"/>
      <c r="GIN23" s="262"/>
      <c r="GIO23" s="262"/>
      <c r="GIP23" s="262"/>
      <c r="GIQ23" s="262"/>
      <c r="GIR23" s="262"/>
      <c r="GIS23" s="262"/>
      <c r="GIT23" s="262"/>
      <c r="GIU23" s="262"/>
      <c r="GIV23" s="262"/>
      <c r="GIW23" s="262"/>
      <c r="GIX23" s="262"/>
      <c r="GIY23" s="262"/>
      <c r="GIZ23" s="262"/>
      <c r="GJA23" s="262"/>
      <c r="GJB23" s="262"/>
      <c r="GJC23" s="262"/>
      <c r="GJD23" s="262"/>
      <c r="GJE23" s="262"/>
      <c r="GJF23" s="262"/>
      <c r="GJG23" s="262"/>
      <c r="GJH23" s="262"/>
      <c r="GJI23" s="262"/>
      <c r="GJJ23" s="262"/>
      <c r="GJK23" s="262"/>
      <c r="GJL23" s="262"/>
      <c r="GJM23" s="262"/>
      <c r="GJN23" s="262"/>
      <c r="GJO23" s="262"/>
      <c r="GJP23" s="262"/>
      <c r="GJQ23" s="262"/>
      <c r="GJR23" s="262"/>
      <c r="GJS23" s="262"/>
      <c r="GJT23" s="262"/>
      <c r="GJU23" s="262"/>
      <c r="GJV23" s="262"/>
      <c r="GJW23" s="262"/>
      <c r="GJX23" s="262"/>
      <c r="GJY23" s="262"/>
      <c r="GJZ23" s="262"/>
      <c r="GKA23" s="262"/>
      <c r="GKB23" s="262"/>
      <c r="GKC23" s="262"/>
      <c r="GKD23" s="262"/>
      <c r="GKE23" s="262"/>
      <c r="GKF23" s="262"/>
      <c r="GKG23" s="262"/>
      <c r="GKH23" s="262"/>
      <c r="GKI23" s="262"/>
      <c r="GKJ23" s="262"/>
      <c r="GKK23" s="262"/>
      <c r="GKL23" s="262"/>
      <c r="GKM23" s="262"/>
      <c r="GKN23" s="262"/>
      <c r="GKO23" s="262"/>
      <c r="GKP23" s="262"/>
      <c r="GKQ23" s="262"/>
      <c r="GKR23" s="262"/>
      <c r="GKS23" s="262"/>
      <c r="GKT23" s="262"/>
      <c r="GKU23" s="262"/>
      <c r="GKV23" s="262"/>
      <c r="GKW23" s="262"/>
      <c r="GKX23" s="262"/>
      <c r="GKY23" s="262"/>
      <c r="GKZ23" s="262"/>
      <c r="GLA23" s="262"/>
      <c r="GLB23" s="262"/>
      <c r="GLC23" s="262"/>
      <c r="GLD23" s="262"/>
      <c r="GLE23" s="262"/>
      <c r="GLF23" s="262"/>
      <c r="GLG23" s="262"/>
      <c r="GLH23" s="262"/>
      <c r="GLI23" s="262"/>
      <c r="GLJ23" s="262"/>
      <c r="GLK23" s="262"/>
      <c r="GLL23" s="262"/>
      <c r="GLM23" s="262"/>
      <c r="GLN23" s="262"/>
      <c r="GLO23" s="262"/>
      <c r="GLP23" s="262"/>
      <c r="GLQ23" s="262"/>
      <c r="GLR23" s="262"/>
      <c r="GLS23" s="262"/>
      <c r="GLT23" s="262"/>
      <c r="GLU23" s="262"/>
      <c r="GLV23" s="262"/>
      <c r="GLW23" s="262"/>
      <c r="GLX23" s="262"/>
      <c r="GLY23" s="262"/>
      <c r="GLZ23" s="262"/>
      <c r="GMA23" s="262"/>
      <c r="GMB23" s="262"/>
      <c r="GMC23" s="262"/>
      <c r="GMD23" s="262"/>
      <c r="GME23" s="262"/>
      <c r="GMF23" s="262"/>
      <c r="GMG23" s="262"/>
      <c r="GMH23" s="262"/>
      <c r="GMI23" s="262"/>
      <c r="GMJ23" s="262"/>
      <c r="GMK23" s="262"/>
      <c r="GML23" s="262"/>
      <c r="GMM23" s="262"/>
      <c r="GMN23" s="262"/>
      <c r="GMO23" s="262"/>
      <c r="GMP23" s="262"/>
      <c r="GMQ23" s="262"/>
      <c r="GMR23" s="262"/>
      <c r="GMS23" s="262"/>
      <c r="GMT23" s="262"/>
      <c r="GMU23" s="262"/>
      <c r="GMV23" s="262"/>
      <c r="GMW23" s="262"/>
      <c r="GMX23" s="262"/>
      <c r="GMY23" s="262"/>
      <c r="GMZ23" s="262"/>
      <c r="GNA23" s="262"/>
      <c r="GNB23" s="262"/>
      <c r="GNC23" s="262"/>
      <c r="GND23" s="262"/>
      <c r="GNE23" s="262"/>
      <c r="GNF23" s="262"/>
      <c r="GNG23" s="262"/>
      <c r="GNH23" s="262"/>
      <c r="GNI23" s="262"/>
      <c r="GNJ23" s="262"/>
      <c r="GNK23" s="262"/>
      <c r="GNL23" s="262"/>
      <c r="GNM23" s="262"/>
      <c r="GNN23" s="262"/>
      <c r="GNO23" s="262"/>
      <c r="GNP23" s="262"/>
      <c r="GNQ23" s="262"/>
      <c r="GNR23" s="262"/>
      <c r="GNS23" s="262"/>
      <c r="GNT23" s="262"/>
      <c r="GNU23" s="262"/>
      <c r="GNV23" s="262"/>
      <c r="GNW23" s="262"/>
      <c r="GNX23" s="262"/>
      <c r="GNY23" s="262"/>
      <c r="GNZ23" s="262"/>
      <c r="GOA23" s="262"/>
      <c r="GOB23" s="262"/>
      <c r="GOC23" s="262"/>
      <c r="GOD23" s="262"/>
      <c r="GOE23" s="262"/>
      <c r="GOF23" s="262"/>
      <c r="GOG23" s="262"/>
      <c r="GOH23" s="262"/>
      <c r="GOI23" s="262"/>
      <c r="GOJ23" s="262"/>
      <c r="GOK23" s="262"/>
      <c r="GOL23" s="262"/>
      <c r="GOM23" s="262"/>
      <c r="GON23" s="262"/>
      <c r="GOO23" s="262"/>
      <c r="GOP23" s="262"/>
      <c r="GOQ23" s="262"/>
      <c r="GOR23" s="262"/>
      <c r="GOS23" s="262"/>
      <c r="GOT23" s="262"/>
      <c r="GOU23" s="262"/>
      <c r="GOV23" s="262"/>
      <c r="GOW23" s="262"/>
      <c r="GOX23" s="262"/>
      <c r="GOY23" s="262"/>
      <c r="GOZ23" s="262"/>
      <c r="GPA23" s="262"/>
      <c r="GPB23" s="262"/>
      <c r="GPC23" s="262"/>
      <c r="GPD23" s="262"/>
      <c r="GPE23" s="262"/>
      <c r="GPF23" s="262"/>
      <c r="GPG23" s="262"/>
      <c r="GPH23" s="262"/>
      <c r="GPI23" s="262"/>
      <c r="GPJ23" s="262"/>
      <c r="GPK23" s="262"/>
      <c r="GPL23" s="262"/>
      <c r="GPM23" s="262"/>
      <c r="GPN23" s="262"/>
      <c r="GPO23" s="262"/>
      <c r="GPP23" s="262"/>
      <c r="GPQ23" s="262"/>
      <c r="GPR23" s="262"/>
      <c r="GPS23" s="262"/>
      <c r="GPT23" s="262"/>
      <c r="GPU23" s="262"/>
      <c r="GPV23" s="262"/>
      <c r="GPW23" s="262"/>
      <c r="GPX23" s="262"/>
      <c r="GPY23" s="262"/>
      <c r="GPZ23" s="262"/>
      <c r="GQA23" s="262"/>
      <c r="GQB23" s="262"/>
      <c r="GQC23" s="262"/>
      <c r="GQD23" s="262"/>
      <c r="GQE23" s="262"/>
      <c r="GQF23" s="262"/>
      <c r="GQG23" s="262"/>
      <c r="GQH23" s="262"/>
      <c r="GQI23" s="262"/>
      <c r="GQJ23" s="262"/>
      <c r="GQK23" s="262"/>
      <c r="GQL23" s="262"/>
      <c r="GQM23" s="262"/>
      <c r="GQN23" s="262"/>
      <c r="GQO23" s="262"/>
      <c r="GQP23" s="262"/>
      <c r="GQQ23" s="262"/>
      <c r="GQR23" s="262"/>
      <c r="GQS23" s="262"/>
      <c r="GQT23" s="262"/>
      <c r="GQU23" s="262"/>
      <c r="GQV23" s="262"/>
      <c r="GQW23" s="262"/>
      <c r="GQX23" s="262"/>
      <c r="GQY23" s="262"/>
      <c r="GQZ23" s="262"/>
      <c r="GRA23" s="262"/>
      <c r="GRB23" s="262"/>
      <c r="GRC23" s="262"/>
      <c r="GRD23" s="262"/>
      <c r="GRE23" s="262"/>
      <c r="GRF23" s="262"/>
      <c r="GRG23" s="262"/>
      <c r="GRH23" s="262"/>
      <c r="GRI23" s="262"/>
      <c r="GRJ23" s="262"/>
      <c r="GRK23" s="262"/>
      <c r="GRL23" s="262"/>
      <c r="GRM23" s="262"/>
      <c r="GRN23" s="262"/>
      <c r="GRO23" s="262"/>
      <c r="GRP23" s="262"/>
      <c r="GRQ23" s="262"/>
      <c r="GRR23" s="262"/>
      <c r="GRS23" s="262"/>
      <c r="GRT23" s="262"/>
      <c r="GRU23" s="262"/>
      <c r="GRV23" s="262"/>
      <c r="GRW23" s="262"/>
      <c r="GRX23" s="262"/>
      <c r="GRY23" s="262"/>
      <c r="GRZ23" s="262"/>
      <c r="GSA23" s="262"/>
      <c r="GSB23" s="262"/>
      <c r="GSC23" s="262"/>
      <c r="GSD23" s="262"/>
      <c r="GSE23" s="262"/>
      <c r="GSF23" s="262"/>
      <c r="GSG23" s="262"/>
      <c r="GSH23" s="262"/>
      <c r="GSI23" s="262"/>
      <c r="GSJ23" s="262"/>
      <c r="GSK23" s="262"/>
      <c r="GSL23" s="262"/>
      <c r="GSM23" s="262"/>
      <c r="GSN23" s="262"/>
      <c r="GSO23" s="262"/>
      <c r="GSP23" s="262"/>
      <c r="GSQ23" s="262"/>
      <c r="GSR23" s="262"/>
      <c r="GSS23" s="262"/>
      <c r="GST23" s="262"/>
      <c r="GSU23" s="262"/>
      <c r="GSV23" s="262"/>
      <c r="GSW23" s="262"/>
      <c r="GSX23" s="262"/>
      <c r="GSY23" s="262"/>
      <c r="GSZ23" s="262"/>
      <c r="GTA23" s="262"/>
      <c r="GTB23" s="262"/>
      <c r="GTC23" s="262"/>
      <c r="GTD23" s="262"/>
      <c r="GTE23" s="262"/>
      <c r="GTF23" s="262"/>
      <c r="GTG23" s="262"/>
      <c r="GTH23" s="262"/>
      <c r="GTI23" s="262"/>
      <c r="GTJ23" s="262"/>
      <c r="GTK23" s="262"/>
      <c r="GTL23" s="262"/>
      <c r="GTM23" s="262"/>
      <c r="GTN23" s="262"/>
      <c r="GTO23" s="262"/>
      <c r="GTP23" s="262"/>
      <c r="GTQ23" s="262"/>
      <c r="GTR23" s="262"/>
      <c r="GTS23" s="262"/>
      <c r="GTT23" s="262"/>
      <c r="GTU23" s="262"/>
      <c r="GTV23" s="262"/>
      <c r="GTW23" s="262"/>
      <c r="GTX23" s="262"/>
      <c r="GTY23" s="262"/>
      <c r="GTZ23" s="262"/>
      <c r="GUA23" s="262"/>
      <c r="GUB23" s="262"/>
      <c r="GUC23" s="262"/>
      <c r="GUD23" s="262"/>
      <c r="GUE23" s="262"/>
      <c r="GUF23" s="262"/>
      <c r="GUG23" s="262"/>
      <c r="GUH23" s="262"/>
      <c r="GUI23" s="262"/>
      <c r="GUJ23" s="262"/>
      <c r="GUK23" s="262"/>
      <c r="GUL23" s="262"/>
      <c r="GUM23" s="262"/>
      <c r="GUN23" s="262"/>
      <c r="GUO23" s="262"/>
      <c r="GUP23" s="262"/>
      <c r="GUQ23" s="262"/>
      <c r="GUR23" s="262"/>
      <c r="GUS23" s="262"/>
      <c r="GUT23" s="262"/>
      <c r="GUU23" s="262"/>
      <c r="GUV23" s="262"/>
      <c r="GUW23" s="262"/>
      <c r="GUX23" s="262"/>
      <c r="GUY23" s="262"/>
      <c r="GUZ23" s="262"/>
      <c r="GVA23" s="262"/>
      <c r="GVB23" s="262"/>
      <c r="GVC23" s="262"/>
      <c r="GVD23" s="262"/>
      <c r="GVE23" s="262"/>
      <c r="GVF23" s="262"/>
      <c r="GVG23" s="262"/>
      <c r="GVH23" s="262"/>
      <c r="GVI23" s="262"/>
      <c r="GVJ23" s="262"/>
      <c r="GVK23" s="262"/>
      <c r="GVL23" s="262"/>
      <c r="GVM23" s="262"/>
      <c r="GVN23" s="262"/>
      <c r="GVO23" s="262"/>
      <c r="GVP23" s="262"/>
      <c r="GVQ23" s="262"/>
      <c r="GVR23" s="262"/>
      <c r="GVS23" s="262"/>
      <c r="GVT23" s="262"/>
      <c r="GVU23" s="262"/>
      <c r="GVV23" s="262"/>
      <c r="GVW23" s="262"/>
      <c r="GVX23" s="262"/>
      <c r="GVY23" s="262"/>
      <c r="GVZ23" s="262"/>
      <c r="GWA23" s="262"/>
      <c r="GWB23" s="262"/>
      <c r="GWC23" s="262"/>
      <c r="GWD23" s="262"/>
      <c r="GWE23" s="262"/>
      <c r="GWF23" s="262"/>
      <c r="GWG23" s="262"/>
      <c r="GWH23" s="262"/>
      <c r="GWI23" s="262"/>
      <c r="GWJ23" s="262"/>
      <c r="GWK23" s="262"/>
      <c r="GWL23" s="262"/>
      <c r="GWM23" s="262"/>
      <c r="GWN23" s="262"/>
      <c r="GWO23" s="262"/>
      <c r="GWP23" s="262"/>
      <c r="GWQ23" s="262"/>
      <c r="GWR23" s="262"/>
      <c r="GWS23" s="262"/>
      <c r="GWT23" s="262"/>
      <c r="GWU23" s="262"/>
      <c r="GWV23" s="262"/>
      <c r="GWW23" s="262"/>
      <c r="GWX23" s="262"/>
      <c r="GWY23" s="262"/>
      <c r="GWZ23" s="262"/>
      <c r="GXA23" s="262"/>
      <c r="GXB23" s="262"/>
      <c r="GXC23" s="262"/>
      <c r="GXD23" s="262"/>
      <c r="GXE23" s="262"/>
      <c r="GXF23" s="262"/>
      <c r="GXG23" s="262"/>
      <c r="GXH23" s="262"/>
      <c r="GXI23" s="262"/>
      <c r="GXJ23" s="262"/>
      <c r="GXK23" s="262"/>
      <c r="GXL23" s="262"/>
      <c r="GXM23" s="262"/>
      <c r="GXN23" s="262"/>
      <c r="GXO23" s="262"/>
      <c r="GXP23" s="262"/>
      <c r="GXQ23" s="262"/>
      <c r="GXR23" s="262"/>
      <c r="GXS23" s="262"/>
      <c r="GXT23" s="262"/>
      <c r="GXU23" s="262"/>
      <c r="GXV23" s="262"/>
      <c r="GXW23" s="262"/>
      <c r="GXX23" s="262"/>
      <c r="GXY23" s="262"/>
      <c r="GXZ23" s="262"/>
      <c r="GYA23" s="262"/>
      <c r="GYB23" s="262"/>
      <c r="GYC23" s="262"/>
      <c r="GYD23" s="262"/>
      <c r="GYE23" s="262"/>
      <c r="GYF23" s="262"/>
      <c r="GYG23" s="262"/>
      <c r="GYH23" s="262"/>
      <c r="GYI23" s="262"/>
      <c r="GYJ23" s="262"/>
      <c r="GYK23" s="262"/>
      <c r="GYL23" s="262"/>
      <c r="GYM23" s="262"/>
      <c r="GYN23" s="262"/>
      <c r="GYO23" s="262"/>
      <c r="GYP23" s="262"/>
      <c r="GYQ23" s="262"/>
      <c r="GYR23" s="262"/>
      <c r="GYS23" s="262"/>
      <c r="GYT23" s="262"/>
      <c r="GYU23" s="262"/>
      <c r="GYV23" s="262"/>
      <c r="GYW23" s="262"/>
      <c r="GYX23" s="262"/>
      <c r="GYY23" s="262"/>
      <c r="GYZ23" s="262"/>
      <c r="GZA23" s="262"/>
      <c r="GZB23" s="262"/>
      <c r="GZC23" s="262"/>
      <c r="GZD23" s="262"/>
      <c r="GZE23" s="262"/>
      <c r="GZF23" s="262"/>
      <c r="GZG23" s="262"/>
      <c r="GZH23" s="262"/>
      <c r="GZI23" s="262"/>
      <c r="GZJ23" s="262"/>
      <c r="GZK23" s="262"/>
      <c r="GZL23" s="262"/>
      <c r="GZM23" s="262"/>
      <c r="GZN23" s="262"/>
      <c r="GZO23" s="262"/>
      <c r="GZP23" s="262"/>
      <c r="GZQ23" s="262"/>
      <c r="GZR23" s="262"/>
      <c r="GZS23" s="262"/>
      <c r="GZT23" s="262"/>
      <c r="GZU23" s="262"/>
      <c r="GZV23" s="262"/>
      <c r="GZW23" s="262"/>
      <c r="GZX23" s="262"/>
      <c r="GZY23" s="262"/>
      <c r="GZZ23" s="262"/>
      <c r="HAA23" s="262"/>
      <c r="HAB23" s="262"/>
      <c r="HAC23" s="262"/>
      <c r="HAD23" s="262"/>
      <c r="HAE23" s="262"/>
      <c r="HAF23" s="262"/>
      <c r="HAG23" s="262"/>
      <c r="HAH23" s="262"/>
      <c r="HAI23" s="262"/>
      <c r="HAJ23" s="262"/>
      <c r="HAK23" s="262"/>
      <c r="HAL23" s="262"/>
      <c r="HAM23" s="262"/>
      <c r="HAN23" s="262"/>
      <c r="HAO23" s="262"/>
      <c r="HAP23" s="262"/>
      <c r="HAQ23" s="262"/>
      <c r="HAR23" s="262"/>
      <c r="HAS23" s="262"/>
      <c r="HAT23" s="262"/>
      <c r="HAU23" s="262"/>
      <c r="HAV23" s="262"/>
      <c r="HAW23" s="262"/>
      <c r="HAX23" s="262"/>
      <c r="HAY23" s="262"/>
      <c r="HAZ23" s="262"/>
      <c r="HBA23" s="262"/>
      <c r="HBB23" s="262"/>
      <c r="HBC23" s="262"/>
      <c r="HBD23" s="262"/>
      <c r="HBE23" s="262"/>
      <c r="HBF23" s="262"/>
      <c r="HBG23" s="262"/>
      <c r="HBH23" s="262"/>
      <c r="HBI23" s="262"/>
      <c r="HBJ23" s="262"/>
      <c r="HBK23" s="262"/>
      <c r="HBL23" s="262"/>
      <c r="HBM23" s="262"/>
      <c r="HBN23" s="262"/>
      <c r="HBO23" s="262"/>
      <c r="HBP23" s="262"/>
      <c r="HBQ23" s="262"/>
      <c r="HBR23" s="262"/>
      <c r="HBS23" s="262"/>
      <c r="HBT23" s="262"/>
      <c r="HBU23" s="262"/>
      <c r="HBV23" s="262"/>
      <c r="HBW23" s="262"/>
      <c r="HBX23" s="262"/>
      <c r="HBY23" s="262"/>
      <c r="HBZ23" s="262"/>
      <c r="HCA23" s="262"/>
      <c r="HCB23" s="262"/>
      <c r="HCC23" s="262"/>
      <c r="HCD23" s="262"/>
      <c r="HCE23" s="262"/>
      <c r="HCF23" s="262"/>
      <c r="HCG23" s="262"/>
      <c r="HCH23" s="262"/>
      <c r="HCI23" s="262"/>
      <c r="HCJ23" s="262"/>
      <c r="HCK23" s="262"/>
      <c r="HCL23" s="262"/>
      <c r="HCM23" s="262"/>
      <c r="HCN23" s="262"/>
      <c r="HCO23" s="262"/>
      <c r="HCP23" s="262"/>
      <c r="HCQ23" s="262"/>
      <c r="HCR23" s="262"/>
      <c r="HCS23" s="262"/>
      <c r="HCT23" s="262"/>
      <c r="HCU23" s="262"/>
      <c r="HCV23" s="262"/>
      <c r="HCW23" s="262"/>
      <c r="HCX23" s="262"/>
      <c r="HCY23" s="262"/>
      <c r="HCZ23" s="262"/>
      <c r="HDA23" s="262"/>
      <c r="HDB23" s="262"/>
      <c r="HDC23" s="262"/>
      <c r="HDD23" s="262"/>
      <c r="HDE23" s="262"/>
      <c r="HDF23" s="262"/>
      <c r="HDG23" s="262"/>
      <c r="HDH23" s="262"/>
      <c r="HDI23" s="262"/>
      <c r="HDJ23" s="262"/>
      <c r="HDK23" s="262"/>
      <c r="HDL23" s="262"/>
      <c r="HDM23" s="262"/>
      <c r="HDN23" s="262"/>
      <c r="HDO23" s="262"/>
      <c r="HDP23" s="262"/>
      <c r="HDQ23" s="262"/>
      <c r="HDR23" s="262"/>
      <c r="HDS23" s="262"/>
      <c r="HDT23" s="262"/>
      <c r="HDU23" s="262"/>
      <c r="HDV23" s="262"/>
      <c r="HDW23" s="262"/>
      <c r="HDX23" s="262"/>
      <c r="HDY23" s="262"/>
      <c r="HDZ23" s="262"/>
      <c r="HEA23" s="262"/>
      <c r="HEB23" s="262"/>
      <c r="HEC23" s="262"/>
      <c r="HED23" s="262"/>
      <c r="HEE23" s="262"/>
      <c r="HEF23" s="262"/>
      <c r="HEG23" s="262"/>
      <c r="HEH23" s="262"/>
      <c r="HEI23" s="262"/>
      <c r="HEJ23" s="262"/>
      <c r="HEK23" s="262"/>
      <c r="HEL23" s="262"/>
      <c r="HEM23" s="262"/>
      <c r="HEN23" s="262"/>
      <c r="HEO23" s="262"/>
      <c r="HEP23" s="262"/>
      <c r="HEQ23" s="262"/>
      <c r="HER23" s="262"/>
      <c r="HES23" s="262"/>
      <c r="HET23" s="262"/>
      <c r="HEU23" s="262"/>
      <c r="HEV23" s="262"/>
      <c r="HEW23" s="262"/>
      <c r="HEX23" s="262"/>
      <c r="HEY23" s="262"/>
      <c r="HEZ23" s="262"/>
      <c r="HFA23" s="262"/>
      <c r="HFB23" s="262"/>
      <c r="HFC23" s="262"/>
      <c r="HFD23" s="262"/>
      <c r="HFE23" s="262"/>
      <c r="HFF23" s="262"/>
      <c r="HFG23" s="262"/>
      <c r="HFH23" s="262"/>
      <c r="HFI23" s="262"/>
      <c r="HFJ23" s="262"/>
      <c r="HFK23" s="262"/>
      <c r="HFL23" s="262"/>
      <c r="HFM23" s="262"/>
      <c r="HFN23" s="262"/>
      <c r="HFO23" s="262"/>
      <c r="HFP23" s="262"/>
      <c r="HFQ23" s="262"/>
      <c r="HFR23" s="262"/>
      <c r="HFS23" s="262"/>
      <c r="HFT23" s="262"/>
      <c r="HFU23" s="262"/>
      <c r="HFV23" s="262"/>
      <c r="HFW23" s="262"/>
      <c r="HFX23" s="262"/>
      <c r="HFY23" s="262"/>
      <c r="HFZ23" s="262"/>
      <c r="HGA23" s="262"/>
      <c r="HGB23" s="262"/>
      <c r="HGC23" s="262"/>
      <c r="HGD23" s="262"/>
      <c r="HGE23" s="262"/>
      <c r="HGF23" s="262"/>
      <c r="HGG23" s="262"/>
      <c r="HGH23" s="262"/>
      <c r="HGI23" s="262"/>
      <c r="HGJ23" s="262"/>
      <c r="HGK23" s="262"/>
      <c r="HGL23" s="262"/>
      <c r="HGM23" s="262"/>
      <c r="HGN23" s="262"/>
      <c r="HGO23" s="262"/>
      <c r="HGP23" s="262"/>
      <c r="HGQ23" s="262"/>
      <c r="HGR23" s="262"/>
      <c r="HGS23" s="262"/>
      <c r="HGT23" s="262"/>
      <c r="HGU23" s="262"/>
      <c r="HGV23" s="262"/>
      <c r="HGW23" s="262"/>
      <c r="HGX23" s="262"/>
      <c r="HGY23" s="262"/>
      <c r="HGZ23" s="262"/>
      <c r="HHA23" s="262"/>
      <c r="HHB23" s="262"/>
      <c r="HHC23" s="262"/>
      <c r="HHD23" s="262"/>
      <c r="HHE23" s="262"/>
      <c r="HHF23" s="262"/>
      <c r="HHG23" s="262"/>
      <c r="HHH23" s="262"/>
      <c r="HHI23" s="262"/>
      <c r="HHJ23" s="262"/>
      <c r="HHK23" s="262"/>
      <c r="HHL23" s="262"/>
      <c r="HHM23" s="262"/>
      <c r="HHN23" s="262"/>
      <c r="HHO23" s="262"/>
      <c r="HHP23" s="262"/>
      <c r="HHQ23" s="262"/>
      <c r="HHR23" s="262"/>
      <c r="HHS23" s="262"/>
      <c r="HHT23" s="262"/>
      <c r="HHU23" s="262"/>
      <c r="HHV23" s="262"/>
      <c r="HHW23" s="262"/>
      <c r="HHX23" s="262"/>
      <c r="HHY23" s="262"/>
      <c r="HHZ23" s="262"/>
      <c r="HIA23" s="262"/>
      <c r="HIB23" s="262"/>
      <c r="HIC23" s="262"/>
      <c r="HID23" s="262"/>
      <c r="HIE23" s="262"/>
      <c r="HIF23" s="262"/>
      <c r="HIG23" s="262"/>
      <c r="HIH23" s="262"/>
      <c r="HII23" s="262"/>
      <c r="HIJ23" s="262"/>
      <c r="HIK23" s="262"/>
      <c r="HIL23" s="262"/>
      <c r="HIM23" s="262"/>
      <c r="HIN23" s="262"/>
      <c r="HIO23" s="262"/>
      <c r="HIP23" s="262"/>
      <c r="HIQ23" s="262"/>
      <c r="HIR23" s="262"/>
      <c r="HIS23" s="262"/>
      <c r="HIT23" s="262"/>
      <c r="HIU23" s="262"/>
      <c r="HIV23" s="262"/>
      <c r="HIW23" s="262"/>
      <c r="HIX23" s="262"/>
      <c r="HIY23" s="262"/>
      <c r="HIZ23" s="262"/>
      <c r="HJA23" s="262"/>
      <c r="HJB23" s="262"/>
      <c r="HJC23" s="262"/>
      <c r="HJD23" s="262"/>
      <c r="HJE23" s="262"/>
      <c r="HJF23" s="262"/>
      <c r="HJG23" s="262"/>
      <c r="HJH23" s="262"/>
      <c r="HJI23" s="262"/>
      <c r="HJJ23" s="262"/>
      <c r="HJK23" s="262"/>
      <c r="HJL23" s="262"/>
      <c r="HJM23" s="262"/>
      <c r="HJN23" s="262"/>
      <c r="HJO23" s="262"/>
      <c r="HJP23" s="262"/>
      <c r="HJQ23" s="262"/>
      <c r="HJR23" s="262"/>
      <c r="HJS23" s="262"/>
      <c r="HJT23" s="262"/>
      <c r="HJU23" s="262"/>
      <c r="HJV23" s="262"/>
      <c r="HJW23" s="262"/>
      <c r="HJX23" s="262"/>
      <c r="HJY23" s="262"/>
      <c r="HJZ23" s="262"/>
      <c r="HKA23" s="262"/>
      <c r="HKB23" s="262"/>
      <c r="HKC23" s="262"/>
      <c r="HKD23" s="262"/>
      <c r="HKE23" s="262"/>
      <c r="HKF23" s="262"/>
      <c r="HKG23" s="262"/>
      <c r="HKH23" s="262"/>
      <c r="HKI23" s="262"/>
      <c r="HKJ23" s="262"/>
      <c r="HKK23" s="262"/>
      <c r="HKL23" s="262"/>
      <c r="HKM23" s="262"/>
      <c r="HKN23" s="262"/>
      <c r="HKO23" s="262"/>
      <c r="HKP23" s="262"/>
      <c r="HKQ23" s="262"/>
      <c r="HKR23" s="262"/>
      <c r="HKS23" s="262"/>
      <c r="HKT23" s="262"/>
      <c r="HKU23" s="262"/>
      <c r="HKV23" s="262"/>
      <c r="HKW23" s="262"/>
      <c r="HKX23" s="262"/>
      <c r="HKY23" s="262"/>
      <c r="HKZ23" s="262"/>
      <c r="HLA23" s="262"/>
      <c r="HLB23" s="262"/>
      <c r="HLC23" s="262"/>
      <c r="HLD23" s="262"/>
      <c r="HLE23" s="262"/>
      <c r="HLF23" s="262"/>
      <c r="HLG23" s="262"/>
      <c r="HLH23" s="262"/>
      <c r="HLI23" s="262"/>
      <c r="HLJ23" s="262"/>
      <c r="HLK23" s="262"/>
      <c r="HLL23" s="262"/>
      <c r="HLM23" s="262"/>
      <c r="HLN23" s="262"/>
      <c r="HLO23" s="262"/>
      <c r="HLP23" s="262"/>
      <c r="HLQ23" s="262"/>
      <c r="HLR23" s="262"/>
      <c r="HLS23" s="262"/>
      <c r="HLT23" s="262"/>
      <c r="HLU23" s="262"/>
      <c r="HLV23" s="262"/>
      <c r="HLW23" s="262"/>
      <c r="HLX23" s="262"/>
      <c r="HLY23" s="262"/>
      <c r="HLZ23" s="262"/>
      <c r="HMA23" s="262"/>
      <c r="HMB23" s="262"/>
      <c r="HMC23" s="262"/>
      <c r="HMD23" s="262"/>
      <c r="HME23" s="262"/>
      <c r="HMF23" s="262"/>
      <c r="HMG23" s="262"/>
      <c r="HMH23" s="262"/>
      <c r="HMI23" s="262"/>
      <c r="HMJ23" s="262"/>
      <c r="HMK23" s="262"/>
      <c r="HML23" s="262"/>
      <c r="HMM23" s="262"/>
      <c r="HMN23" s="262"/>
      <c r="HMO23" s="262"/>
      <c r="HMP23" s="262"/>
      <c r="HMQ23" s="262"/>
      <c r="HMR23" s="262"/>
      <c r="HMS23" s="262"/>
      <c r="HMT23" s="262"/>
      <c r="HMU23" s="262"/>
      <c r="HMV23" s="262"/>
      <c r="HMW23" s="262"/>
      <c r="HMX23" s="262"/>
      <c r="HMY23" s="262"/>
      <c r="HMZ23" s="262"/>
      <c r="HNA23" s="262"/>
      <c r="HNB23" s="262"/>
      <c r="HNC23" s="262"/>
      <c r="HND23" s="262"/>
      <c r="HNE23" s="262"/>
      <c r="HNF23" s="262"/>
      <c r="HNG23" s="262"/>
      <c r="HNH23" s="262"/>
      <c r="HNI23" s="262"/>
      <c r="HNJ23" s="262"/>
      <c r="HNK23" s="262"/>
      <c r="HNL23" s="262"/>
      <c r="HNM23" s="262"/>
      <c r="HNN23" s="262"/>
      <c r="HNO23" s="262"/>
      <c r="HNP23" s="262"/>
      <c r="HNQ23" s="262"/>
      <c r="HNR23" s="262"/>
      <c r="HNS23" s="262"/>
      <c r="HNT23" s="262"/>
      <c r="HNU23" s="262"/>
      <c r="HNV23" s="262"/>
      <c r="HNW23" s="262"/>
      <c r="HNX23" s="262"/>
      <c r="HNY23" s="262"/>
      <c r="HNZ23" s="262"/>
      <c r="HOA23" s="262"/>
      <c r="HOB23" s="262"/>
      <c r="HOC23" s="262"/>
      <c r="HOD23" s="262"/>
      <c r="HOE23" s="262"/>
      <c r="HOF23" s="262"/>
      <c r="HOG23" s="262"/>
      <c r="HOH23" s="262"/>
      <c r="HOI23" s="262"/>
      <c r="HOJ23" s="262"/>
      <c r="HOK23" s="262"/>
      <c r="HOL23" s="262"/>
      <c r="HOM23" s="262"/>
      <c r="HON23" s="262"/>
      <c r="HOO23" s="262"/>
      <c r="HOP23" s="262"/>
      <c r="HOQ23" s="262"/>
      <c r="HOR23" s="262"/>
      <c r="HOS23" s="262"/>
      <c r="HOT23" s="262"/>
      <c r="HOU23" s="262"/>
      <c r="HOV23" s="262"/>
      <c r="HOW23" s="262"/>
      <c r="HOX23" s="262"/>
      <c r="HOY23" s="262"/>
      <c r="HOZ23" s="262"/>
      <c r="HPA23" s="262"/>
      <c r="HPB23" s="262"/>
      <c r="HPC23" s="262"/>
      <c r="HPD23" s="262"/>
      <c r="HPE23" s="262"/>
      <c r="HPF23" s="262"/>
      <c r="HPG23" s="262"/>
      <c r="HPH23" s="262"/>
      <c r="HPI23" s="262"/>
      <c r="HPJ23" s="262"/>
      <c r="HPK23" s="262"/>
      <c r="HPL23" s="262"/>
      <c r="HPM23" s="262"/>
      <c r="HPN23" s="262"/>
      <c r="HPO23" s="262"/>
      <c r="HPP23" s="262"/>
      <c r="HPQ23" s="262"/>
      <c r="HPR23" s="262"/>
      <c r="HPS23" s="262"/>
      <c r="HPT23" s="262"/>
      <c r="HPU23" s="262"/>
      <c r="HPV23" s="262"/>
      <c r="HPW23" s="262"/>
      <c r="HPX23" s="262"/>
      <c r="HPY23" s="262"/>
      <c r="HPZ23" s="262"/>
      <c r="HQA23" s="262"/>
      <c r="HQB23" s="262"/>
      <c r="HQC23" s="262"/>
      <c r="HQD23" s="262"/>
      <c r="HQE23" s="262"/>
      <c r="HQF23" s="262"/>
      <c r="HQG23" s="262"/>
      <c r="HQH23" s="262"/>
      <c r="HQI23" s="262"/>
      <c r="HQJ23" s="262"/>
      <c r="HQK23" s="262"/>
      <c r="HQL23" s="262"/>
      <c r="HQM23" s="262"/>
      <c r="HQN23" s="262"/>
      <c r="HQO23" s="262"/>
      <c r="HQP23" s="262"/>
      <c r="HQQ23" s="262"/>
      <c r="HQR23" s="262"/>
      <c r="HQS23" s="262"/>
      <c r="HQT23" s="262"/>
      <c r="HQU23" s="262"/>
      <c r="HQV23" s="262"/>
      <c r="HQW23" s="262"/>
      <c r="HQX23" s="262"/>
      <c r="HQY23" s="262"/>
      <c r="HQZ23" s="262"/>
      <c r="HRA23" s="262"/>
      <c r="HRB23" s="262"/>
      <c r="HRC23" s="262"/>
      <c r="HRD23" s="262"/>
      <c r="HRE23" s="262"/>
      <c r="HRF23" s="262"/>
      <c r="HRG23" s="262"/>
      <c r="HRH23" s="262"/>
      <c r="HRI23" s="262"/>
      <c r="HRJ23" s="262"/>
      <c r="HRK23" s="262"/>
      <c r="HRL23" s="262"/>
      <c r="HRM23" s="262"/>
      <c r="HRN23" s="262"/>
      <c r="HRO23" s="262"/>
      <c r="HRP23" s="262"/>
      <c r="HRQ23" s="262"/>
      <c r="HRR23" s="262"/>
      <c r="HRS23" s="262"/>
      <c r="HRT23" s="262"/>
      <c r="HRU23" s="262"/>
      <c r="HRV23" s="262"/>
      <c r="HRW23" s="262"/>
      <c r="HRX23" s="262"/>
      <c r="HRY23" s="262"/>
      <c r="HRZ23" s="262"/>
      <c r="HSA23" s="262"/>
      <c r="HSB23" s="262"/>
      <c r="HSC23" s="262"/>
      <c r="HSD23" s="262"/>
      <c r="HSE23" s="262"/>
      <c r="HSF23" s="262"/>
      <c r="HSG23" s="262"/>
      <c r="HSH23" s="262"/>
      <c r="HSI23" s="262"/>
      <c r="HSJ23" s="262"/>
      <c r="HSK23" s="262"/>
      <c r="HSL23" s="262"/>
      <c r="HSM23" s="262"/>
      <c r="HSN23" s="262"/>
      <c r="HSO23" s="262"/>
      <c r="HSP23" s="262"/>
      <c r="HSQ23" s="262"/>
      <c r="HSR23" s="262"/>
      <c r="HSS23" s="262"/>
      <c r="HST23" s="262"/>
      <c r="HSU23" s="262"/>
      <c r="HSV23" s="262"/>
      <c r="HSW23" s="262"/>
      <c r="HSX23" s="262"/>
      <c r="HSY23" s="262"/>
      <c r="HSZ23" s="262"/>
      <c r="HTA23" s="262"/>
      <c r="HTB23" s="262"/>
      <c r="HTC23" s="262"/>
      <c r="HTD23" s="262"/>
      <c r="HTE23" s="262"/>
      <c r="HTF23" s="262"/>
      <c r="HTG23" s="262"/>
      <c r="HTH23" s="262"/>
      <c r="HTI23" s="262"/>
      <c r="HTJ23" s="262"/>
      <c r="HTK23" s="262"/>
      <c r="HTL23" s="262"/>
      <c r="HTM23" s="262"/>
      <c r="HTN23" s="262"/>
      <c r="HTO23" s="262"/>
      <c r="HTP23" s="262"/>
      <c r="HTQ23" s="262"/>
      <c r="HTR23" s="262"/>
      <c r="HTS23" s="262"/>
      <c r="HTT23" s="262"/>
      <c r="HTU23" s="262"/>
      <c r="HTV23" s="262"/>
      <c r="HTW23" s="262"/>
      <c r="HTX23" s="262"/>
      <c r="HTY23" s="262"/>
      <c r="HTZ23" s="262"/>
      <c r="HUA23" s="262"/>
      <c r="HUB23" s="262"/>
      <c r="HUC23" s="262"/>
      <c r="HUD23" s="262"/>
      <c r="HUE23" s="262"/>
      <c r="HUF23" s="262"/>
      <c r="HUG23" s="262"/>
      <c r="HUH23" s="262"/>
      <c r="HUI23" s="262"/>
      <c r="HUJ23" s="262"/>
      <c r="HUK23" s="262"/>
      <c r="HUL23" s="262"/>
      <c r="HUM23" s="262"/>
      <c r="HUN23" s="262"/>
      <c r="HUO23" s="262"/>
      <c r="HUP23" s="262"/>
      <c r="HUQ23" s="262"/>
      <c r="HUR23" s="262"/>
      <c r="HUS23" s="262"/>
      <c r="HUT23" s="262"/>
      <c r="HUU23" s="262"/>
      <c r="HUV23" s="262"/>
      <c r="HUW23" s="262"/>
      <c r="HUX23" s="262"/>
      <c r="HUY23" s="262"/>
      <c r="HUZ23" s="262"/>
      <c r="HVA23" s="262"/>
      <c r="HVB23" s="262"/>
      <c r="HVC23" s="262"/>
      <c r="HVD23" s="262"/>
      <c r="HVE23" s="262"/>
      <c r="HVF23" s="262"/>
      <c r="HVG23" s="262"/>
      <c r="HVH23" s="262"/>
      <c r="HVI23" s="262"/>
      <c r="HVJ23" s="262"/>
      <c r="HVK23" s="262"/>
      <c r="HVL23" s="262"/>
      <c r="HVM23" s="262"/>
      <c r="HVN23" s="262"/>
      <c r="HVO23" s="262"/>
      <c r="HVP23" s="262"/>
      <c r="HVQ23" s="262"/>
      <c r="HVR23" s="262"/>
      <c r="HVS23" s="262"/>
      <c r="HVT23" s="262"/>
      <c r="HVU23" s="262"/>
      <c r="HVV23" s="262"/>
      <c r="HVW23" s="262"/>
      <c r="HVX23" s="262"/>
      <c r="HVY23" s="262"/>
      <c r="HVZ23" s="262"/>
      <c r="HWA23" s="262"/>
      <c r="HWB23" s="262"/>
      <c r="HWC23" s="262"/>
      <c r="HWD23" s="262"/>
      <c r="HWE23" s="262"/>
      <c r="HWF23" s="262"/>
      <c r="HWG23" s="262"/>
      <c r="HWH23" s="262"/>
      <c r="HWI23" s="262"/>
      <c r="HWJ23" s="262"/>
      <c r="HWK23" s="262"/>
      <c r="HWL23" s="262"/>
      <c r="HWM23" s="262"/>
      <c r="HWN23" s="262"/>
      <c r="HWO23" s="262"/>
      <c r="HWP23" s="262"/>
      <c r="HWQ23" s="262"/>
      <c r="HWR23" s="262"/>
      <c r="HWS23" s="262"/>
      <c r="HWT23" s="262"/>
      <c r="HWU23" s="262"/>
      <c r="HWV23" s="262"/>
      <c r="HWW23" s="262"/>
      <c r="HWX23" s="262"/>
      <c r="HWY23" s="262"/>
      <c r="HWZ23" s="262"/>
      <c r="HXA23" s="262"/>
      <c r="HXB23" s="262"/>
      <c r="HXC23" s="262"/>
      <c r="HXD23" s="262"/>
      <c r="HXE23" s="262"/>
      <c r="HXF23" s="262"/>
      <c r="HXG23" s="262"/>
      <c r="HXH23" s="262"/>
      <c r="HXI23" s="262"/>
      <c r="HXJ23" s="262"/>
      <c r="HXK23" s="262"/>
      <c r="HXL23" s="262"/>
      <c r="HXM23" s="262"/>
      <c r="HXN23" s="262"/>
      <c r="HXO23" s="262"/>
      <c r="HXP23" s="262"/>
      <c r="HXQ23" s="262"/>
      <c r="HXR23" s="262"/>
      <c r="HXS23" s="262"/>
      <c r="HXT23" s="262"/>
      <c r="HXU23" s="262"/>
      <c r="HXV23" s="262"/>
      <c r="HXW23" s="262"/>
      <c r="HXX23" s="262"/>
      <c r="HXY23" s="262"/>
      <c r="HXZ23" s="262"/>
      <c r="HYA23" s="262"/>
      <c r="HYB23" s="262"/>
      <c r="HYC23" s="262"/>
      <c r="HYD23" s="262"/>
      <c r="HYE23" s="262"/>
      <c r="HYF23" s="262"/>
      <c r="HYG23" s="262"/>
      <c r="HYH23" s="262"/>
      <c r="HYI23" s="262"/>
      <c r="HYJ23" s="262"/>
      <c r="HYK23" s="262"/>
      <c r="HYL23" s="262"/>
      <c r="HYM23" s="262"/>
      <c r="HYN23" s="262"/>
      <c r="HYO23" s="262"/>
      <c r="HYP23" s="262"/>
      <c r="HYQ23" s="262"/>
      <c r="HYR23" s="262"/>
      <c r="HYS23" s="262"/>
      <c r="HYT23" s="262"/>
      <c r="HYU23" s="262"/>
      <c r="HYV23" s="262"/>
      <c r="HYW23" s="262"/>
      <c r="HYX23" s="262"/>
      <c r="HYY23" s="262"/>
      <c r="HYZ23" s="262"/>
      <c r="HZA23" s="262"/>
      <c r="HZB23" s="262"/>
      <c r="HZC23" s="262"/>
      <c r="HZD23" s="262"/>
      <c r="HZE23" s="262"/>
      <c r="HZF23" s="262"/>
      <c r="HZG23" s="262"/>
      <c r="HZH23" s="262"/>
      <c r="HZI23" s="262"/>
      <c r="HZJ23" s="262"/>
      <c r="HZK23" s="262"/>
      <c r="HZL23" s="262"/>
      <c r="HZM23" s="262"/>
      <c r="HZN23" s="262"/>
      <c r="HZO23" s="262"/>
      <c r="HZP23" s="262"/>
      <c r="HZQ23" s="262"/>
      <c r="HZR23" s="262"/>
      <c r="HZS23" s="262"/>
      <c r="HZT23" s="262"/>
      <c r="HZU23" s="262"/>
      <c r="HZV23" s="262"/>
      <c r="HZW23" s="262"/>
      <c r="HZX23" s="262"/>
      <c r="HZY23" s="262"/>
      <c r="HZZ23" s="262"/>
      <c r="IAA23" s="262"/>
      <c r="IAB23" s="262"/>
      <c r="IAC23" s="262"/>
      <c r="IAD23" s="262"/>
      <c r="IAE23" s="262"/>
      <c r="IAF23" s="262"/>
      <c r="IAG23" s="262"/>
      <c r="IAH23" s="262"/>
      <c r="IAI23" s="262"/>
      <c r="IAJ23" s="262"/>
      <c r="IAK23" s="262"/>
      <c r="IAL23" s="262"/>
      <c r="IAM23" s="262"/>
      <c r="IAN23" s="262"/>
      <c r="IAO23" s="262"/>
      <c r="IAP23" s="262"/>
      <c r="IAQ23" s="262"/>
      <c r="IAR23" s="262"/>
      <c r="IAS23" s="262"/>
      <c r="IAT23" s="262"/>
      <c r="IAU23" s="262"/>
      <c r="IAV23" s="262"/>
      <c r="IAW23" s="262"/>
      <c r="IAX23" s="262"/>
      <c r="IAY23" s="262"/>
      <c r="IAZ23" s="262"/>
      <c r="IBA23" s="262"/>
      <c r="IBB23" s="262"/>
      <c r="IBC23" s="262"/>
      <c r="IBD23" s="262"/>
      <c r="IBE23" s="262"/>
      <c r="IBF23" s="262"/>
      <c r="IBG23" s="262"/>
      <c r="IBH23" s="262"/>
      <c r="IBI23" s="262"/>
      <c r="IBJ23" s="262"/>
      <c r="IBK23" s="262"/>
      <c r="IBL23" s="262"/>
      <c r="IBM23" s="262"/>
      <c r="IBN23" s="262"/>
      <c r="IBO23" s="262"/>
      <c r="IBP23" s="262"/>
      <c r="IBQ23" s="262"/>
      <c r="IBR23" s="262"/>
      <c r="IBS23" s="262"/>
      <c r="IBT23" s="262"/>
      <c r="IBU23" s="262"/>
      <c r="IBV23" s="262"/>
      <c r="IBW23" s="262"/>
      <c r="IBX23" s="262"/>
      <c r="IBY23" s="262"/>
      <c r="IBZ23" s="262"/>
      <c r="ICA23" s="262"/>
      <c r="ICB23" s="262"/>
      <c r="ICC23" s="262"/>
      <c r="ICD23" s="262"/>
      <c r="ICE23" s="262"/>
      <c r="ICF23" s="262"/>
      <c r="ICG23" s="262"/>
      <c r="ICH23" s="262"/>
      <c r="ICI23" s="262"/>
      <c r="ICJ23" s="262"/>
      <c r="ICK23" s="262"/>
      <c r="ICL23" s="262"/>
      <c r="ICM23" s="262"/>
      <c r="ICN23" s="262"/>
      <c r="ICO23" s="262"/>
      <c r="ICP23" s="262"/>
      <c r="ICQ23" s="262"/>
      <c r="ICR23" s="262"/>
      <c r="ICS23" s="262"/>
      <c r="ICT23" s="262"/>
      <c r="ICU23" s="262"/>
      <c r="ICV23" s="262"/>
      <c r="ICW23" s="262"/>
      <c r="ICX23" s="262"/>
      <c r="ICY23" s="262"/>
      <c r="ICZ23" s="262"/>
      <c r="IDA23" s="262"/>
      <c r="IDB23" s="262"/>
      <c r="IDC23" s="262"/>
      <c r="IDD23" s="262"/>
      <c r="IDE23" s="262"/>
      <c r="IDF23" s="262"/>
      <c r="IDG23" s="262"/>
      <c r="IDH23" s="262"/>
      <c r="IDI23" s="262"/>
      <c r="IDJ23" s="262"/>
      <c r="IDK23" s="262"/>
      <c r="IDL23" s="262"/>
      <c r="IDM23" s="262"/>
      <c r="IDN23" s="262"/>
      <c r="IDO23" s="262"/>
      <c r="IDP23" s="262"/>
      <c r="IDQ23" s="262"/>
      <c r="IDR23" s="262"/>
      <c r="IDS23" s="262"/>
      <c r="IDT23" s="262"/>
      <c r="IDU23" s="262"/>
      <c r="IDV23" s="262"/>
      <c r="IDW23" s="262"/>
      <c r="IDX23" s="262"/>
      <c r="IDY23" s="262"/>
      <c r="IDZ23" s="262"/>
      <c r="IEA23" s="262"/>
      <c r="IEB23" s="262"/>
      <c r="IEC23" s="262"/>
      <c r="IED23" s="262"/>
      <c r="IEE23" s="262"/>
      <c r="IEF23" s="262"/>
      <c r="IEG23" s="262"/>
      <c r="IEH23" s="262"/>
      <c r="IEI23" s="262"/>
      <c r="IEJ23" s="262"/>
      <c r="IEK23" s="262"/>
      <c r="IEL23" s="262"/>
      <c r="IEM23" s="262"/>
      <c r="IEN23" s="262"/>
      <c r="IEO23" s="262"/>
      <c r="IEP23" s="262"/>
      <c r="IEQ23" s="262"/>
      <c r="IER23" s="262"/>
      <c r="IES23" s="262"/>
      <c r="IET23" s="262"/>
      <c r="IEU23" s="262"/>
      <c r="IEV23" s="262"/>
      <c r="IEW23" s="262"/>
      <c r="IEX23" s="262"/>
      <c r="IEY23" s="262"/>
      <c r="IEZ23" s="262"/>
      <c r="IFA23" s="262"/>
      <c r="IFB23" s="262"/>
      <c r="IFC23" s="262"/>
      <c r="IFD23" s="262"/>
      <c r="IFE23" s="262"/>
      <c r="IFF23" s="262"/>
      <c r="IFG23" s="262"/>
      <c r="IFH23" s="262"/>
      <c r="IFI23" s="262"/>
      <c r="IFJ23" s="262"/>
      <c r="IFK23" s="262"/>
      <c r="IFL23" s="262"/>
      <c r="IFM23" s="262"/>
      <c r="IFN23" s="262"/>
      <c r="IFO23" s="262"/>
      <c r="IFP23" s="262"/>
      <c r="IFQ23" s="262"/>
      <c r="IFR23" s="262"/>
      <c r="IFS23" s="262"/>
      <c r="IFT23" s="262"/>
      <c r="IFU23" s="262"/>
      <c r="IFV23" s="262"/>
      <c r="IFW23" s="262"/>
      <c r="IFX23" s="262"/>
      <c r="IFY23" s="262"/>
      <c r="IFZ23" s="262"/>
      <c r="IGA23" s="262"/>
      <c r="IGB23" s="262"/>
      <c r="IGC23" s="262"/>
      <c r="IGD23" s="262"/>
      <c r="IGE23" s="262"/>
      <c r="IGF23" s="262"/>
      <c r="IGG23" s="262"/>
      <c r="IGH23" s="262"/>
      <c r="IGI23" s="262"/>
      <c r="IGJ23" s="262"/>
      <c r="IGK23" s="262"/>
      <c r="IGL23" s="262"/>
      <c r="IGM23" s="262"/>
      <c r="IGN23" s="262"/>
      <c r="IGO23" s="262"/>
      <c r="IGP23" s="262"/>
      <c r="IGQ23" s="262"/>
      <c r="IGR23" s="262"/>
      <c r="IGS23" s="262"/>
      <c r="IGT23" s="262"/>
      <c r="IGU23" s="262"/>
      <c r="IGV23" s="262"/>
      <c r="IGW23" s="262"/>
      <c r="IGX23" s="262"/>
      <c r="IGY23" s="262"/>
      <c r="IGZ23" s="262"/>
      <c r="IHA23" s="262"/>
      <c r="IHB23" s="262"/>
      <c r="IHC23" s="262"/>
      <c r="IHD23" s="262"/>
      <c r="IHE23" s="262"/>
      <c r="IHF23" s="262"/>
      <c r="IHG23" s="262"/>
      <c r="IHH23" s="262"/>
      <c r="IHI23" s="262"/>
      <c r="IHJ23" s="262"/>
      <c r="IHK23" s="262"/>
      <c r="IHL23" s="262"/>
      <c r="IHM23" s="262"/>
      <c r="IHN23" s="262"/>
      <c r="IHO23" s="262"/>
      <c r="IHP23" s="262"/>
      <c r="IHQ23" s="262"/>
      <c r="IHR23" s="262"/>
      <c r="IHS23" s="262"/>
      <c r="IHT23" s="262"/>
      <c r="IHU23" s="262"/>
      <c r="IHV23" s="262"/>
      <c r="IHW23" s="262"/>
      <c r="IHX23" s="262"/>
      <c r="IHY23" s="262"/>
      <c r="IHZ23" s="262"/>
      <c r="IIA23" s="262"/>
      <c r="IIB23" s="262"/>
      <c r="IIC23" s="262"/>
      <c r="IID23" s="262"/>
      <c r="IIE23" s="262"/>
      <c r="IIF23" s="262"/>
      <c r="IIG23" s="262"/>
      <c r="IIH23" s="262"/>
      <c r="III23" s="262"/>
      <c r="IIJ23" s="262"/>
      <c r="IIK23" s="262"/>
      <c r="IIL23" s="262"/>
      <c r="IIM23" s="262"/>
      <c r="IIN23" s="262"/>
      <c r="IIO23" s="262"/>
      <c r="IIP23" s="262"/>
      <c r="IIQ23" s="262"/>
      <c r="IIR23" s="262"/>
      <c r="IIS23" s="262"/>
      <c r="IIT23" s="262"/>
      <c r="IIU23" s="262"/>
      <c r="IIV23" s="262"/>
      <c r="IIW23" s="262"/>
      <c r="IIX23" s="262"/>
      <c r="IIY23" s="262"/>
      <c r="IIZ23" s="262"/>
      <c r="IJA23" s="262"/>
      <c r="IJB23" s="262"/>
      <c r="IJC23" s="262"/>
      <c r="IJD23" s="262"/>
      <c r="IJE23" s="262"/>
      <c r="IJF23" s="262"/>
      <c r="IJG23" s="262"/>
      <c r="IJH23" s="262"/>
      <c r="IJI23" s="262"/>
      <c r="IJJ23" s="262"/>
      <c r="IJK23" s="262"/>
      <c r="IJL23" s="262"/>
      <c r="IJM23" s="262"/>
      <c r="IJN23" s="262"/>
      <c r="IJO23" s="262"/>
      <c r="IJP23" s="262"/>
      <c r="IJQ23" s="262"/>
      <c r="IJR23" s="262"/>
      <c r="IJS23" s="262"/>
      <c r="IJT23" s="262"/>
      <c r="IJU23" s="262"/>
      <c r="IJV23" s="262"/>
      <c r="IJW23" s="262"/>
      <c r="IJX23" s="262"/>
      <c r="IJY23" s="262"/>
      <c r="IJZ23" s="262"/>
      <c r="IKA23" s="262"/>
      <c r="IKB23" s="262"/>
      <c r="IKC23" s="262"/>
      <c r="IKD23" s="262"/>
      <c r="IKE23" s="262"/>
      <c r="IKF23" s="262"/>
      <c r="IKG23" s="262"/>
      <c r="IKH23" s="262"/>
      <c r="IKI23" s="262"/>
      <c r="IKJ23" s="262"/>
      <c r="IKK23" s="262"/>
      <c r="IKL23" s="262"/>
      <c r="IKM23" s="262"/>
      <c r="IKN23" s="262"/>
      <c r="IKO23" s="262"/>
      <c r="IKP23" s="262"/>
      <c r="IKQ23" s="262"/>
      <c r="IKR23" s="262"/>
      <c r="IKS23" s="262"/>
      <c r="IKT23" s="262"/>
      <c r="IKU23" s="262"/>
      <c r="IKV23" s="262"/>
      <c r="IKW23" s="262"/>
      <c r="IKX23" s="262"/>
      <c r="IKY23" s="262"/>
      <c r="IKZ23" s="262"/>
      <c r="ILA23" s="262"/>
      <c r="ILB23" s="262"/>
      <c r="ILC23" s="262"/>
      <c r="ILD23" s="262"/>
      <c r="ILE23" s="262"/>
      <c r="ILF23" s="262"/>
      <c r="ILG23" s="262"/>
      <c r="ILH23" s="262"/>
      <c r="ILI23" s="262"/>
      <c r="ILJ23" s="262"/>
      <c r="ILK23" s="262"/>
      <c r="ILL23" s="262"/>
      <c r="ILM23" s="262"/>
      <c r="ILN23" s="262"/>
      <c r="ILO23" s="262"/>
      <c r="ILP23" s="262"/>
      <c r="ILQ23" s="262"/>
      <c r="ILR23" s="262"/>
      <c r="ILS23" s="262"/>
      <c r="ILT23" s="262"/>
      <c r="ILU23" s="262"/>
      <c r="ILV23" s="262"/>
      <c r="ILW23" s="262"/>
      <c r="ILX23" s="262"/>
      <c r="ILY23" s="262"/>
      <c r="ILZ23" s="262"/>
      <c r="IMA23" s="262"/>
      <c r="IMB23" s="262"/>
      <c r="IMC23" s="262"/>
      <c r="IMD23" s="262"/>
      <c r="IME23" s="262"/>
      <c r="IMF23" s="262"/>
      <c r="IMG23" s="262"/>
      <c r="IMH23" s="262"/>
      <c r="IMI23" s="262"/>
      <c r="IMJ23" s="262"/>
      <c r="IMK23" s="262"/>
      <c r="IML23" s="262"/>
      <c r="IMM23" s="262"/>
      <c r="IMN23" s="262"/>
      <c r="IMO23" s="262"/>
      <c r="IMP23" s="262"/>
      <c r="IMQ23" s="262"/>
      <c r="IMR23" s="262"/>
      <c r="IMS23" s="262"/>
      <c r="IMT23" s="262"/>
      <c r="IMU23" s="262"/>
      <c r="IMV23" s="262"/>
      <c r="IMW23" s="262"/>
      <c r="IMX23" s="262"/>
      <c r="IMY23" s="262"/>
      <c r="IMZ23" s="262"/>
      <c r="INA23" s="262"/>
      <c r="INB23" s="262"/>
      <c r="INC23" s="262"/>
      <c r="IND23" s="262"/>
      <c r="INE23" s="262"/>
      <c r="INF23" s="262"/>
      <c r="ING23" s="262"/>
      <c r="INH23" s="262"/>
      <c r="INI23" s="262"/>
      <c r="INJ23" s="262"/>
      <c r="INK23" s="262"/>
      <c r="INL23" s="262"/>
      <c r="INM23" s="262"/>
      <c r="INN23" s="262"/>
      <c r="INO23" s="262"/>
      <c r="INP23" s="262"/>
      <c r="INQ23" s="262"/>
      <c r="INR23" s="262"/>
      <c r="INS23" s="262"/>
      <c r="INT23" s="262"/>
      <c r="INU23" s="262"/>
      <c r="INV23" s="262"/>
      <c r="INW23" s="262"/>
      <c r="INX23" s="262"/>
      <c r="INY23" s="262"/>
      <c r="INZ23" s="262"/>
      <c r="IOA23" s="262"/>
      <c r="IOB23" s="262"/>
      <c r="IOC23" s="262"/>
      <c r="IOD23" s="262"/>
      <c r="IOE23" s="262"/>
      <c r="IOF23" s="262"/>
      <c r="IOG23" s="262"/>
      <c r="IOH23" s="262"/>
      <c r="IOI23" s="262"/>
      <c r="IOJ23" s="262"/>
      <c r="IOK23" s="262"/>
      <c r="IOL23" s="262"/>
      <c r="IOM23" s="262"/>
      <c r="ION23" s="262"/>
      <c r="IOO23" s="262"/>
      <c r="IOP23" s="262"/>
      <c r="IOQ23" s="262"/>
      <c r="IOR23" s="262"/>
      <c r="IOS23" s="262"/>
      <c r="IOT23" s="262"/>
      <c r="IOU23" s="262"/>
      <c r="IOV23" s="262"/>
      <c r="IOW23" s="262"/>
      <c r="IOX23" s="262"/>
      <c r="IOY23" s="262"/>
      <c r="IOZ23" s="262"/>
      <c r="IPA23" s="262"/>
      <c r="IPB23" s="262"/>
      <c r="IPC23" s="262"/>
      <c r="IPD23" s="262"/>
      <c r="IPE23" s="262"/>
      <c r="IPF23" s="262"/>
      <c r="IPG23" s="262"/>
      <c r="IPH23" s="262"/>
      <c r="IPI23" s="262"/>
      <c r="IPJ23" s="262"/>
      <c r="IPK23" s="262"/>
      <c r="IPL23" s="262"/>
      <c r="IPM23" s="262"/>
      <c r="IPN23" s="262"/>
      <c r="IPO23" s="262"/>
      <c r="IPP23" s="262"/>
      <c r="IPQ23" s="262"/>
      <c r="IPR23" s="262"/>
      <c r="IPS23" s="262"/>
      <c r="IPT23" s="262"/>
      <c r="IPU23" s="262"/>
      <c r="IPV23" s="262"/>
      <c r="IPW23" s="262"/>
      <c r="IPX23" s="262"/>
      <c r="IPY23" s="262"/>
      <c r="IPZ23" s="262"/>
      <c r="IQA23" s="262"/>
      <c r="IQB23" s="262"/>
      <c r="IQC23" s="262"/>
      <c r="IQD23" s="262"/>
      <c r="IQE23" s="262"/>
      <c r="IQF23" s="262"/>
      <c r="IQG23" s="262"/>
      <c r="IQH23" s="262"/>
      <c r="IQI23" s="262"/>
      <c r="IQJ23" s="262"/>
      <c r="IQK23" s="262"/>
      <c r="IQL23" s="262"/>
      <c r="IQM23" s="262"/>
      <c r="IQN23" s="262"/>
      <c r="IQO23" s="262"/>
      <c r="IQP23" s="262"/>
      <c r="IQQ23" s="262"/>
      <c r="IQR23" s="262"/>
      <c r="IQS23" s="262"/>
      <c r="IQT23" s="262"/>
      <c r="IQU23" s="262"/>
      <c r="IQV23" s="262"/>
      <c r="IQW23" s="262"/>
      <c r="IQX23" s="262"/>
      <c r="IQY23" s="262"/>
      <c r="IQZ23" s="262"/>
      <c r="IRA23" s="262"/>
      <c r="IRB23" s="262"/>
      <c r="IRC23" s="262"/>
      <c r="IRD23" s="262"/>
      <c r="IRE23" s="262"/>
      <c r="IRF23" s="262"/>
      <c r="IRG23" s="262"/>
      <c r="IRH23" s="262"/>
      <c r="IRI23" s="262"/>
      <c r="IRJ23" s="262"/>
      <c r="IRK23" s="262"/>
      <c r="IRL23" s="262"/>
      <c r="IRM23" s="262"/>
      <c r="IRN23" s="262"/>
      <c r="IRO23" s="262"/>
      <c r="IRP23" s="262"/>
      <c r="IRQ23" s="262"/>
      <c r="IRR23" s="262"/>
      <c r="IRS23" s="262"/>
      <c r="IRT23" s="262"/>
      <c r="IRU23" s="262"/>
      <c r="IRV23" s="262"/>
      <c r="IRW23" s="262"/>
      <c r="IRX23" s="262"/>
      <c r="IRY23" s="262"/>
      <c r="IRZ23" s="262"/>
      <c r="ISA23" s="262"/>
      <c r="ISB23" s="262"/>
      <c r="ISC23" s="262"/>
      <c r="ISD23" s="262"/>
      <c r="ISE23" s="262"/>
      <c r="ISF23" s="262"/>
      <c r="ISG23" s="262"/>
      <c r="ISH23" s="262"/>
      <c r="ISI23" s="262"/>
      <c r="ISJ23" s="262"/>
      <c r="ISK23" s="262"/>
      <c r="ISL23" s="262"/>
      <c r="ISM23" s="262"/>
      <c r="ISN23" s="262"/>
      <c r="ISO23" s="262"/>
      <c r="ISP23" s="262"/>
      <c r="ISQ23" s="262"/>
      <c r="ISR23" s="262"/>
      <c r="ISS23" s="262"/>
      <c r="IST23" s="262"/>
      <c r="ISU23" s="262"/>
      <c r="ISV23" s="262"/>
      <c r="ISW23" s="262"/>
      <c r="ISX23" s="262"/>
      <c r="ISY23" s="262"/>
      <c r="ISZ23" s="262"/>
      <c r="ITA23" s="262"/>
      <c r="ITB23" s="262"/>
      <c r="ITC23" s="262"/>
      <c r="ITD23" s="262"/>
      <c r="ITE23" s="262"/>
      <c r="ITF23" s="262"/>
      <c r="ITG23" s="262"/>
      <c r="ITH23" s="262"/>
      <c r="ITI23" s="262"/>
      <c r="ITJ23" s="262"/>
      <c r="ITK23" s="262"/>
      <c r="ITL23" s="262"/>
      <c r="ITM23" s="262"/>
      <c r="ITN23" s="262"/>
      <c r="ITO23" s="262"/>
      <c r="ITP23" s="262"/>
      <c r="ITQ23" s="262"/>
      <c r="ITR23" s="262"/>
      <c r="ITS23" s="262"/>
      <c r="ITT23" s="262"/>
      <c r="ITU23" s="262"/>
      <c r="ITV23" s="262"/>
      <c r="ITW23" s="262"/>
      <c r="ITX23" s="262"/>
      <c r="ITY23" s="262"/>
      <c r="ITZ23" s="262"/>
      <c r="IUA23" s="262"/>
      <c r="IUB23" s="262"/>
      <c r="IUC23" s="262"/>
      <c r="IUD23" s="262"/>
      <c r="IUE23" s="262"/>
      <c r="IUF23" s="262"/>
      <c r="IUG23" s="262"/>
      <c r="IUH23" s="262"/>
      <c r="IUI23" s="262"/>
      <c r="IUJ23" s="262"/>
      <c r="IUK23" s="262"/>
      <c r="IUL23" s="262"/>
      <c r="IUM23" s="262"/>
      <c r="IUN23" s="262"/>
      <c r="IUO23" s="262"/>
      <c r="IUP23" s="262"/>
      <c r="IUQ23" s="262"/>
      <c r="IUR23" s="262"/>
      <c r="IUS23" s="262"/>
      <c r="IUT23" s="262"/>
      <c r="IUU23" s="262"/>
      <c r="IUV23" s="262"/>
      <c r="IUW23" s="262"/>
      <c r="IUX23" s="262"/>
      <c r="IUY23" s="262"/>
      <c r="IUZ23" s="262"/>
      <c r="IVA23" s="262"/>
      <c r="IVB23" s="262"/>
      <c r="IVC23" s="262"/>
      <c r="IVD23" s="262"/>
      <c r="IVE23" s="262"/>
      <c r="IVF23" s="262"/>
      <c r="IVG23" s="262"/>
      <c r="IVH23" s="262"/>
      <c r="IVI23" s="262"/>
      <c r="IVJ23" s="262"/>
      <c r="IVK23" s="262"/>
      <c r="IVL23" s="262"/>
      <c r="IVM23" s="262"/>
      <c r="IVN23" s="262"/>
      <c r="IVO23" s="262"/>
      <c r="IVP23" s="262"/>
      <c r="IVQ23" s="262"/>
      <c r="IVR23" s="262"/>
      <c r="IVS23" s="262"/>
      <c r="IVT23" s="262"/>
      <c r="IVU23" s="262"/>
      <c r="IVV23" s="262"/>
      <c r="IVW23" s="262"/>
      <c r="IVX23" s="262"/>
      <c r="IVY23" s="262"/>
      <c r="IVZ23" s="262"/>
      <c r="IWA23" s="262"/>
      <c r="IWB23" s="262"/>
      <c r="IWC23" s="262"/>
      <c r="IWD23" s="262"/>
      <c r="IWE23" s="262"/>
      <c r="IWF23" s="262"/>
      <c r="IWG23" s="262"/>
      <c r="IWH23" s="262"/>
      <c r="IWI23" s="262"/>
      <c r="IWJ23" s="262"/>
      <c r="IWK23" s="262"/>
      <c r="IWL23" s="262"/>
      <c r="IWM23" s="262"/>
      <c r="IWN23" s="262"/>
      <c r="IWO23" s="262"/>
      <c r="IWP23" s="262"/>
      <c r="IWQ23" s="262"/>
      <c r="IWR23" s="262"/>
      <c r="IWS23" s="262"/>
      <c r="IWT23" s="262"/>
      <c r="IWU23" s="262"/>
      <c r="IWV23" s="262"/>
      <c r="IWW23" s="262"/>
      <c r="IWX23" s="262"/>
      <c r="IWY23" s="262"/>
      <c r="IWZ23" s="262"/>
      <c r="IXA23" s="262"/>
      <c r="IXB23" s="262"/>
      <c r="IXC23" s="262"/>
      <c r="IXD23" s="262"/>
      <c r="IXE23" s="262"/>
      <c r="IXF23" s="262"/>
      <c r="IXG23" s="262"/>
      <c r="IXH23" s="262"/>
      <c r="IXI23" s="262"/>
      <c r="IXJ23" s="262"/>
      <c r="IXK23" s="262"/>
      <c r="IXL23" s="262"/>
      <c r="IXM23" s="262"/>
      <c r="IXN23" s="262"/>
      <c r="IXO23" s="262"/>
      <c r="IXP23" s="262"/>
      <c r="IXQ23" s="262"/>
      <c r="IXR23" s="262"/>
      <c r="IXS23" s="262"/>
      <c r="IXT23" s="262"/>
      <c r="IXU23" s="262"/>
      <c r="IXV23" s="262"/>
      <c r="IXW23" s="262"/>
      <c r="IXX23" s="262"/>
      <c r="IXY23" s="262"/>
      <c r="IXZ23" s="262"/>
      <c r="IYA23" s="262"/>
      <c r="IYB23" s="262"/>
      <c r="IYC23" s="262"/>
      <c r="IYD23" s="262"/>
      <c r="IYE23" s="262"/>
      <c r="IYF23" s="262"/>
      <c r="IYG23" s="262"/>
      <c r="IYH23" s="262"/>
      <c r="IYI23" s="262"/>
      <c r="IYJ23" s="262"/>
      <c r="IYK23" s="262"/>
      <c r="IYL23" s="262"/>
      <c r="IYM23" s="262"/>
      <c r="IYN23" s="262"/>
      <c r="IYO23" s="262"/>
      <c r="IYP23" s="262"/>
      <c r="IYQ23" s="262"/>
      <c r="IYR23" s="262"/>
      <c r="IYS23" s="262"/>
      <c r="IYT23" s="262"/>
      <c r="IYU23" s="262"/>
      <c r="IYV23" s="262"/>
      <c r="IYW23" s="262"/>
      <c r="IYX23" s="262"/>
      <c r="IYY23" s="262"/>
      <c r="IYZ23" s="262"/>
      <c r="IZA23" s="262"/>
      <c r="IZB23" s="262"/>
      <c r="IZC23" s="262"/>
      <c r="IZD23" s="262"/>
      <c r="IZE23" s="262"/>
      <c r="IZF23" s="262"/>
      <c r="IZG23" s="262"/>
      <c r="IZH23" s="262"/>
      <c r="IZI23" s="262"/>
      <c r="IZJ23" s="262"/>
      <c r="IZK23" s="262"/>
      <c r="IZL23" s="262"/>
      <c r="IZM23" s="262"/>
      <c r="IZN23" s="262"/>
      <c r="IZO23" s="262"/>
      <c r="IZP23" s="262"/>
      <c r="IZQ23" s="262"/>
      <c r="IZR23" s="262"/>
      <c r="IZS23" s="262"/>
      <c r="IZT23" s="262"/>
      <c r="IZU23" s="262"/>
      <c r="IZV23" s="262"/>
      <c r="IZW23" s="262"/>
      <c r="IZX23" s="262"/>
      <c r="IZY23" s="262"/>
      <c r="IZZ23" s="262"/>
      <c r="JAA23" s="262"/>
      <c r="JAB23" s="262"/>
      <c r="JAC23" s="262"/>
      <c r="JAD23" s="262"/>
      <c r="JAE23" s="262"/>
      <c r="JAF23" s="262"/>
      <c r="JAG23" s="262"/>
      <c r="JAH23" s="262"/>
      <c r="JAI23" s="262"/>
      <c r="JAJ23" s="262"/>
      <c r="JAK23" s="262"/>
      <c r="JAL23" s="262"/>
      <c r="JAM23" s="262"/>
      <c r="JAN23" s="262"/>
      <c r="JAO23" s="262"/>
      <c r="JAP23" s="262"/>
      <c r="JAQ23" s="262"/>
      <c r="JAR23" s="262"/>
      <c r="JAS23" s="262"/>
      <c r="JAT23" s="262"/>
      <c r="JAU23" s="262"/>
      <c r="JAV23" s="262"/>
      <c r="JAW23" s="262"/>
      <c r="JAX23" s="262"/>
      <c r="JAY23" s="262"/>
      <c r="JAZ23" s="262"/>
      <c r="JBA23" s="262"/>
      <c r="JBB23" s="262"/>
      <c r="JBC23" s="262"/>
      <c r="JBD23" s="262"/>
      <c r="JBE23" s="262"/>
      <c r="JBF23" s="262"/>
      <c r="JBG23" s="262"/>
      <c r="JBH23" s="262"/>
      <c r="JBI23" s="262"/>
      <c r="JBJ23" s="262"/>
      <c r="JBK23" s="262"/>
      <c r="JBL23" s="262"/>
      <c r="JBM23" s="262"/>
      <c r="JBN23" s="262"/>
      <c r="JBO23" s="262"/>
      <c r="JBP23" s="262"/>
      <c r="JBQ23" s="262"/>
      <c r="JBR23" s="262"/>
      <c r="JBS23" s="262"/>
      <c r="JBT23" s="262"/>
      <c r="JBU23" s="262"/>
      <c r="JBV23" s="262"/>
      <c r="JBW23" s="262"/>
      <c r="JBX23" s="262"/>
      <c r="JBY23" s="262"/>
      <c r="JBZ23" s="262"/>
      <c r="JCA23" s="262"/>
      <c r="JCB23" s="262"/>
      <c r="JCC23" s="262"/>
      <c r="JCD23" s="262"/>
      <c r="JCE23" s="262"/>
      <c r="JCF23" s="262"/>
      <c r="JCG23" s="262"/>
      <c r="JCH23" s="262"/>
      <c r="JCI23" s="262"/>
      <c r="JCJ23" s="262"/>
      <c r="JCK23" s="262"/>
      <c r="JCL23" s="262"/>
      <c r="JCM23" s="262"/>
      <c r="JCN23" s="262"/>
      <c r="JCO23" s="262"/>
      <c r="JCP23" s="262"/>
      <c r="JCQ23" s="262"/>
      <c r="JCR23" s="262"/>
      <c r="JCS23" s="262"/>
      <c r="JCT23" s="262"/>
      <c r="JCU23" s="262"/>
      <c r="JCV23" s="262"/>
      <c r="JCW23" s="262"/>
      <c r="JCX23" s="262"/>
      <c r="JCY23" s="262"/>
      <c r="JCZ23" s="262"/>
      <c r="JDA23" s="262"/>
      <c r="JDB23" s="262"/>
      <c r="JDC23" s="262"/>
      <c r="JDD23" s="262"/>
      <c r="JDE23" s="262"/>
      <c r="JDF23" s="262"/>
      <c r="JDG23" s="262"/>
      <c r="JDH23" s="262"/>
      <c r="JDI23" s="262"/>
      <c r="JDJ23" s="262"/>
      <c r="JDK23" s="262"/>
      <c r="JDL23" s="262"/>
      <c r="JDM23" s="262"/>
      <c r="JDN23" s="262"/>
      <c r="JDO23" s="262"/>
      <c r="JDP23" s="262"/>
      <c r="JDQ23" s="262"/>
      <c r="JDR23" s="262"/>
      <c r="JDS23" s="262"/>
      <c r="JDT23" s="262"/>
      <c r="JDU23" s="262"/>
      <c r="JDV23" s="262"/>
      <c r="JDW23" s="262"/>
      <c r="JDX23" s="262"/>
      <c r="JDY23" s="262"/>
      <c r="JDZ23" s="262"/>
      <c r="JEA23" s="262"/>
      <c r="JEB23" s="262"/>
      <c r="JEC23" s="262"/>
      <c r="JED23" s="262"/>
      <c r="JEE23" s="262"/>
      <c r="JEF23" s="262"/>
      <c r="JEG23" s="262"/>
      <c r="JEH23" s="262"/>
      <c r="JEI23" s="262"/>
      <c r="JEJ23" s="262"/>
      <c r="JEK23" s="262"/>
      <c r="JEL23" s="262"/>
      <c r="JEM23" s="262"/>
      <c r="JEN23" s="262"/>
      <c r="JEO23" s="262"/>
      <c r="JEP23" s="262"/>
      <c r="JEQ23" s="262"/>
      <c r="JER23" s="262"/>
      <c r="JES23" s="262"/>
      <c r="JET23" s="262"/>
      <c r="JEU23" s="262"/>
      <c r="JEV23" s="262"/>
      <c r="JEW23" s="262"/>
      <c r="JEX23" s="262"/>
      <c r="JEY23" s="262"/>
      <c r="JEZ23" s="262"/>
      <c r="JFA23" s="262"/>
      <c r="JFB23" s="262"/>
      <c r="JFC23" s="262"/>
      <c r="JFD23" s="262"/>
      <c r="JFE23" s="262"/>
      <c r="JFF23" s="262"/>
      <c r="JFG23" s="262"/>
      <c r="JFH23" s="262"/>
      <c r="JFI23" s="262"/>
      <c r="JFJ23" s="262"/>
      <c r="JFK23" s="262"/>
      <c r="JFL23" s="262"/>
      <c r="JFM23" s="262"/>
      <c r="JFN23" s="262"/>
      <c r="JFO23" s="262"/>
      <c r="JFP23" s="262"/>
      <c r="JFQ23" s="262"/>
      <c r="JFR23" s="262"/>
      <c r="JFS23" s="262"/>
      <c r="JFT23" s="262"/>
      <c r="JFU23" s="262"/>
      <c r="JFV23" s="262"/>
      <c r="JFW23" s="262"/>
      <c r="JFX23" s="262"/>
      <c r="JFY23" s="262"/>
      <c r="JFZ23" s="262"/>
      <c r="JGA23" s="262"/>
      <c r="JGB23" s="262"/>
      <c r="JGC23" s="262"/>
      <c r="JGD23" s="262"/>
      <c r="JGE23" s="262"/>
      <c r="JGF23" s="262"/>
      <c r="JGG23" s="262"/>
      <c r="JGH23" s="262"/>
      <c r="JGI23" s="262"/>
      <c r="JGJ23" s="262"/>
      <c r="JGK23" s="262"/>
      <c r="JGL23" s="262"/>
      <c r="JGM23" s="262"/>
      <c r="JGN23" s="262"/>
      <c r="JGO23" s="262"/>
      <c r="JGP23" s="262"/>
      <c r="JGQ23" s="262"/>
      <c r="JGR23" s="262"/>
      <c r="JGS23" s="262"/>
      <c r="JGT23" s="262"/>
      <c r="JGU23" s="262"/>
      <c r="JGV23" s="262"/>
      <c r="JGW23" s="262"/>
      <c r="JGX23" s="262"/>
      <c r="JGY23" s="262"/>
      <c r="JGZ23" s="262"/>
      <c r="JHA23" s="262"/>
      <c r="JHB23" s="262"/>
      <c r="JHC23" s="262"/>
      <c r="JHD23" s="262"/>
      <c r="JHE23" s="262"/>
      <c r="JHF23" s="262"/>
      <c r="JHG23" s="262"/>
      <c r="JHH23" s="262"/>
      <c r="JHI23" s="262"/>
      <c r="JHJ23" s="262"/>
      <c r="JHK23" s="262"/>
      <c r="JHL23" s="262"/>
      <c r="JHM23" s="262"/>
      <c r="JHN23" s="262"/>
      <c r="JHO23" s="262"/>
      <c r="JHP23" s="262"/>
      <c r="JHQ23" s="262"/>
      <c r="JHR23" s="262"/>
      <c r="JHS23" s="262"/>
      <c r="JHT23" s="262"/>
      <c r="JHU23" s="262"/>
      <c r="JHV23" s="262"/>
      <c r="JHW23" s="262"/>
      <c r="JHX23" s="262"/>
      <c r="JHY23" s="262"/>
      <c r="JHZ23" s="262"/>
      <c r="JIA23" s="262"/>
      <c r="JIB23" s="262"/>
      <c r="JIC23" s="262"/>
      <c r="JID23" s="262"/>
      <c r="JIE23" s="262"/>
      <c r="JIF23" s="262"/>
      <c r="JIG23" s="262"/>
      <c r="JIH23" s="262"/>
      <c r="JII23" s="262"/>
      <c r="JIJ23" s="262"/>
      <c r="JIK23" s="262"/>
      <c r="JIL23" s="262"/>
      <c r="JIM23" s="262"/>
      <c r="JIN23" s="262"/>
      <c r="JIO23" s="262"/>
      <c r="JIP23" s="262"/>
      <c r="JIQ23" s="262"/>
      <c r="JIR23" s="262"/>
      <c r="JIS23" s="262"/>
      <c r="JIT23" s="262"/>
      <c r="JIU23" s="262"/>
      <c r="JIV23" s="262"/>
      <c r="JIW23" s="262"/>
      <c r="JIX23" s="262"/>
      <c r="JIY23" s="262"/>
      <c r="JIZ23" s="262"/>
      <c r="JJA23" s="262"/>
      <c r="JJB23" s="262"/>
      <c r="JJC23" s="262"/>
      <c r="JJD23" s="262"/>
      <c r="JJE23" s="262"/>
      <c r="JJF23" s="262"/>
      <c r="JJG23" s="262"/>
      <c r="JJH23" s="262"/>
      <c r="JJI23" s="262"/>
      <c r="JJJ23" s="262"/>
      <c r="JJK23" s="262"/>
      <c r="JJL23" s="262"/>
      <c r="JJM23" s="262"/>
      <c r="JJN23" s="262"/>
      <c r="JJO23" s="262"/>
      <c r="JJP23" s="262"/>
      <c r="JJQ23" s="262"/>
      <c r="JJR23" s="262"/>
      <c r="JJS23" s="262"/>
      <c r="JJT23" s="262"/>
      <c r="JJU23" s="262"/>
      <c r="JJV23" s="262"/>
      <c r="JJW23" s="262"/>
      <c r="JJX23" s="262"/>
      <c r="JJY23" s="262"/>
      <c r="JJZ23" s="262"/>
      <c r="JKA23" s="262"/>
      <c r="JKB23" s="262"/>
      <c r="JKC23" s="262"/>
      <c r="JKD23" s="262"/>
      <c r="JKE23" s="262"/>
      <c r="JKF23" s="262"/>
      <c r="JKG23" s="262"/>
      <c r="JKH23" s="262"/>
      <c r="JKI23" s="262"/>
      <c r="JKJ23" s="262"/>
      <c r="JKK23" s="262"/>
      <c r="JKL23" s="262"/>
      <c r="JKM23" s="262"/>
      <c r="JKN23" s="262"/>
      <c r="JKO23" s="262"/>
      <c r="JKP23" s="262"/>
      <c r="JKQ23" s="262"/>
      <c r="JKR23" s="262"/>
      <c r="JKS23" s="262"/>
      <c r="JKT23" s="262"/>
      <c r="JKU23" s="262"/>
      <c r="JKV23" s="262"/>
      <c r="JKW23" s="262"/>
      <c r="JKX23" s="262"/>
      <c r="JKY23" s="262"/>
      <c r="JKZ23" s="262"/>
      <c r="JLA23" s="262"/>
      <c r="JLB23" s="262"/>
      <c r="JLC23" s="262"/>
      <c r="JLD23" s="262"/>
      <c r="JLE23" s="262"/>
      <c r="JLF23" s="262"/>
      <c r="JLG23" s="262"/>
      <c r="JLH23" s="262"/>
      <c r="JLI23" s="262"/>
      <c r="JLJ23" s="262"/>
      <c r="JLK23" s="262"/>
      <c r="JLL23" s="262"/>
      <c r="JLM23" s="262"/>
      <c r="JLN23" s="262"/>
      <c r="JLO23" s="262"/>
      <c r="JLP23" s="262"/>
      <c r="JLQ23" s="262"/>
      <c r="JLR23" s="262"/>
      <c r="JLS23" s="262"/>
      <c r="JLT23" s="262"/>
      <c r="JLU23" s="262"/>
      <c r="JLV23" s="262"/>
      <c r="JLW23" s="262"/>
      <c r="JLX23" s="262"/>
      <c r="JLY23" s="262"/>
      <c r="JLZ23" s="262"/>
      <c r="JMA23" s="262"/>
      <c r="JMB23" s="262"/>
      <c r="JMC23" s="262"/>
      <c r="JMD23" s="262"/>
      <c r="JME23" s="262"/>
      <c r="JMF23" s="262"/>
      <c r="JMG23" s="262"/>
      <c r="JMH23" s="262"/>
      <c r="JMI23" s="262"/>
      <c r="JMJ23" s="262"/>
      <c r="JMK23" s="262"/>
      <c r="JML23" s="262"/>
      <c r="JMM23" s="262"/>
      <c r="JMN23" s="262"/>
      <c r="JMO23" s="262"/>
      <c r="JMP23" s="262"/>
      <c r="JMQ23" s="262"/>
      <c r="JMR23" s="262"/>
      <c r="JMS23" s="262"/>
      <c r="JMT23" s="262"/>
      <c r="JMU23" s="262"/>
      <c r="JMV23" s="262"/>
      <c r="JMW23" s="262"/>
      <c r="JMX23" s="262"/>
      <c r="JMY23" s="262"/>
      <c r="JMZ23" s="262"/>
      <c r="JNA23" s="262"/>
      <c r="JNB23" s="262"/>
      <c r="JNC23" s="262"/>
      <c r="JND23" s="262"/>
      <c r="JNE23" s="262"/>
      <c r="JNF23" s="262"/>
      <c r="JNG23" s="262"/>
      <c r="JNH23" s="262"/>
      <c r="JNI23" s="262"/>
      <c r="JNJ23" s="262"/>
      <c r="JNK23" s="262"/>
      <c r="JNL23" s="262"/>
      <c r="JNM23" s="262"/>
      <c r="JNN23" s="262"/>
      <c r="JNO23" s="262"/>
      <c r="JNP23" s="262"/>
      <c r="JNQ23" s="262"/>
      <c r="JNR23" s="262"/>
      <c r="JNS23" s="262"/>
      <c r="JNT23" s="262"/>
      <c r="JNU23" s="262"/>
      <c r="JNV23" s="262"/>
      <c r="JNW23" s="262"/>
      <c r="JNX23" s="262"/>
      <c r="JNY23" s="262"/>
      <c r="JNZ23" s="262"/>
      <c r="JOA23" s="262"/>
      <c r="JOB23" s="262"/>
      <c r="JOC23" s="262"/>
      <c r="JOD23" s="262"/>
      <c r="JOE23" s="262"/>
      <c r="JOF23" s="262"/>
      <c r="JOG23" s="262"/>
      <c r="JOH23" s="262"/>
      <c r="JOI23" s="262"/>
      <c r="JOJ23" s="262"/>
      <c r="JOK23" s="262"/>
      <c r="JOL23" s="262"/>
      <c r="JOM23" s="262"/>
      <c r="JON23" s="262"/>
      <c r="JOO23" s="262"/>
      <c r="JOP23" s="262"/>
      <c r="JOQ23" s="262"/>
      <c r="JOR23" s="262"/>
      <c r="JOS23" s="262"/>
      <c r="JOT23" s="262"/>
      <c r="JOU23" s="262"/>
      <c r="JOV23" s="262"/>
      <c r="JOW23" s="262"/>
      <c r="JOX23" s="262"/>
      <c r="JOY23" s="262"/>
      <c r="JOZ23" s="262"/>
      <c r="JPA23" s="262"/>
      <c r="JPB23" s="262"/>
      <c r="JPC23" s="262"/>
      <c r="JPD23" s="262"/>
      <c r="JPE23" s="262"/>
      <c r="JPF23" s="262"/>
      <c r="JPG23" s="262"/>
      <c r="JPH23" s="262"/>
      <c r="JPI23" s="262"/>
      <c r="JPJ23" s="262"/>
      <c r="JPK23" s="262"/>
      <c r="JPL23" s="262"/>
      <c r="JPM23" s="262"/>
      <c r="JPN23" s="262"/>
      <c r="JPO23" s="262"/>
      <c r="JPP23" s="262"/>
      <c r="JPQ23" s="262"/>
      <c r="JPR23" s="262"/>
      <c r="JPS23" s="262"/>
      <c r="JPT23" s="262"/>
      <c r="JPU23" s="262"/>
      <c r="JPV23" s="262"/>
      <c r="JPW23" s="262"/>
      <c r="JPX23" s="262"/>
      <c r="JPY23" s="262"/>
      <c r="JPZ23" s="262"/>
      <c r="JQA23" s="262"/>
      <c r="JQB23" s="262"/>
      <c r="JQC23" s="262"/>
      <c r="JQD23" s="262"/>
      <c r="JQE23" s="262"/>
      <c r="JQF23" s="262"/>
      <c r="JQG23" s="262"/>
      <c r="JQH23" s="262"/>
      <c r="JQI23" s="262"/>
      <c r="JQJ23" s="262"/>
      <c r="JQK23" s="262"/>
      <c r="JQL23" s="262"/>
      <c r="JQM23" s="262"/>
      <c r="JQN23" s="262"/>
      <c r="JQO23" s="262"/>
      <c r="JQP23" s="262"/>
      <c r="JQQ23" s="262"/>
      <c r="JQR23" s="262"/>
      <c r="JQS23" s="262"/>
      <c r="JQT23" s="262"/>
      <c r="JQU23" s="262"/>
      <c r="JQV23" s="262"/>
      <c r="JQW23" s="262"/>
      <c r="JQX23" s="262"/>
      <c r="JQY23" s="262"/>
      <c r="JQZ23" s="262"/>
      <c r="JRA23" s="262"/>
      <c r="JRB23" s="262"/>
      <c r="JRC23" s="262"/>
      <c r="JRD23" s="262"/>
      <c r="JRE23" s="262"/>
      <c r="JRF23" s="262"/>
      <c r="JRG23" s="262"/>
      <c r="JRH23" s="262"/>
      <c r="JRI23" s="262"/>
      <c r="JRJ23" s="262"/>
      <c r="JRK23" s="262"/>
      <c r="JRL23" s="262"/>
      <c r="JRM23" s="262"/>
      <c r="JRN23" s="262"/>
      <c r="JRO23" s="262"/>
      <c r="JRP23" s="262"/>
      <c r="JRQ23" s="262"/>
      <c r="JRR23" s="262"/>
      <c r="JRS23" s="262"/>
      <c r="JRT23" s="262"/>
      <c r="JRU23" s="262"/>
      <c r="JRV23" s="262"/>
      <c r="JRW23" s="262"/>
      <c r="JRX23" s="262"/>
      <c r="JRY23" s="262"/>
      <c r="JRZ23" s="262"/>
      <c r="JSA23" s="262"/>
      <c r="JSB23" s="262"/>
      <c r="JSC23" s="262"/>
      <c r="JSD23" s="262"/>
      <c r="JSE23" s="262"/>
      <c r="JSF23" s="262"/>
      <c r="JSG23" s="262"/>
      <c r="JSH23" s="262"/>
      <c r="JSI23" s="262"/>
      <c r="JSJ23" s="262"/>
      <c r="JSK23" s="262"/>
      <c r="JSL23" s="262"/>
      <c r="JSM23" s="262"/>
      <c r="JSN23" s="262"/>
      <c r="JSO23" s="262"/>
      <c r="JSP23" s="262"/>
      <c r="JSQ23" s="262"/>
      <c r="JSR23" s="262"/>
      <c r="JSS23" s="262"/>
      <c r="JST23" s="262"/>
      <c r="JSU23" s="262"/>
      <c r="JSV23" s="262"/>
      <c r="JSW23" s="262"/>
      <c r="JSX23" s="262"/>
      <c r="JSY23" s="262"/>
      <c r="JSZ23" s="262"/>
      <c r="JTA23" s="262"/>
      <c r="JTB23" s="262"/>
      <c r="JTC23" s="262"/>
      <c r="JTD23" s="262"/>
      <c r="JTE23" s="262"/>
      <c r="JTF23" s="262"/>
      <c r="JTG23" s="262"/>
      <c r="JTH23" s="262"/>
      <c r="JTI23" s="262"/>
      <c r="JTJ23" s="262"/>
      <c r="JTK23" s="262"/>
      <c r="JTL23" s="262"/>
      <c r="JTM23" s="262"/>
      <c r="JTN23" s="262"/>
      <c r="JTO23" s="262"/>
      <c r="JTP23" s="262"/>
      <c r="JTQ23" s="262"/>
      <c r="JTR23" s="262"/>
      <c r="JTS23" s="262"/>
      <c r="JTT23" s="262"/>
      <c r="JTU23" s="262"/>
      <c r="JTV23" s="262"/>
      <c r="JTW23" s="262"/>
      <c r="JTX23" s="262"/>
      <c r="JTY23" s="262"/>
      <c r="JTZ23" s="262"/>
      <c r="JUA23" s="262"/>
      <c r="JUB23" s="262"/>
      <c r="JUC23" s="262"/>
      <c r="JUD23" s="262"/>
      <c r="JUE23" s="262"/>
      <c r="JUF23" s="262"/>
      <c r="JUG23" s="262"/>
      <c r="JUH23" s="262"/>
      <c r="JUI23" s="262"/>
      <c r="JUJ23" s="262"/>
      <c r="JUK23" s="262"/>
      <c r="JUL23" s="262"/>
      <c r="JUM23" s="262"/>
      <c r="JUN23" s="262"/>
      <c r="JUO23" s="262"/>
      <c r="JUP23" s="262"/>
      <c r="JUQ23" s="262"/>
      <c r="JUR23" s="262"/>
      <c r="JUS23" s="262"/>
      <c r="JUT23" s="262"/>
      <c r="JUU23" s="262"/>
      <c r="JUV23" s="262"/>
      <c r="JUW23" s="262"/>
      <c r="JUX23" s="262"/>
      <c r="JUY23" s="262"/>
      <c r="JUZ23" s="262"/>
      <c r="JVA23" s="262"/>
      <c r="JVB23" s="262"/>
      <c r="JVC23" s="262"/>
      <c r="JVD23" s="262"/>
      <c r="JVE23" s="262"/>
      <c r="JVF23" s="262"/>
      <c r="JVG23" s="262"/>
      <c r="JVH23" s="262"/>
      <c r="JVI23" s="262"/>
      <c r="JVJ23" s="262"/>
      <c r="JVK23" s="262"/>
      <c r="JVL23" s="262"/>
      <c r="JVM23" s="262"/>
      <c r="JVN23" s="262"/>
      <c r="JVO23" s="262"/>
      <c r="JVP23" s="262"/>
      <c r="JVQ23" s="262"/>
      <c r="JVR23" s="262"/>
      <c r="JVS23" s="262"/>
      <c r="JVT23" s="262"/>
      <c r="JVU23" s="262"/>
      <c r="JVV23" s="262"/>
      <c r="JVW23" s="262"/>
      <c r="JVX23" s="262"/>
      <c r="JVY23" s="262"/>
      <c r="JVZ23" s="262"/>
      <c r="JWA23" s="262"/>
      <c r="JWB23" s="262"/>
      <c r="JWC23" s="262"/>
      <c r="JWD23" s="262"/>
      <c r="JWE23" s="262"/>
      <c r="JWF23" s="262"/>
      <c r="JWG23" s="262"/>
      <c r="JWH23" s="262"/>
      <c r="JWI23" s="262"/>
      <c r="JWJ23" s="262"/>
      <c r="JWK23" s="262"/>
      <c r="JWL23" s="262"/>
      <c r="JWM23" s="262"/>
      <c r="JWN23" s="262"/>
      <c r="JWO23" s="262"/>
      <c r="JWP23" s="262"/>
      <c r="JWQ23" s="262"/>
      <c r="JWR23" s="262"/>
      <c r="JWS23" s="262"/>
      <c r="JWT23" s="262"/>
      <c r="JWU23" s="262"/>
      <c r="JWV23" s="262"/>
      <c r="JWW23" s="262"/>
      <c r="JWX23" s="262"/>
      <c r="JWY23" s="262"/>
      <c r="JWZ23" s="262"/>
      <c r="JXA23" s="262"/>
      <c r="JXB23" s="262"/>
      <c r="JXC23" s="262"/>
      <c r="JXD23" s="262"/>
      <c r="JXE23" s="262"/>
      <c r="JXF23" s="262"/>
      <c r="JXG23" s="262"/>
      <c r="JXH23" s="262"/>
      <c r="JXI23" s="262"/>
      <c r="JXJ23" s="262"/>
      <c r="JXK23" s="262"/>
      <c r="JXL23" s="262"/>
      <c r="JXM23" s="262"/>
      <c r="JXN23" s="262"/>
      <c r="JXO23" s="262"/>
      <c r="JXP23" s="262"/>
      <c r="JXQ23" s="262"/>
      <c r="JXR23" s="262"/>
      <c r="JXS23" s="262"/>
      <c r="JXT23" s="262"/>
      <c r="JXU23" s="262"/>
      <c r="JXV23" s="262"/>
      <c r="JXW23" s="262"/>
      <c r="JXX23" s="262"/>
      <c r="JXY23" s="262"/>
      <c r="JXZ23" s="262"/>
      <c r="JYA23" s="262"/>
      <c r="JYB23" s="262"/>
      <c r="JYC23" s="262"/>
      <c r="JYD23" s="262"/>
      <c r="JYE23" s="262"/>
      <c r="JYF23" s="262"/>
      <c r="JYG23" s="262"/>
      <c r="JYH23" s="262"/>
      <c r="JYI23" s="262"/>
      <c r="JYJ23" s="262"/>
      <c r="JYK23" s="262"/>
      <c r="JYL23" s="262"/>
      <c r="JYM23" s="262"/>
      <c r="JYN23" s="262"/>
      <c r="JYO23" s="262"/>
      <c r="JYP23" s="262"/>
      <c r="JYQ23" s="262"/>
      <c r="JYR23" s="262"/>
      <c r="JYS23" s="262"/>
      <c r="JYT23" s="262"/>
      <c r="JYU23" s="262"/>
      <c r="JYV23" s="262"/>
      <c r="JYW23" s="262"/>
      <c r="JYX23" s="262"/>
      <c r="JYY23" s="262"/>
      <c r="JYZ23" s="262"/>
      <c r="JZA23" s="262"/>
      <c r="JZB23" s="262"/>
      <c r="JZC23" s="262"/>
      <c r="JZD23" s="262"/>
      <c r="JZE23" s="262"/>
      <c r="JZF23" s="262"/>
      <c r="JZG23" s="262"/>
      <c r="JZH23" s="262"/>
      <c r="JZI23" s="262"/>
      <c r="JZJ23" s="262"/>
      <c r="JZK23" s="262"/>
      <c r="JZL23" s="262"/>
      <c r="JZM23" s="262"/>
      <c r="JZN23" s="262"/>
      <c r="JZO23" s="262"/>
      <c r="JZP23" s="262"/>
      <c r="JZQ23" s="262"/>
      <c r="JZR23" s="262"/>
      <c r="JZS23" s="262"/>
      <c r="JZT23" s="262"/>
      <c r="JZU23" s="262"/>
      <c r="JZV23" s="262"/>
      <c r="JZW23" s="262"/>
      <c r="JZX23" s="262"/>
      <c r="JZY23" s="262"/>
      <c r="JZZ23" s="262"/>
      <c r="KAA23" s="262"/>
      <c r="KAB23" s="262"/>
      <c r="KAC23" s="262"/>
      <c r="KAD23" s="262"/>
      <c r="KAE23" s="262"/>
      <c r="KAF23" s="262"/>
      <c r="KAG23" s="262"/>
      <c r="KAH23" s="262"/>
      <c r="KAI23" s="262"/>
      <c r="KAJ23" s="262"/>
      <c r="KAK23" s="262"/>
      <c r="KAL23" s="262"/>
      <c r="KAM23" s="262"/>
      <c r="KAN23" s="262"/>
      <c r="KAO23" s="262"/>
      <c r="KAP23" s="262"/>
      <c r="KAQ23" s="262"/>
      <c r="KAR23" s="262"/>
      <c r="KAS23" s="262"/>
      <c r="KAT23" s="262"/>
      <c r="KAU23" s="262"/>
      <c r="KAV23" s="262"/>
      <c r="KAW23" s="262"/>
      <c r="KAX23" s="262"/>
      <c r="KAY23" s="262"/>
      <c r="KAZ23" s="262"/>
      <c r="KBA23" s="262"/>
      <c r="KBB23" s="262"/>
      <c r="KBC23" s="262"/>
      <c r="KBD23" s="262"/>
      <c r="KBE23" s="262"/>
      <c r="KBF23" s="262"/>
      <c r="KBG23" s="262"/>
      <c r="KBH23" s="262"/>
      <c r="KBI23" s="262"/>
      <c r="KBJ23" s="262"/>
      <c r="KBK23" s="262"/>
      <c r="KBL23" s="262"/>
      <c r="KBM23" s="262"/>
      <c r="KBN23" s="262"/>
      <c r="KBO23" s="262"/>
      <c r="KBP23" s="262"/>
      <c r="KBQ23" s="262"/>
      <c r="KBR23" s="262"/>
      <c r="KBS23" s="262"/>
      <c r="KBT23" s="262"/>
      <c r="KBU23" s="262"/>
      <c r="KBV23" s="262"/>
      <c r="KBW23" s="262"/>
      <c r="KBX23" s="262"/>
      <c r="KBY23" s="262"/>
      <c r="KBZ23" s="262"/>
      <c r="KCA23" s="262"/>
      <c r="KCB23" s="262"/>
      <c r="KCC23" s="262"/>
      <c r="KCD23" s="262"/>
      <c r="KCE23" s="262"/>
      <c r="KCF23" s="262"/>
      <c r="KCG23" s="262"/>
      <c r="KCH23" s="262"/>
      <c r="KCI23" s="262"/>
      <c r="KCJ23" s="262"/>
      <c r="KCK23" s="262"/>
      <c r="KCL23" s="262"/>
      <c r="KCM23" s="262"/>
      <c r="KCN23" s="262"/>
      <c r="KCO23" s="262"/>
      <c r="KCP23" s="262"/>
      <c r="KCQ23" s="262"/>
      <c r="KCR23" s="262"/>
      <c r="KCS23" s="262"/>
      <c r="KCT23" s="262"/>
      <c r="KCU23" s="262"/>
      <c r="KCV23" s="262"/>
      <c r="KCW23" s="262"/>
      <c r="KCX23" s="262"/>
      <c r="KCY23" s="262"/>
      <c r="KCZ23" s="262"/>
      <c r="KDA23" s="262"/>
      <c r="KDB23" s="262"/>
      <c r="KDC23" s="262"/>
      <c r="KDD23" s="262"/>
      <c r="KDE23" s="262"/>
      <c r="KDF23" s="262"/>
      <c r="KDG23" s="262"/>
      <c r="KDH23" s="262"/>
      <c r="KDI23" s="262"/>
      <c r="KDJ23" s="262"/>
      <c r="KDK23" s="262"/>
      <c r="KDL23" s="262"/>
      <c r="KDM23" s="262"/>
      <c r="KDN23" s="262"/>
      <c r="KDO23" s="262"/>
      <c r="KDP23" s="262"/>
      <c r="KDQ23" s="262"/>
      <c r="KDR23" s="262"/>
      <c r="KDS23" s="262"/>
      <c r="KDT23" s="262"/>
      <c r="KDU23" s="262"/>
      <c r="KDV23" s="262"/>
      <c r="KDW23" s="262"/>
      <c r="KDX23" s="262"/>
      <c r="KDY23" s="262"/>
      <c r="KDZ23" s="262"/>
      <c r="KEA23" s="262"/>
      <c r="KEB23" s="262"/>
      <c r="KEC23" s="262"/>
      <c r="KED23" s="262"/>
      <c r="KEE23" s="262"/>
      <c r="KEF23" s="262"/>
      <c r="KEG23" s="262"/>
      <c r="KEH23" s="262"/>
      <c r="KEI23" s="262"/>
      <c r="KEJ23" s="262"/>
      <c r="KEK23" s="262"/>
      <c r="KEL23" s="262"/>
      <c r="KEM23" s="262"/>
      <c r="KEN23" s="262"/>
      <c r="KEO23" s="262"/>
      <c r="KEP23" s="262"/>
      <c r="KEQ23" s="262"/>
      <c r="KER23" s="262"/>
      <c r="KES23" s="262"/>
      <c r="KET23" s="262"/>
      <c r="KEU23" s="262"/>
      <c r="KEV23" s="262"/>
      <c r="KEW23" s="262"/>
      <c r="KEX23" s="262"/>
      <c r="KEY23" s="262"/>
      <c r="KEZ23" s="262"/>
      <c r="KFA23" s="262"/>
      <c r="KFB23" s="262"/>
      <c r="KFC23" s="262"/>
      <c r="KFD23" s="262"/>
      <c r="KFE23" s="262"/>
      <c r="KFF23" s="262"/>
      <c r="KFG23" s="262"/>
      <c r="KFH23" s="262"/>
      <c r="KFI23" s="262"/>
      <c r="KFJ23" s="262"/>
      <c r="KFK23" s="262"/>
      <c r="KFL23" s="262"/>
      <c r="KFM23" s="262"/>
      <c r="KFN23" s="262"/>
      <c r="KFO23" s="262"/>
      <c r="KFP23" s="262"/>
      <c r="KFQ23" s="262"/>
      <c r="KFR23" s="262"/>
      <c r="KFS23" s="262"/>
      <c r="KFT23" s="262"/>
      <c r="KFU23" s="262"/>
      <c r="KFV23" s="262"/>
      <c r="KFW23" s="262"/>
      <c r="KFX23" s="262"/>
      <c r="KFY23" s="262"/>
      <c r="KFZ23" s="262"/>
      <c r="KGA23" s="262"/>
      <c r="KGB23" s="262"/>
      <c r="KGC23" s="262"/>
      <c r="KGD23" s="262"/>
      <c r="KGE23" s="262"/>
      <c r="KGF23" s="262"/>
      <c r="KGG23" s="262"/>
      <c r="KGH23" s="262"/>
      <c r="KGI23" s="262"/>
      <c r="KGJ23" s="262"/>
      <c r="KGK23" s="262"/>
      <c r="KGL23" s="262"/>
      <c r="KGM23" s="262"/>
      <c r="KGN23" s="262"/>
      <c r="KGO23" s="262"/>
      <c r="KGP23" s="262"/>
      <c r="KGQ23" s="262"/>
      <c r="KGR23" s="262"/>
      <c r="KGS23" s="262"/>
      <c r="KGT23" s="262"/>
      <c r="KGU23" s="262"/>
      <c r="KGV23" s="262"/>
      <c r="KGW23" s="262"/>
      <c r="KGX23" s="262"/>
      <c r="KGY23" s="262"/>
      <c r="KGZ23" s="262"/>
      <c r="KHA23" s="262"/>
      <c r="KHB23" s="262"/>
      <c r="KHC23" s="262"/>
      <c r="KHD23" s="262"/>
      <c r="KHE23" s="262"/>
      <c r="KHF23" s="262"/>
      <c r="KHG23" s="262"/>
      <c r="KHH23" s="262"/>
      <c r="KHI23" s="262"/>
      <c r="KHJ23" s="262"/>
      <c r="KHK23" s="262"/>
      <c r="KHL23" s="262"/>
      <c r="KHM23" s="262"/>
      <c r="KHN23" s="262"/>
      <c r="KHO23" s="262"/>
      <c r="KHP23" s="262"/>
      <c r="KHQ23" s="262"/>
      <c r="KHR23" s="262"/>
      <c r="KHS23" s="262"/>
      <c r="KHT23" s="262"/>
      <c r="KHU23" s="262"/>
      <c r="KHV23" s="262"/>
      <c r="KHW23" s="262"/>
      <c r="KHX23" s="262"/>
      <c r="KHY23" s="262"/>
      <c r="KHZ23" s="262"/>
      <c r="KIA23" s="262"/>
      <c r="KIB23" s="262"/>
      <c r="KIC23" s="262"/>
      <c r="KID23" s="262"/>
      <c r="KIE23" s="262"/>
      <c r="KIF23" s="262"/>
      <c r="KIG23" s="262"/>
      <c r="KIH23" s="262"/>
      <c r="KII23" s="262"/>
      <c r="KIJ23" s="262"/>
      <c r="KIK23" s="262"/>
      <c r="KIL23" s="262"/>
      <c r="KIM23" s="262"/>
      <c r="KIN23" s="262"/>
      <c r="KIO23" s="262"/>
      <c r="KIP23" s="262"/>
      <c r="KIQ23" s="262"/>
      <c r="KIR23" s="262"/>
      <c r="KIS23" s="262"/>
      <c r="KIT23" s="262"/>
      <c r="KIU23" s="262"/>
      <c r="KIV23" s="262"/>
      <c r="KIW23" s="262"/>
      <c r="KIX23" s="262"/>
      <c r="KIY23" s="262"/>
      <c r="KIZ23" s="262"/>
      <c r="KJA23" s="262"/>
      <c r="KJB23" s="262"/>
      <c r="KJC23" s="262"/>
      <c r="KJD23" s="262"/>
      <c r="KJE23" s="262"/>
      <c r="KJF23" s="262"/>
      <c r="KJG23" s="262"/>
      <c r="KJH23" s="262"/>
      <c r="KJI23" s="262"/>
      <c r="KJJ23" s="262"/>
      <c r="KJK23" s="262"/>
      <c r="KJL23" s="262"/>
      <c r="KJM23" s="262"/>
      <c r="KJN23" s="262"/>
      <c r="KJO23" s="262"/>
      <c r="KJP23" s="262"/>
      <c r="KJQ23" s="262"/>
      <c r="KJR23" s="262"/>
      <c r="KJS23" s="262"/>
      <c r="KJT23" s="262"/>
      <c r="KJU23" s="262"/>
      <c r="KJV23" s="262"/>
      <c r="KJW23" s="262"/>
      <c r="KJX23" s="262"/>
      <c r="KJY23" s="262"/>
      <c r="KJZ23" s="262"/>
      <c r="KKA23" s="262"/>
      <c r="KKB23" s="262"/>
      <c r="KKC23" s="262"/>
      <c r="KKD23" s="262"/>
      <c r="KKE23" s="262"/>
      <c r="KKF23" s="262"/>
      <c r="KKG23" s="262"/>
      <c r="KKH23" s="262"/>
      <c r="KKI23" s="262"/>
      <c r="KKJ23" s="262"/>
      <c r="KKK23" s="262"/>
      <c r="KKL23" s="262"/>
      <c r="KKM23" s="262"/>
      <c r="KKN23" s="262"/>
      <c r="KKO23" s="262"/>
      <c r="KKP23" s="262"/>
      <c r="KKQ23" s="262"/>
      <c r="KKR23" s="262"/>
      <c r="KKS23" s="262"/>
      <c r="KKT23" s="262"/>
      <c r="KKU23" s="262"/>
      <c r="KKV23" s="262"/>
      <c r="KKW23" s="262"/>
      <c r="KKX23" s="262"/>
      <c r="KKY23" s="262"/>
      <c r="KKZ23" s="262"/>
      <c r="KLA23" s="262"/>
      <c r="KLB23" s="262"/>
      <c r="KLC23" s="262"/>
      <c r="KLD23" s="262"/>
      <c r="KLE23" s="262"/>
      <c r="KLF23" s="262"/>
      <c r="KLG23" s="262"/>
      <c r="KLH23" s="262"/>
      <c r="KLI23" s="262"/>
      <c r="KLJ23" s="262"/>
      <c r="KLK23" s="262"/>
      <c r="KLL23" s="262"/>
      <c r="KLM23" s="262"/>
      <c r="KLN23" s="262"/>
      <c r="KLO23" s="262"/>
      <c r="KLP23" s="262"/>
      <c r="KLQ23" s="262"/>
      <c r="KLR23" s="262"/>
      <c r="KLS23" s="262"/>
      <c r="KLT23" s="262"/>
      <c r="KLU23" s="262"/>
      <c r="KLV23" s="262"/>
      <c r="KLW23" s="262"/>
      <c r="KLX23" s="262"/>
      <c r="KLY23" s="262"/>
      <c r="KLZ23" s="262"/>
      <c r="KMA23" s="262"/>
      <c r="KMB23" s="262"/>
      <c r="KMC23" s="262"/>
      <c r="KMD23" s="262"/>
      <c r="KME23" s="262"/>
      <c r="KMF23" s="262"/>
      <c r="KMG23" s="262"/>
      <c r="KMH23" s="262"/>
      <c r="KMI23" s="262"/>
      <c r="KMJ23" s="262"/>
      <c r="KMK23" s="262"/>
      <c r="KML23" s="262"/>
      <c r="KMM23" s="262"/>
      <c r="KMN23" s="262"/>
      <c r="KMO23" s="262"/>
      <c r="KMP23" s="262"/>
      <c r="KMQ23" s="262"/>
      <c r="KMR23" s="262"/>
      <c r="KMS23" s="262"/>
      <c r="KMT23" s="262"/>
      <c r="KMU23" s="262"/>
      <c r="KMV23" s="262"/>
      <c r="KMW23" s="262"/>
      <c r="KMX23" s="262"/>
      <c r="KMY23" s="262"/>
      <c r="KMZ23" s="262"/>
      <c r="KNA23" s="262"/>
      <c r="KNB23" s="262"/>
      <c r="KNC23" s="262"/>
      <c r="KND23" s="262"/>
      <c r="KNE23" s="262"/>
      <c r="KNF23" s="262"/>
      <c r="KNG23" s="262"/>
      <c r="KNH23" s="262"/>
      <c r="KNI23" s="262"/>
      <c r="KNJ23" s="262"/>
      <c r="KNK23" s="262"/>
      <c r="KNL23" s="262"/>
      <c r="KNM23" s="262"/>
      <c r="KNN23" s="262"/>
      <c r="KNO23" s="262"/>
      <c r="KNP23" s="262"/>
      <c r="KNQ23" s="262"/>
      <c r="KNR23" s="262"/>
      <c r="KNS23" s="262"/>
      <c r="KNT23" s="262"/>
      <c r="KNU23" s="262"/>
      <c r="KNV23" s="262"/>
      <c r="KNW23" s="262"/>
      <c r="KNX23" s="262"/>
      <c r="KNY23" s="262"/>
      <c r="KNZ23" s="262"/>
      <c r="KOA23" s="262"/>
      <c r="KOB23" s="262"/>
      <c r="KOC23" s="262"/>
      <c r="KOD23" s="262"/>
      <c r="KOE23" s="262"/>
      <c r="KOF23" s="262"/>
      <c r="KOG23" s="262"/>
      <c r="KOH23" s="262"/>
      <c r="KOI23" s="262"/>
      <c r="KOJ23" s="262"/>
      <c r="KOK23" s="262"/>
      <c r="KOL23" s="262"/>
      <c r="KOM23" s="262"/>
      <c r="KON23" s="262"/>
      <c r="KOO23" s="262"/>
      <c r="KOP23" s="262"/>
      <c r="KOQ23" s="262"/>
      <c r="KOR23" s="262"/>
      <c r="KOS23" s="262"/>
      <c r="KOT23" s="262"/>
      <c r="KOU23" s="262"/>
      <c r="KOV23" s="262"/>
      <c r="KOW23" s="262"/>
      <c r="KOX23" s="262"/>
      <c r="KOY23" s="262"/>
      <c r="KOZ23" s="262"/>
      <c r="KPA23" s="262"/>
      <c r="KPB23" s="262"/>
      <c r="KPC23" s="262"/>
      <c r="KPD23" s="262"/>
      <c r="KPE23" s="262"/>
      <c r="KPF23" s="262"/>
      <c r="KPG23" s="262"/>
      <c r="KPH23" s="262"/>
      <c r="KPI23" s="262"/>
      <c r="KPJ23" s="262"/>
      <c r="KPK23" s="262"/>
      <c r="KPL23" s="262"/>
      <c r="KPM23" s="262"/>
      <c r="KPN23" s="262"/>
      <c r="KPO23" s="262"/>
      <c r="KPP23" s="262"/>
      <c r="KPQ23" s="262"/>
      <c r="KPR23" s="262"/>
      <c r="KPS23" s="262"/>
      <c r="KPT23" s="262"/>
      <c r="KPU23" s="262"/>
      <c r="KPV23" s="262"/>
      <c r="KPW23" s="262"/>
      <c r="KPX23" s="262"/>
      <c r="KPY23" s="262"/>
      <c r="KPZ23" s="262"/>
      <c r="KQA23" s="262"/>
      <c r="KQB23" s="262"/>
      <c r="KQC23" s="262"/>
      <c r="KQD23" s="262"/>
      <c r="KQE23" s="262"/>
      <c r="KQF23" s="262"/>
      <c r="KQG23" s="262"/>
      <c r="KQH23" s="262"/>
      <c r="KQI23" s="262"/>
      <c r="KQJ23" s="262"/>
      <c r="KQK23" s="262"/>
      <c r="KQL23" s="262"/>
      <c r="KQM23" s="262"/>
      <c r="KQN23" s="262"/>
      <c r="KQO23" s="262"/>
      <c r="KQP23" s="262"/>
      <c r="KQQ23" s="262"/>
      <c r="KQR23" s="262"/>
      <c r="KQS23" s="262"/>
      <c r="KQT23" s="262"/>
      <c r="KQU23" s="262"/>
      <c r="KQV23" s="262"/>
      <c r="KQW23" s="262"/>
      <c r="KQX23" s="262"/>
      <c r="KQY23" s="262"/>
      <c r="KQZ23" s="262"/>
      <c r="KRA23" s="262"/>
      <c r="KRB23" s="262"/>
      <c r="KRC23" s="262"/>
      <c r="KRD23" s="262"/>
      <c r="KRE23" s="262"/>
      <c r="KRF23" s="262"/>
      <c r="KRG23" s="262"/>
      <c r="KRH23" s="262"/>
      <c r="KRI23" s="262"/>
      <c r="KRJ23" s="262"/>
      <c r="KRK23" s="262"/>
      <c r="KRL23" s="262"/>
      <c r="KRM23" s="262"/>
      <c r="KRN23" s="262"/>
      <c r="KRO23" s="262"/>
      <c r="KRP23" s="262"/>
      <c r="KRQ23" s="262"/>
      <c r="KRR23" s="262"/>
      <c r="KRS23" s="262"/>
      <c r="KRT23" s="262"/>
      <c r="KRU23" s="262"/>
      <c r="KRV23" s="262"/>
      <c r="KRW23" s="262"/>
      <c r="KRX23" s="262"/>
      <c r="KRY23" s="262"/>
      <c r="KRZ23" s="262"/>
      <c r="KSA23" s="262"/>
      <c r="KSB23" s="262"/>
      <c r="KSC23" s="262"/>
      <c r="KSD23" s="262"/>
      <c r="KSE23" s="262"/>
      <c r="KSF23" s="262"/>
      <c r="KSG23" s="262"/>
      <c r="KSH23" s="262"/>
      <c r="KSI23" s="262"/>
      <c r="KSJ23" s="262"/>
      <c r="KSK23" s="262"/>
      <c r="KSL23" s="262"/>
      <c r="KSM23" s="262"/>
      <c r="KSN23" s="262"/>
      <c r="KSO23" s="262"/>
      <c r="KSP23" s="262"/>
      <c r="KSQ23" s="262"/>
      <c r="KSR23" s="262"/>
      <c r="KSS23" s="262"/>
      <c r="KST23" s="262"/>
      <c r="KSU23" s="262"/>
      <c r="KSV23" s="262"/>
      <c r="KSW23" s="262"/>
      <c r="KSX23" s="262"/>
      <c r="KSY23" s="262"/>
      <c r="KSZ23" s="262"/>
      <c r="KTA23" s="262"/>
      <c r="KTB23" s="262"/>
      <c r="KTC23" s="262"/>
      <c r="KTD23" s="262"/>
      <c r="KTE23" s="262"/>
      <c r="KTF23" s="262"/>
      <c r="KTG23" s="262"/>
      <c r="KTH23" s="262"/>
      <c r="KTI23" s="262"/>
      <c r="KTJ23" s="262"/>
      <c r="KTK23" s="262"/>
      <c r="KTL23" s="262"/>
      <c r="KTM23" s="262"/>
      <c r="KTN23" s="262"/>
      <c r="KTO23" s="262"/>
      <c r="KTP23" s="262"/>
      <c r="KTQ23" s="262"/>
      <c r="KTR23" s="262"/>
      <c r="KTS23" s="262"/>
      <c r="KTT23" s="262"/>
      <c r="KTU23" s="262"/>
      <c r="KTV23" s="262"/>
      <c r="KTW23" s="262"/>
      <c r="KTX23" s="262"/>
      <c r="KTY23" s="262"/>
      <c r="KTZ23" s="262"/>
      <c r="KUA23" s="262"/>
      <c r="KUB23" s="262"/>
      <c r="KUC23" s="262"/>
      <c r="KUD23" s="262"/>
      <c r="KUE23" s="262"/>
      <c r="KUF23" s="262"/>
      <c r="KUG23" s="262"/>
      <c r="KUH23" s="262"/>
      <c r="KUI23" s="262"/>
      <c r="KUJ23" s="262"/>
      <c r="KUK23" s="262"/>
      <c r="KUL23" s="262"/>
      <c r="KUM23" s="262"/>
      <c r="KUN23" s="262"/>
      <c r="KUO23" s="262"/>
      <c r="KUP23" s="262"/>
      <c r="KUQ23" s="262"/>
      <c r="KUR23" s="262"/>
      <c r="KUS23" s="262"/>
      <c r="KUT23" s="262"/>
      <c r="KUU23" s="262"/>
      <c r="KUV23" s="262"/>
      <c r="KUW23" s="262"/>
      <c r="KUX23" s="262"/>
      <c r="KUY23" s="262"/>
      <c r="KUZ23" s="262"/>
      <c r="KVA23" s="262"/>
      <c r="KVB23" s="262"/>
      <c r="KVC23" s="262"/>
      <c r="KVD23" s="262"/>
      <c r="KVE23" s="262"/>
      <c r="KVF23" s="262"/>
      <c r="KVG23" s="262"/>
      <c r="KVH23" s="262"/>
      <c r="KVI23" s="262"/>
      <c r="KVJ23" s="262"/>
      <c r="KVK23" s="262"/>
      <c r="KVL23" s="262"/>
      <c r="KVM23" s="262"/>
      <c r="KVN23" s="262"/>
      <c r="KVO23" s="262"/>
      <c r="KVP23" s="262"/>
      <c r="KVQ23" s="262"/>
      <c r="KVR23" s="262"/>
      <c r="KVS23" s="262"/>
      <c r="KVT23" s="262"/>
      <c r="KVU23" s="262"/>
      <c r="KVV23" s="262"/>
      <c r="KVW23" s="262"/>
      <c r="KVX23" s="262"/>
      <c r="KVY23" s="262"/>
      <c r="KVZ23" s="262"/>
      <c r="KWA23" s="262"/>
      <c r="KWB23" s="262"/>
      <c r="KWC23" s="262"/>
      <c r="KWD23" s="262"/>
      <c r="KWE23" s="262"/>
      <c r="KWF23" s="262"/>
      <c r="KWG23" s="262"/>
      <c r="KWH23" s="262"/>
      <c r="KWI23" s="262"/>
      <c r="KWJ23" s="262"/>
      <c r="KWK23" s="262"/>
      <c r="KWL23" s="262"/>
      <c r="KWM23" s="262"/>
      <c r="KWN23" s="262"/>
      <c r="KWO23" s="262"/>
      <c r="KWP23" s="262"/>
      <c r="KWQ23" s="262"/>
      <c r="KWR23" s="262"/>
      <c r="KWS23" s="262"/>
      <c r="KWT23" s="262"/>
      <c r="KWU23" s="262"/>
      <c r="KWV23" s="262"/>
      <c r="KWW23" s="262"/>
      <c r="KWX23" s="262"/>
      <c r="KWY23" s="262"/>
      <c r="KWZ23" s="262"/>
      <c r="KXA23" s="262"/>
      <c r="KXB23" s="262"/>
      <c r="KXC23" s="262"/>
      <c r="KXD23" s="262"/>
      <c r="KXE23" s="262"/>
      <c r="KXF23" s="262"/>
      <c r="KXG23" s="262"/>
      <c r="KXH23" s="262"/>
      <c r="KXI23" s="262"/>
      <c r="KXJ23" s="262"/>
      <c r="KXK23" s="262"/>
      <c r="KXL23" s="262"/>
      <c r="KXM23" s="262"/>
      <c r="KXN23" s="262"/>
      <c r="KXO23" s="262"/>
      <c r="KXP23" s="262"/>
      <c r="KXQ23" s="262"/>
      <c r="KXR23" s="262"/>
      <c r="KXS23" s="262"/>
      <c r="KXT23" s="262"/>
      <c r="KXU23" s="262"/>
      <c r="KXV23" s="262"/>
      <c r="KXW23" s="262"/>
      <c r="KXX23" s="262"/>
      <c r="KXY23" s="262"/>
      <c r="KXZ23" s="262"/>
      <c r="KYA23" s="262"/>
      <c r="KYB23" s="262"/>
      <c r="KYC23" s="262"/>
      <c r="KYD23" s="262"/>
      <c r="KYE23" s="262"/>
      <c r="KYF23" s="262"/>
      <c r="KYG23" s="262"/>
      <c r="KYH23" s="262"/>
      <c r="KYI23" s="262"/>
      <c r="KYJ23" s="262"/>
      <c r="KYK23" s="262"/>
      <c r="KYL23" s="262"/>
      <c r="KYM23" s="262"/>
      <c r="KYN23" s="262"/>
      <c r="KYO23" s="262"/>
      <c r="KYP23" s="262"/>
      <c r="KYQ23" s="262"/>
      <c r="KYR23" s="262"/>
      <c r="KYS23" s="262"/>
      <c r="KYT23" s="262"/>
      <c r="KYU23" s="262"/>
      <c r="KYV23" s="262"/>
      <c r="KYW23" s="262"/>
      <c r="KYX23" s="262"/>
      <c r="KYY23" s="262"/>
      <c r="KYZ23" s="262"/>
      <c r="KZA23" s="262"/>
      <c r="KZB23" s="262"/>
      <c r="KZC23" s="262"/>
      <c r="KZD23" s="262"/>
      <c r="KZE23" s="262"/>
      <c r="KZF23" s="262"/>
      <c r="KZG23" s="262"/>
      <c r="KZH23" s="262"/>
      <c r="KZI23" s="262"/>
      <c r="KZJ23" s="262"/>
      <c r="KZK23" s="262"/>
      <c r="KZL23" s="262"/>
      <c r="KZM23" s="262"/>
      <c r="KZN23" s="262"/>
      <c r="KZO23" s="262"/>
      <c r="KZP23" s="262"/>
      <c r="KZQ23" s="262"/>
      <c r="KZR23" s="262"/>
      <c r="KZS23" s="262"/>
      <c r="KZT23" s="262"/>
      <c r="KZU23" s="262"/>
      <c r="KZV23" s="262"/>
      <c r="KZW23" s="262"/>
      <c r="KZX23" s="262"/>
      <c r="KZY23" s="262"/>
      <c r="KZZ23" s="262"/>
      <c r="LAA23" s="262"/>
      <c r="LAB23" s="262"/>
      <c r="LAC23" s="262"/>
      <c r="LAD23" s="262"/>
      <c r="LAE23" s="262"/>
      <c r="LAF23" s="262"/>
      <c r="LAG23" s="262"/>
      <c r="LAH23" s="262"/>
      <c r="LAI23" s="262"/>
      <c r="LAJ23" s="262"/>
      <c r="LAK23" s="262"/>
      <c r="LAL23" s="262"/>
      <c r="LAM23" s="262"/>
      <c r="LAN23" s="262"/>
      <c r="LAO23" s="262"/>
      <c r="LAP23" s="262"/>
      <c r="LAQ23" s="262"/>
      <c r="LAR23" s="262"/>
      <c r="LAS23" s="262"/>
      <c r="LAT23" s="262"/>
      <c r="LAU23" s="262"/>
      <c r="LAV23" s="262"/>
      <c r="LAW23" s="262"/>
      <c r="LAX23" s="262"/>
      <c r="LAY23" s="262"/>
      <c r="LAZ23" s="262"/>
      <c r="LBA23" s="262"/>
      <c r="LBB23" s="262"/>
      <c r="LBC23" s="262"/>
      <c r="LBD23" s="262"/>
      <c r="LBE23" s="262"/>
      <c r="LBF23" s="262"/>
      <c r="LBG23" s="262"/>
      <c r="LBH23" s="262"/>
      <c r="LBI23" s="262"/>
      <c r="LBJ23" s="262"/>
      <c r="LBK23" s="262"/>
      <c r="LBL23" s="262"/>
      <c r="LBM23" s="262"/>
      <c r="LBN23" s="262"/>
      <c r="LBO23" s="262"/>
      <c r="LBP23" s="262"/>
      <c r="LBQ23" s="262"/>
      <c r="LBR23" s="262"/>
      <c r="LBS23" s="262"/>
      <c r="LBT23" s="262"/>
      <c r="LBU23" s="262"/>
      <c r="LBV23" s="262"/>
      <c r="LBW23" s="262"/>
      <c r="LBX23" s="262"/>
      <c r="LBY23" s="262"/>
      <c r="LBZ23" s="262"/>
      <c r="LCA23" s="262"/>
      <c r="LCB23" s="262"/>
      <c r="LCC23" s="262"/>
      <c r="LCD23" s="262"/>
      <c r="LCE23" s="262"/>
      <c r="LCF23" s="262"/>
      <c r="LCG23" s="262"/>
      <c r="LCH23" s="262"/>
      <c r="LCI23" s="262"/>
      <c r="LCJ23" s="262"/>
      <c r="LCK23" s="262"/>
      <c r="LCL23" s="262"/>
      <c r="LCM23" s="262"/>
      <c r="LCN23" s="262"/>
      <c r="LCO23" s="262"/>
      <c r="LCP23" s="262"/>
      <c r="LCQ23" s="262"/>
      <c r="LCR23" s="262"/>
      <c r="LCS23" s="262"/>
      <c r="LCT23" s="262"/>
      <c r="LCU23" s="262"/>
      <c r="LCV23" s="262"/>
      <c r="LCW23" s="262"/>
      <c r="LCX23" s="262"/>
      <c r="LCY23" s="262"/>
      <c r="LCZ23" s="262"/>
      <c r="LDA23" s="262"/>
      <c r="LDB23" s="262"/>
      <c r="LDC23" s="262"/>
      <c r="LDD23" s="262"/>
      <c r="LDE23" s="262"/>
      <c r="LDF23" s="262"/>
      <c r="LDG23" s="262"/>
      <c r="LDH23" s="262"/>
      <c r="LDI23" s="262"/>
      <c r="LDJ23" s="262"/>
      <c r="LDK23" s="262"/>
      <c r="LDL23" s="262"/>
      <c r="LDM23" s="262"/>
      <c r="LDN23" s="262"/>
      <c r="LDO23" s="262"/>
      <c r="LDP23" s="262"/>
      <c r="LDQ23" s="262"/>
      <c r="LDR23" s="262"/>
      <c r="LDS23" s="262"/>
      <c r="LDT23" s="262"/>
      <c r="LDU23" s="262"/>
      <c r="LDV23" s="262"/>
      <c r="LDW23" s="262"/>
      <c r="LDX23" s="262"/>
      <c r="LDY23" s="262"/>
      <c r="LDZ23" s="262"/>
      <c r="LEA23" s="262"/>
      <c r="LEB23" s="262"/>
      <c r="LEC23" s="262"/>
      <c r="LED23" s="262"/>
      <c r="LEE23" s="262"/>
      <c r="LEF23" s="262"/>
      <c r="LEG23" s="262"/>
      <c r="LEH23" s="262"/>
      <c r="LEI23" s="262"/>
      <c r="LEJ23" s="262"/>
      <c r="LEK23" s="262"/>
      <c r="LEL23" s="262"/>
      <c r="LEM23" s="262"/>
      <c r="LEN23" s="262"/>
      <c r="LEO23" s="262"/>
      <c r="LEP23" s="262"/>
      <c r="LEQ23" s="262"/>
      <c r="LER23" s="262"/>
      <c r="LES23" s="262"/>
      <c r="LET23" s="262"/>
      <c r="LEU23" s="262"/>
      <c r="LEV23" s="262"/>
      <c r="LEW23" s="262"/>
      <c r="LEX23" s="262"/>
      <c r="LEY23" s="262"/>
      <c r="LEZ23" s="262"/>
      <c r="LFA23" s="262"/>
      <c r="LFB23" s="262"/>
      <c r="LFC23" s="262"/>
      <c r="LFD23" s="262"/>
      <c r="LFE23" s="262"/>
      <c r="LFF23" s="262"/>
      <c r="LFG23" s="262"/>
      <c r="LFH23" s="262"/>
      <c r="LFI23" s="262"/>
      <c r="LFJ23" s="262"/>
      <c r="LFK23" s="262"/>
      <c r="LFL23" s="262"/>
      <c r="LFM23" s="262"/>
      <c r="LFN23" s="262"/>
      <c r="LFO23" s="262"/>
      <c r="LFP23" s="262"/>
      <c r="LFQ23" s="262"/>
      <c r="LFR23" s="262"/>
      <c r="LFS23" s="262"/>
      <c r="LFT23" s="262"/>
      <c r="LFU23" s="262"/>
      <c r="LFV23" s="262"/>
      <c r="LFW23" s="262"/>
      <c r="LFX23" s="262"/>
      <c r="LFY23" s="262"/>
      <c r="LFZ23" s="262"/>
      <c r="LGA23" s="262"/>
      <c r="LGB23" s="262"/>
      <c r="LGC23" s="262"/>
      <c r="LGD23" s="262"/>
      <c r="LGE23" s="262"/>
      <c r="LGF23" s="262"/>
      <c r="LGG23" s="262"/>
      <c r="LGH23" s="262"/>
      <c r="LGI23" s="262"/>
      <c r="LGJ23" s="262"/>
      <c r="LGK23" s="262"/>
      <c r="LGL23" s="262"/>
      <c r="LGM23" s="262"/>
      <c r="LGN23" s="262"/>
      <c r="LGO23" s="262"/>
      <c r="LGP23" s="262"/>
      <c r="LGQ23" s="262"/>
      <c r="LGR23" s="262"/>
      <c r="LGS23" s="262"/>
      <c r="LGT23" s="262"/>
      <c r="LGU23" s="262"/>
      <c r="LGV23" s="262"/>
      <c r="LGW23" s="262"/>
      <c r="LGX23" s="262"/>
      <c r="LGY23" s="262"/>
      <c r="LGZ23" s="262"/>
      <c r="LHA23" s="262"/>
      <c r="LHB23" s="262"/>
      <c r="LHC23" s="262"/>
      <c r="LHD23" s="262"/>
      <c r="LHE23" s="262"/>
      <c r="LHF23" s="262"/>
      <c r="LHG23" s="262"/>
      <c r="LHH23" s="262"/>
      <c r="LHI23" s="262"/>
      <c r="LHJ23" s="262"/>
      <c r="LHK23" s="262"/>
      <c r="LHL23" s="262"/>
      <c r="LHM23" s="262"/>
      <c r="LHN23" s="262"/>
      <c r="LHO23" s="262"/>
      <c r="LHP23" s="262"/>
      <c r="LHQ23" s="262"/>
      <c r="LHR23" s="262"/>
      <c r="LHS23" s="262"/>
      <c r="LHT23" s="262"/>
      <c r="LHU23" s="262"/>
      <c r="LHV23" s="262"/>
      <c r="LHW23" s="262"/>
      <c r="LHX23" s="262"/>
      <c r="LHY23" s="262"/>
      <c r="LHZ23" s="262"/>
      <c r="LIA23" s="262"/>
      <c r="LIB23" s="262"/>
      <c r="LIC23" s="262"/>
      <c r="LID23" s="262"/>
      <c r="LIE23" s="262"/>
      <c r="LIF23" s="262"/>
      <c r="LIG23" s="262"/>
      <c r="LIH23" s="262"/>
      <c r="LII23" s="262"/>
      <c r="LIJ23" s="262"/>
      <c r="LIK23" s="262"/>
      <c r="LIL23" s="262"/>
      <c r="LIM23" s="262"/>
      <c r="LIN23" s="262"/>
      <c r="LIO23" s="262"/>
      <c r="LIP23" s="262"/>
      <c r="LIQ23" s="262"/>
      <c r="LIR23" s="262"/>
      <c r="LIS23" s="262"/>
      <c r="LIT23" s="262"/>
      <c r="LIU23" s="262"/>
      <c r="LIV23" s="262"/>
      <c r="LIW23" s="262"/>
      <c r="LIX23" s="262"/>
      <c r="LIY23" s="262"/>
      <c r="LIZ23" s="262"/>
      <c r="LJA23" s="262"/>
      <c r="LJB23" s="262"/>
      <c r="LJC23" s="262"/>
      <c r="LJD23" s="262"/>
      <c r="LJE23" s="262"/>
      <c r="LJF23" s="262"/>
      <c r="LJG23" s="262"/>
      <c r="LJH23" s="262"/>
      <c r="LJI23" s="262"/>
      <c r="LJJ23" s="262"/>
      <c r="LJK23" s="262"/>
      <c r="LJL23" s="262"/>
      <c r="LJM23" s="262"/>
      <c r="LJN23" s="262"/>
      <c r="LJO23" s="262"/>
      <c r="LJP23" s="262"/>
      <c r="LJQ23" s="262"/>
      <c r="LJR23" s="262"/>
      <c r="LJS23" s="262"/>
      <c r="LJT23" s="262"/>
      <c r="LJU23" s="262"/>
      <c r="LJV23" s="262"/>
      <c r="LJW23" s="262"/>
      <c r="LJX23" s="262"/>
      <c r="LJY23" s="262"/>
      <c r="LJZ23" s="262"/>
      <c r="LKA23" s="262"/>
      <c r="LKB23" s="262"/>
      <c r="LKC23" s="262"/>
      <c r="LKD23" s="262"/>
      <c r="LKE23" s="262"/>
      <c r="LKF23" s="262"/>
      <c r="LKG23" s="262"/>
      <c r="LKH23" s="262"/>
      <c r="LKI23" s="262"/>
      <c r="LKJ23" s="262"/>
      <c r="LKK23" s="262"/>
      <c r="LKL23" s="262"/>
      <c r="LKM23" s="262"/>
      <c r="LKN23" s="262"/>
      <c r="LKO23" s="262"/>
      <c r="LKP23" s="262"/>
      <c r="LKQ23" s="262"/>
      <c r="LKR23" s="262"/>
      <c r="LKS23" s="262"/>
      <c r="LKT23" s="262"/>
      <c r="LKU23" s="262"/>
      <c r="LKV23" s="262"/>
      <c r="LKW23" s="262"/>
      <c r="LKX23" s="262"/>
      <c r="LKY23" s="262"/>
      <c r="LKZ23" s="262"/>
      <c r="LLA23" s="262"/>
      <c r="LLB23" s="262"/>
      <c r="LLC23" s="262"/>
      <c r="LLD23" s="262"/>
      <c r="LLE23" s="262"/>
      <c r="LLF23" s="262"/>
      <c r="LLG23" s="262"/>
      <c r="LLH23" s="262"/>
      <c r="LLI23" s="262"/>
      <c r="LLJ23" s="262"/>
      <c r="LLK23" s="262"/>
      <c r="LLL23" s="262"/>
      <c r="LLM23" s="262"/>
      <c r="LLN23" s="262"/>
      <c r="LLO23" s="262"/>
      <c r="LLP23" s="262"/>
      <c r="LLQ23" s="262"/>
      <c r="LLR23" s="262"/>
      <c r="LLS23" s="262"/>
      <c r="LLT23" s="262"/>
      <c r="LLU23" s="262"/>
      <c r="LLV23" s="262"/>
      <c r="LLW23" s="262"/>
      <c r="LLX23" s="262"/>
      <c r="LLY23" s="262"/>
      <c r="LLZ23" s="262"/>
      <c r="LMA23" s="262"/>
      <c r="LMB23" s="262"/>
      <c r="LMC23" s="262"/>
      <c r="LMD23" s="262"/>
      <c r="LME23" s="262"/>
      <c r="LMF23" s="262"/>
      <c r="LMG23" s="262"/>
      <c r="LMH23" s="262"/>
      <c r="LMI23" s="262"/>
      <c r="LMJ23" s="262"/>
      <c r="LMK23" s="262"/>
      <c r="LML23" s="262"/>
      <c r="LMM23" s="262"/>
      <c r="LMN23" s="262"/>
      <c r="LMO23" s="262"/>
      <c r="LMP23" s="262"/>
      <c r="LMQ23" s="262"/>
      <c r="LMR23" s="262"/>
      <c r="LMS23" s="262"/>
      <c r="LMT23" s="262"/>
      <c r="LMU23" s="262"/>
      <c r="LMV23" s="262"/>
      <c r="LMW23" s="262"/>
      <c r="LMX23" s="262"/>
      <c r="LMY23" s="262"/>
      <c r="LMZ23" s="262"/>
      <c r="LNA23" s="262"/>
      <c r="LNB23" s="262"/>
      <c r="LNC23" s="262"/>
      <c r="LND23" s="262"/>
      <c r="LNE23" s="262"/>
      <c r="LNF23" s="262"/>
      <c r="LNG23" s="262"/>
      <c r="LNH23" s="262"/>
      <c r="LNI23" s="262"/>
      <c r="LNJ23" s="262"/>
      <c r="LNK23" s="262"/>
      <c r="LNL23" s="262"/>
      <c r="LNM23" s="262"/>
      <c r="LNN23" s="262"/>
      <c r="LNO23" s="262"/>
      <c r="LNP23" s="262"/>
      <c r="LNQ23" s="262"/>
      <c r="LNR23" s="262"/>
      <c r="LNS23" s="262"/>
      <c r="LNT23" s="262"/>
      <c r="LNU23" s="262"/>
      <c r="LNV23" s="262"/>
      <c r="LNW23" s="262"/>
      <c r="LNX23" s="262"/>
      <c r="LNY23" s="262"/>
      <c r="LNZ23" s="262"/>
      <c r="LOA23" s="262"/>
      <c r="LOB23" s="262"/>
      <c r="LOC23" s="262"/>
      <c r="LOD23" s="262"/>
      <c r="LOE23" s="262"/>
      <c r="LOF23" s="262"/>
      <c r="LOG23" s="262"/>
      <c r="LOH23" s="262"/>
      <c r="LOI23" s="262"/>
      <c r="LOJ23" s="262"/>
      <c r="LOK23" s="262"/>
      <c r="LOL23" s="262"/>
      <c r="LOM23" s="262"/>
      <c r="LON23" s="262"/>
      <c r="LOO23" s="262"/>
      <c r="LOP23" s="262"/>
      <c r="LOQ23" s="262"/>
      <c r="LOR23" s="262"/>
      <c r="LOS23" s="262"/>
      <c r="LOT23" s="262"/>
      <c r="LOU23" s="262"/>
      <c r="LOV23" s="262"/>
      <c r="LOW23" s="262"/>
      <c r="LOX23" s="262"/>
      <c r="LOY23" s="262"/>
      <c r="LOZ23" s="262"/>
      <c r="LPA23" s="262"/>
      <c r="LPB23" s="262"/>
      <c r="LPC23" s="262"/>
      <c r="LPD23" s="262"/>
      <c r="LPE23" s="262"/>
      <c r="LPF23" s="262"/>
      <c r="LPG23" s="262"/>
      <c r="LPH23" s="262"/>
      <c r="LPI23" s="262"/>
      <c r="LPJ23" s="262"/>
      <c r="LPK23" s="262"/>
      <c r="LPL23" s="262"/>
      <c r="LPM23" s="262"/>
      <c r="LPN23" s="262"/>
      <c r="LPO23" s="262"/>
      <c r="LPP23" s="262"/>
      <c r="LPQ23" s="262"/>
      <c r="LPR23" s="262"/>
      <c r="LPS23" s="262"/>
      <c r="LPT23" s="262"/>
      <c r="LPU23" s="262"/>
      <c r="LPV23" s="262"/>
      <c r="LPW23" s="262"/>
      <c r="LPX23" s="262"/>
      <c r="LPY23" s="262"/>
      <c r="LPZ23" s="262"/>
      <c r="LQA23" s="262"/>
      <c r="LQB23" s="262"/>
      <c r="LQC23" s="262"/>
      <c r="LQD23" s="262"/>
      <c r="LQE23" s="262"/>
      <c r="LQF23" s="262"/>
      <c r="LQG23" s="262"/>
      <c r="LQH23" s="262"/>
      <c r="LQI23" s="262"/>
      <c r="LQJ23" s="262"/>
      <c r="LQK23" s="262"/>
      <c r="LQL23" s="262"/>
      <c r="LQM23" s="262"/>
      <c r="LQN23" s="262"/>
      <c r="LQO23" s="262"/>
      <c r="LQP23" s="262"/>
      <c r="LQQ23" s="262"/>
      <c r="LQR23" s="262"/>
      <c r="LQS23" s="262"/>
      <c r="LQT23" s="262"/>
      <c r="LQU23" s="262"/>
      <c r="LQV23" s="262"/>
      <c r="LQW23" s="262"/>
      <c r="LQX23" s="262"/>
      <c r="LQY23" s="262"/>
      <c r="LQZ23" s="262"/>
      <c r="LRA23" s="262"/>
      <c r="LRB23" s="262"/>
      <c r="LRC23" s="262"/>
      <c r="LRD23" s="262"/>
      <c r="LRE23" s="262"/>
      <c r="LRF23" s="262"/>
      <c r="LRG23" s="262"/>
      <c r="LRH23" s="262"/>
      <c r="LRI23" s="262"/>
      <c r="LRJ23" s="262"/>
      <c r="LRK23" s="262"/>
      <c r="LRL23" s="262"/>
      <c r="LRM23" s="262"/>
      <c r="LRN23" s="262"/>
      <c r="LRO23" s="262"/>
      <c r="LRP23" s="262"/>
      <c r="LRQ23" s="262"/>
      <c r="LRR23" s="262"/>
      <c r="LRS23" s="262"/>
      <c r="LRT23" s="262"/>
      <c r="LRU23" s="262"/>
      <c r="LRV23" s="262"/>
      <c r="LRW23" s="262"/>
      <c r="LRX23" s="262"/>
      <c r="LRY23" s="262"/>
      <c r="LRZ23" s="262"/>
      <c r="LSA23" s="262"/>
      <c r="LSB23" s="262"/>
      <c r="LSC23" s="262"/>
      <c r="LSD23" s="262"/>
      <c r="LSE23" s="262"/>
      <c r="LSF23" s="262"/>
      <c r="LSG23" s="262"/>
      <c r="LSH23" s="262"/>
      <c r="LSI23" s="262"/>
      <c r="LSJ23" s="262"/>
      <c r="LSK23" s="262"/>
      <c r="LSL23" s="262"/>
      <c r="LSM23" s="262"/>
      <c r="LSN23" s="262"/>
      <c r="LSO23" s="262"/>
      <c r="LSP23" s="262"/>
      <c r="LSQ23" s="262"/>
      <c r="LSR23" s="262"/>
      <c r="LSS23" s="262"/>
      <c r="LST23" s="262"/>
      <c r="LSU23" s="262"/>
      <c r="LSV23" s="262"/>
      <c r="LSW23" s="262"/>
      <c r="LSX23" s="262"/>
      <c r="LSY23" s="262"/>
      <c r="LSZ23" s="262"/>
      <c r="LTA23" s="262"/>
      <c r="LTB23" s="262"/>
      <c r="LTC23" s="262"/>
      <c r="LTD23" s="262"/>
      <c r="LTE23" s="262"/>
      <c r="LTF23" s="262"/>
      <c r="LTG23" s="262"/>
      <c r="LTH23" s="262"/>
      <c r="LTI23" s="262"/>
      <c r="LTJ23" s="262"/>
      <c r="LTK23" s="262"/>
      <c r="LTL23" s="262"/>
      <c r="LTM23" s="262"/>
      <c r="LTN23" s="262"/>
      <c r="LTO23" s="262"/>
      <c r="LTP23" s="262"/>
      <c r="LTQ23" s="262"/>
      <c r="LTR23" s="262"/>
      <c r="LTS23" s="262"/>
      <c r="LTT23" s="262"/>
      <c r="LTU23" s="262"/>
      <c r="LTV23" s="262"/>
      <c r="LTW23" s="262"/>
      <c r="LTX23" s="262"/>
      <c r="LTY23" s="262"/>
      <c r="LTZ23" s="262"/>
      <c r="LUA23" s="262"/>
      <c r="LUB23" s="262"/>
      <c r="LUC23" s="262"/>
      <c r="LUD23" s="262"/>
      <c r="LUE23" s="262"/>
      <c r="LUF23" s="262"/>
      <c r="LUG23" s="262"/>
      <c r="LUH23" s="262"/>
      <c r="LUI23" s="262"/>
      <c r="LUJ23" s="262"/>
      <c r="LUK23" s="262"/>
      <c r="LUL23" s="262"/>
      <c r="LUM23" s="262"/>
      <c r="LUN23" s="262"/>
      <c r="LUO23" s="262"/>
      <c r="LUP23" s="262"/>
      <c r="LUQ23" s="262"/>
      <c r="LUR23" s="262"/>
      <c r="LUS23" s="262"/>
      <c r="LUT23" s="262"/>
      <c r="LUU23" s="262"/>
      <c r="LUV23" s="262"/>
      <c r="LUW23" s="262"/>
      <c r="LUX23" s="262"/>
      <c r="LUY23" s="262"/>
      <c r="LUZ23" s="262"/>
      <c r="LVA23" s="262"/>
      <c r="LVB23" s="262"/>
      <c r="LVC23" s="262"/>
      <c r="LVD23" s="262"/>
      <c r="LVE23" s="262"/>
      <c r="LVF23" s="262"/>
      <c r="LVG23" s="262"/>
      <c r="LVH23" s="262"/>
      <c r="LVI23" s="262"/>
      <c r="LVJ23" s="262"/>
      <c r="LVK23" s="262"/>
      <c r="LVL23" s="262"/>
      <c r="LVM23" s="262"/>
      <c r="LVN23" s="262"/>
      <c r="LVO23" s="262"/>
      <c r="LVP23" s="262"/>
      <c r="LVQ23" s="262"/>
      <c r="LVR23" s="262"/>
      <c r="LVS23" s="262"/>
      <c r="LVT23" s="262"/>
      <c r="LVU23" s="262"/>
      <c r="LVV23" s="262"/>
      <c r="LVW23" s="262"/>
      <c r="LVX23" s="262"/>
      <c r="LVY23" s="262"/>
      <c r="LVZ23" s="262"/>
      <c r="LWA23" s="262"/>
      <c r="LWB23" s="262"/>
      <c r="LWC23" s="262"/>
      <c r="LWD23" s="262"/>
      <c r="LWE23" s="262"/>
      <c r="LWF23" s="262"/>
      <c r="LWG23" s="262"/>
      <c r="LWH23" s="262"/>
      <c r="LWI23" s="262"/>
      <c r="LWJ23" s="262"/>
      <c r="LWK23" s="262"/>
      <c r="LWL23" s="262"/>
      <c r="LWM23" s="262"/>
      <c r="LWN23" s="262"/>
      <c r="LWO23" s="262"/>
      <c r="LWP23" s="262"/>
      <c r="LWQ23" s="262"/>
      <c r="LWR23" s="262"/>
      <c r="LWS23" s="262"/>
      <c r="LWT23" s="262"/>
      <c r="LWU23" s="262"/>
      <c r="LWV23" s="262"/>
      <c r="LWW23" s="262"/>
      <c r="LWX23" s="262"/>
      <c r="LWY23" s="262"/>
      <c r="LWZ23" s="262"/>
      <c r="LXA23" s="262"/>
      <c r="LXB23" s="262"/>
      <c r="LXC23" s="262"/>
      <c r="LXD23" s="262"/>
      <c r="LXE23" s="262"/>
      <c r="LXF23" s="262"/>
      <c r="LXG23" s="262"/>
      <c r="LXH23" s="262"/>
      <c r="LXI23" s="262"/>
      <c r="LXJ23" s="262"/>
      <c r="LXK23" s="262"/>
      <c r="LXL23" s="262"/>
      <c r="LXM23" s="262"/>
      <c r="LXN23" s="262"/>
      <c r="LXO23" s="262"/>
      <c r="LXP23" s="262"/>
      <c r="LXQ23" s="262"/>
      <c r="LXR23" s="262"/>
      <c r="LXS23" s="262"/>
      <c r="LXT23" s="262"/>
      <c r="LXU23" s="262"/>
      <c r="LXV23" s="262"/>
      <c r="LXW23" s="262"/>
      <c r="LXX23" s="262"/>
      <c r="LXY23" s="262"/>
      <c r="LXZ23" s="262"/>
      <c r="LYA23" s="262"/>
      <c r="LYB23" s="262"/>
      <c r="LYC23" s="262"/>
      <c r="LYD23" s="262"/>
      <c r="LYE23" s="262"/>
      <c r="LYF23" s="262"/>
      <c r="LYG23" s="262"/>
      <c r="LYH23" s="262"/>
      <c r="LYI23" s="262"/>
      <c r="LYJ23" s="262"/>
      <c r="LYK23" s="262"/>
      <c r="LYL23" s="262"/>
      <c r="LYM23" s="262"/>
      <c r="LYN23" s="262"/>
      <c r="LYO23" s="262"/>
      <c r="LYP23" s="262"/>
      <c r="LYQ23" s="262"/>
      <c r="LYR23" s="262"/>
      <c r="LYS23" s="262"/>
      <c r="LYT23" s="262"/>
      <c r="LYU23" s="262"/>
      <c r="LYV23" s="262"/>
      <c r="LYW23" s="262"/>
      <c r="LYX23" s="262"/>
      <c r="LYY23" s="262"/>
      <c r="LYZ23" s="262"/>
      <c r="LZA23" s="262"/>
      <c r="LZB23" s="262"/>
      <c r="LZC23" s="262"/>
      <c r="LZD23" s="262"/>
      <c r="LZE23" s="262"/>
      <c r="LZF23" s="262"/>
      <c r="LZG23" s="262"/>
      <c r="LZH23" s="262"/>
      <c r="LZI23" s="262"/>
      <c r="LZJ23" s="262"/>
      <c r="LZK23" s="262"/>
      <c r="LZL23" s="262"/>
      <c r="LZM23" s="262"/>
      <c r="LZN23" s="262"/>
      <c r="LZO23" s="262"/>
      <c r="LZP23" s="262"/>
      <c r="LZQ23" s="262"/>
      <c r="LZR23" s="262"/>
      <c r="LZS23" s="262"/>
      <c r="LZT23" s="262"/>
      <c r="LZU23" s="262"/>
      <c r="LZV23" s="262"/>
      <c r="LZW23" s="262"/>
      <c r="LZX23" s="262"/>
      <c r="LZY23" s="262"/>
      <c r="LZZ23" s="262"/>
      <c r="MAA23" s="262"/>
      <c r="MAB23" s="262"/>
      <c r="MAC23" s="262"/>
      <c r="MAD23" s="262"/>
      <c r="MAE23" s="262"/>
      <c r="MAF23" s="262"/>
      <c r="MAG23" s="262"/>
      <c r="MAH23" s="262"/>
      <c r="MAI23" s="262"/>
      <c r="MAJ23" s="262"/>
      <c r="MAK23" s="262"/>
      <c r="MAL23" s="262"/>
      <c r="MAM23" s="262"/>
      <c r="MAN23" s="262"/>
      <c r="MAO23" s="262"/>
      <c r="MAP23" s="262"/>
      <c r="MAQ23" s="262"/>
      <c r="MAR23" s="262"/>
      <c r="MAS23" s="262"/>
      <c r="MAT23" s="262"/>
      <c r="MAU23" s="262"/>
      <c r="MAV23" s="262"/>
      <c r="MAW23" s="262"/>
      <c r="MAX23" s="262"/>
      <c r="MAY23" s="262"/>
      <c r="MAZ23" s="262"/>
      <c r="MBA23" s="262"/>
      <c r="MBB23" s="262"/>
      <c r="MBC23" s="262"/>
      <c r="MBD23" s="262"/>
      <c r="MBE23" s="262"/>
      <c r="MBF23" s="262"/>
      <c r="MBG23" s="262"/>
      <c r="MBH23" s="262"/>
      <c r="MBI23" s="262"/>
      <c r="MBJ23" s="262"/>
      <c r="MBK23" s="262"/>
      <c r="MBL23" s="262"/>
      <c r="MBM23" s="262"/>
      <c r="MBN23" s="262"/>
      <c r="MBO23" s="262"/>
      <c r="MBP23" s="262"/>
      <c r="MBQ23" s="262"/>
      <c r="MBR23" s="262"/>
      <c r="MBS23" s="262"/>
      <c r="MBT23" s="262"/>
      <c r="MBU23" s="262"/>
      <c r="MBV23" s="262"/>
      <c r="MBW23" s="262"/>
      <c r="MBX23" s="262"/>
      <c r="MBY23" s="262"/>
      <c r="MBZ23" s="262"/>
      <c r="MCA23" s="262"/>
      <c r="MCB23" s="262"/>
      <c r="MCC23" s="262"/>
      <c r="MCD23" s="262"/>
      <c r="MCE23" s="262"/>
      <c r="MCF23" s="262"/>
      <c r="MCG23" s="262"/>
      <c r="MCH23" s="262"/>
      <c r="MCI23" s="262"/>
      <c r="MCJ23" s="262"/>
      <c r="MCK23" s="262"/>
      <c r="MCL23" s="262"/>
      <c r="MCM23" s="262"/>
      <c r="MCN23" s="262"/>
      <c r="MCO23" s="262"/>
      <c r="MCP23" s="262"/>
      <c r="MCQ23" s="262"/>
      <c r="MCR23" s="262"/>
      <c r="MCS23" s="262"/>
      <c r="MCT23" s="262"/>
      <c r="MCU23" s="262"/>
      <c r="MCV23" s="262"/>
      <c r="MCW23" s="262"/>
      <c r="MCX23" s="262"/>
      <c r="MCY23" s="262"/>
      <c r="MCZ23" s="262"/>
      <c r="MDA23" s="262"/>
      <c r="MDB23" s="262"/>
      <c r="MDC23" s="262"/>
      <c r="MDD23" s="262"/>
      <c r="MDE23" s="262"/>
      <c r="MDF23" s="262"/>
      <c r="MDG23" s="262"/>
      <c r="MDH23" s="262"/>
      <c r="MDI23" s="262"/>
      <c r="MDJ23" s="262"/>
      <c r="MDK23" s="262"/>
      <c r="MDL23" s="262"/>
      <c r="MDM23" s="262"/>
      <c r="MDN23" s="262"/>
      <c r="MDO23" s="262"/>
      <c r="MDP23" s="262"/>
      <c r="MDQ23" s="262"/>
      <c r="MDR23" s="262"/>
      <c r="MDS23" s="262"/>
      <c r="MDT23" s="262"/>
      <c r="MDU23" s="262"/>
      <c r="MDV23" s="262"/>
      <c r="MDW23" s="262"/>
      <c r="MDX23" s="262"/>
      <c r="MDY23" s="262"/>
      <c r="MDZ23" s="262"/>
      <c r="MEA23" s="262"/>
      <c r="MEB23" s="262"/>
      <c r="MEC23" s="262"/>
      <c r="MED23" s="262"/>
      <c r="MEE23" s="262"/>
      <c r="MEF23" s="262"/>
      <c r="MEG23" s="262"/>
      <c r="MEH23" s="262"/>
      <c r="MEI23" s="262"/>
      <c r="MEJ23" s="262"/>
      <c r="MEK23" s="262"/>
      <c r="MEL23" s="262"/>
      <c r="MEM23" s="262"/>
      <c r="MEN23" s="262"/>
      <c r="MEO23" s="262"/>
      <c r="MEP23" s="262"/>
      <c r="MEQ23" s="262"/>
      <c r="MER23" s="262"/>
      <c r="MES23" s="262"/>
      <c r="MET23" s="262"/>
      <c r="MEU23" s="262"/>
      <c r="MEV23" s="262"/>
      <c r="MEW23" s="262"/>
      <c r="MEX23" s="262"/>
      <c r="MEY23" s="262"/>
      <c r="MEZ23" s="262"/>
      <c r="MFA23" s="262"/>
      <c r="MFB23" s="262"/>
      <c r="MFC23" s="262"/>
      <c r="MFD23" s="262"/>
      <c r="MFE23" s="262"/>
      <c r="MFF23" s="262"/>
      <c r="MFG23" s="262"/>
      <c r="MFH23" s="262"/>
      <c r="MFI23" s="262"/>
      <c r="MFJ23" s="262"/>
      <c r="MFK23" s="262"/>
      <c r="MFL23" s="262"/>
      <c r="MFM23" s="262"/>
      <c r="MFN23" s="262"/>
      <c r="MFO23" s="262"/>
      <c r="MFP23" s="262"/>
      <c r="MFQ23" s="262"/>
      <c r="MFR23" s="262"/>
      <c r="MFS23" s="262"/>
      <c r="MFT23" s="262"/>
      <c r="MFU23" s="262"/>
      <c r="MFV23" s="262"/>
      <c r="MFW23" s="262"/>
      <c r="MFX23" s="262"/>
      <c r="MFY23" s="262"/>
      <c r="MFZ23" s="262"/>
      <c r="MGA23" s="262"/>
      <c r="MGB23" s="262"/>
      <c r="MGC23" s="262"/>
      <c r="MGD23" s="262"/>
      <c r="MGE23" s="262"/>
      <c r="MGF23" s="262"/>
      <c r="MGG23" s="262"/>
      <c r="MGH23" s="262"/>
      <c r="MGI23" s="262"/>
      <c r="MGJ23" s="262"/>
      <c r="MGK23" s="262"/>
      <c r="MGL23" s="262"/>
      <c r="MGM23" s="262"/>
      <c r="MGN23" s="262"/>
      <c r="MGO23" s="262"/>
      <c r="MGP23" s="262"/>
      <c r="MGQ23" s="262"/>
      <c r="MGR23" s="262"/>
      <c r="MGS23" s="262"/>
      <c r="MGT23" s="262"/>
      <c r="MGU23" s="262"/>
      <c r="MGV23" s="262"/>
      <c r="MGW23" s="262"/>
      <c r="MGX23" s="262"/>
      <c r="MGY23" s="262"/>
      <c r="MGZ23" s="262"/>
      <c r="MHA23" s="262"/>
      <c r="MHB23" s="262"/>
      <c r="MHC23" s="262"/>
      <c r="MHD23" s="262"/>
      <c r="MHE23" s="262"/>
      <c r="MHF23" s="262"/>
      <c r="MHG23" s="262"/>
      <c r="MHH23" s="262"/>
      <c r="MHI23" s="262"/>
      <c r="MHJ23" s="262"/>
      <c r="MHK23" s="262"/>
      <c r="MHL23" s="262"/>
      <c r="MHM23" s="262"/>
      <c r="MHN23" s="262"/>
      <c r="MHO23" s="262"/>
      <c r="MHP23" s="262"/>
      <c r="MHQ23" s="262"/>
      <c r="MHR23" s="262"/>
      <c r="MHS23" s="262"/>
      <c r="MHT23" s="262"/>
      <c r="MHU23" s="262"/>
      <c r="MHV23" s="262"/>
      <c r="MHW23" s="262"/>
      <c r="MHX23" s="262"/>
      <c r="MHY23" s="262"/>
      <c r="MHZ23" s="262"/>
      <c r="MIA23" s="262"/>
      <c r="MIB23" s="262"/>
      <c r="MIC23" s="262"/>
      <c r="MID23" s="262"/>
      <c r="MIE23" s="262"/>
      <c r="MIF23" s="262"/>
      <c r="MIG23" s="262"/>
      <c r="MIH23" s="262"/>
      <c r="MII23" s="262"/>
      <c r="MIJ23" s="262"/>
      <c r="MIK23" s="262"/>
      <c r="MIL23" s="262"/>
      <c r="MIM23" s="262"/>
      <c r="MIN23" s="262"/>
      <c r="MIO23" s="262"/>
      <c r="MIP23" s="262"/>
      <c r="MIQ23" s="262"/>
      <c r="MIR23" s="262"/>
      <c r="MIS23" s="262"/>
      <c r="MIT23" s="262"/>
      <c r="MIU23" s="262"/>
      <c r="MIV23" s="262"/>
      <c r="MIW23" s="262"/>
      <c r="MIX23" s="262"/>
      <c r="MIY23" s="262"/>
      <c r="MIZ23" s="262"/>
      <c r="MJA23" s="262"/>
      <c r="MJB23" s="262"/>
      <c r="MJC23" s="262"/>
      <c r="MJD23" s="262"/>
      <c r="MJE23" s="262"/>
      <c r="MJF23" s="262"/>
      <c r="MJG23" s="262"/>
      <c r="MJH23" s="262"/>
      <c r="MJI23" s="262"/>
      <c r="MJJ23" s="262"/>
      <c r="MJK23" s="262"/>
      <c r="MJL23" s="262"/>
      <c r="MJM23" s="262"/>
      <c r="MJN23" s="262"/>
      <c r="MJO23" s="262"/>
      <c r="MJP23" s="262"/>
      <c r="MJQ23" s="262"/>
      <c r="MJR23" s="262"/>
      <c r="MJS23" s="262"/>
      <c r="MJT23" s="262"/>
      <c r="MJU23" s="262"/>
      <c r="MJV23" s="262"/>
      <c r="MJW23" s="262"/>
      <c r="MJX23" s="262"/>
      <c r="MJY23" s="262"/>
      <c r="MJZ23" s="262"/>
      <c r="MKA23" s="262"/>
      <c r="MKB23" s="262"/>
      <c r="MKC23" s="262"/>
      <c r="MKD23" s="262"/>
      <c r="MKE23" s="262"/>
      <c r="MKF23" s="262"/>
      <c r="MKG23" s="262"/>
      <c r="MKH23" s="262"/>
      <c r="MKI23" s="262"/>
      <c r="MKJ23" s="262"/>
      <c r="MKK23" s="262"/>
      <c r="MKL23" s="262"/>
      <c r="MKM23" s="262"/>
      <c r="MKN23" s="262"/>
      <c r="MKO23" s="262"/>
      <c r="MKP23" s="262"/>
      <c r="MKQ23" s="262"/>
      <c r="MKR23" s="262"/>
      <c r="MKS23" s="262"/>
      <c r="MKT23" s="262"/>
      <c r="MKU23" s="262"/>
      <c r="MKV23" s="262"/>
      <c r="MKW23" s="262"/>
      <c r="MKX23" s="262"/>
      <c r="MKY23" s="262"/>
      <c r="MKZ23" s="262"/>
      <c r="MLA23" s="262"/>
      <c r="MLB23" s="262"/>
      <c r="MLC23" s="262"/>
      <c r="MLD23" s="262"/>
      <c r="MLE23" s="262"/>
      <c r="MLF23" s="262"/>
      <c r="MLG23" s="262"/>
      <c r="MLH23" s="262"/>
      <c r="MLI23" s="262"/>
      <c r="MLJ23" s="262"/>
      <c r="MLK23" s="262"/>
      <c r="MLL23" s="262"/>
      <c r="MLM23" s="262"/>
      <c r="MLN23" s="262"/>
      <c r="MLO23" s="262"/>
      <c r="MLP23" s="262"/>
      <c r="MLQ23" s="262"/>
      <c r="MLR23" s="262"/>
      <c r="MLS23" s="262"/>
      <c r="MLT23" s="262"/>
      <c r="MLU23" s="262"/>
      <c r="MLV23" s="262"/>
      <c r="MLW23" s="262"/>
      <c r="MLX23" s="262"/>
      <c r="MLY23" s="262"/>
      <c r="MLZ23" s="262"/>
      <c r="MMA23" s="262"/>
      <c r="MMB23" s="262"/>
      <c r="MMC23" s="262"/>
      <c r="MMD23" s="262"/>
      <c r="MME23" s="262"/>
      <c r="MMF23" s="262"/>
      <c r="MMG23" s="262"/>
      <c r="MMH23" s="262"/>
      <c r="MMI23" s="262"/>
      <c r="MMJ23" s="262"/>
      <c r="MMK23" s="262"/>
      <c r="MML23" s="262"/>
      <c r="MMM23" s="262"/>
      <c r="MMN23" s="262"/>
      <c r="MMO23" s="262"/>
      <c r="MMP23" s="262"/>
      <c r="MMQ23" s="262"/>
      <c r="MMR23" s="262"/>
      <c r="MMS23" s="262"/>
      <c r="MMT23" s="262"/>
      <c r="MMU23" s="262"/>
      <c r="MMV23" s="262"/>
      <c r="MMW23" s="262"/>
      <c r="MMX23" s="262"/>
      <c r="MMY23" s="262"/>
      <c r="MMZ23" s="262"/>
      <c r="MNA23" s="262"/>
      <c r="MNB23" s="262"/>
      <c r="MNC23" s="262"/>
      <c r="MND23" s="262"/>
      <c r="MNE23" s="262"/>
      <c r="MNF23" s="262"/>
      <c r="MNG23" s="262"/>
      <c r="MNH23" s="262"/>
      <c r="MNI23" s="262"/>
      <c r="MNJ23" s="262"/>
      <c r="MNK23" s="262"/>
      <c r="MNL23" s="262"/>
      <c r="MNM23" s="262"/>
      <c r="MNN23" s="262"/>
      <c r="MNO23" s="262"/>
      <c r="MNP23" s="262"/>
      <c r="MNQ23" s="262"/>
      <c r="MNR23" s="262"/>
      <c r="MNS23" s="262"/>
      <c r="MNT23" s="262"/>
      <c r="MNU23" s="262"/>
      <c r="MNV23" s="262"/>
      <c r="MNW23" s="262"/>
      <c r="MNX23" s="262"/>
      <c r="MNY23" s="262"/>
      <c r="MNZ23" s="262"/>
      <c r="MOA23" s="262"/>
      <c r="MOB23" s="262"/>
      <c r="MOC23" s="262"/>
      <c r="MOD23" s="262"/>
      <c r="MOE23" s="262"/>
      <c r="MOF23" s="262"/>
      <c r="MOG23" s="262"/>
      <c r="MOH23" s="262"/>
      <c r="MOI23" s="262"/>
      <c r="MOJ23" s="262"/>
      <c r="MOK23" s="262"/>
      <c r="MOL23" s="262"/>
      <c r="MOM23" s="262"/>
      <c r="MON23" s="262"/>
      <c r="MOO23" s="262"/>
      <c r="MOP23" s="262"/>
      <c r="MOQ23" s="262"/>
      <c r="MOR23" s="262"/>
      <c r="MOS23" s="262"/>
      <c r="MOT23" s="262"/>
      <c r="MOU23" s="262"/>
      <c r="MOV23" s="262"/>
      <c r="MOW23" s="262"/>
      <c r="MOX23" s="262"/>
      <c r="MOY23" s="262"/>
      <c r="MOZ23" s="262"/>
      <c r="MPA23" s="262"/>
      <c r="MPB23" s="262"/>
      <c r="MPC23" s="262"/>
      <c r="MPD23" s="262"/>
      <c r="MPE23" s="262"/>
      <c r="MPF23" s="262"/>
      <c r="MPG23" s="262"/>
      <c r="MPH23" s="262"/>
      <c r="MPI23" s="262"/>
      <c r="MPJ23" s="262"/>
      <c r="MPK23" s="262"/>
      <c r="MPL23" s="262"/>
      <c r="MPM23" s="262"/>
      <c r="MPN23" s="262"/>
      <c r="MPO23" s="262"/>
      <c r="MPP23" s="262"/>
      <c r="MPQ23" s="262"/>
      <c r="MPR23" s="262"/>
      <c r="MPS23" s="262"/>
      <c r="MPT23" s="262"/>
      <c r="MPU23" s="262"/>
      <c r="MPV23" s="262"/>
      <c r="MPW23" s="262"/>
      <c r="MPX23" s="262"/>
      <c r="MPY23" s="262"/>
      <c r="MPZ23" s="262"/>
      <c r="MQA23" s="262"/>
      <c r="MQB23" s="262"/>
      <c r="MQC23" s="262"/>
      <c r="MQD23" s="262"/>
      <c r="MQE23" s="262"/>
      <c r="MQF23" s="262"/>
      <c r="MQG23" s="262"/>
      <c r="MQH23" s="262"/>
      <c r="MQI23" s="262"/>
      <c r="MQJ23" s="262"/>
      <c r="MQK23" s="262"/>
      <c r="MQL23" s="262"/>
      <c r="MQM23" s="262"/>
      <c r="MQN23" s="262"/>
      <c r="MQO23" s="262"/>
      <c r="MQP23" s="262"/>
      <c r="MQQ23" s="262"/>
      <c r="MQR23" s="262"/>
      <c r="MQS23" s="262"/>
      <c r="MQT23" s="262"/>
      <c r="MQU23" s="262"/>
      <c r="MQV23" s="262"/>
      <c r="MQW23" s="262"/>
      <c r="MQX23" s="262"/>
      <c r="MQY23" s="262"/>
      <c r="MQZ23" s="262"/>
      <c r="MRA23" s="262"/>
      <c r="MRB23" s="262"/>
      <c r="MRC23" s="262"/>
      <c r="MRD23" s="262"/>
      <c r="MRE23" s="262"/>
      <c r="MRF23" s="262"/>
      <c r="MRG23" s="262"/>
      <c r="MRH23" s="262"/>
      <c r="MRI23" s="262"/>
      <c r="MRJ23" s="262"/>
      <c r="MRK23" s="262"/>
      <c r="MRL23" s="262"/>
      <c r="MRM23" s="262"/>
      <c r="MRN23" s="262"/>
      <c r="MRO23" s="262"/>
      <c r="MRP23" s="262"/>
      <c r="MRQ23" s="262"/>
      <c r="MRR23" s="262"/>
      <c r="MRS23" s="262"/>
      <c r="MRT23" s="262"/>
      <c r="MRU23" s="262"/>
      <c r="MRV23" s="262"/>
      <c r="MRW23" s="262"/>
      <c r="MRX23" s="262"/>
      <c r="MRY23" s="262"/>
      <c r="MRZ23" s="262"/>
      <c r="MSA23" s="262"/>
      <c r="MSB23" s="262"/>
      <c r="MSC23" s="262"/>
      <c r="MSD23" s="262"/>
      <c r="MSE23" s="262"/>
      <c r="MSF23" s="262"/>
      <c r="MSG23" s="262"/>
      <c r="MSH23" s="262"/>
      <c r="MSI23" s="262"/>
      <c r="MSJ23" s="262"/>
      <c r="MSK23" s="262"/>
      <c r="MSL23" s="262"/>
      <c r="MSM23" s="262"/>
      <c r="MSN23" s="262"/>
      <c r="MSO23" s="262"/>
      <c r="MSP23" s="262"/>
      <c r="MSQ23" s="262"/>
      <c r="MSR23" s="262"/>
      <c r="MSS23" s="262"/>
      <c r="MST23" s="262"/>
      <c r="MSU23" s="262"/>
      <c r="MSV23" s="262"/>
      <c r="MSW23" s="262"/>
      <c r="MSX23" s="262"/>
      <c r="MSY23" s="262"/>
      <c r="MSZ23" s="262"/>
      <c r="MTA23" s="262"/>
      <c r="MTB23" s="262"/>
      <c r="MTC23" s="262"/>
      <c r="MTD23" s="262"/>
      <c r="MTE23" s="262"/>
      <c r="MTF23" s="262"/>
      <c r="MTG23" s="262"/>
      <c r="MTH23" s="262"/>
      <c r="MTI23" s="262"/>
      <c r="MTJ23" s="262"/>
      <c r="MTK23" s="262"/>
      <c r="MTL23" s="262"/>
      <c r="MTM23" s="262"/>
      <c r="MTN23" s="262"/>
      <c r="MTO23" s="262"/>
      <c r="MTP23" s="262"/>
      <c r="MTQ23" s="262"/>
      <c r="MTR23" s="262"/>
      <c r="MTS23" s="262"/>
      <c r="MTT23" s="262"/>
      <c r="MTU23" s="262"/>
      <c r="MTV23" s="262"/>
      <c r="MTW23" s="262"/>
      <c r="MTX23" s="262"/>
      <c r="MTY23" s="262"/>
      <c r="MTZ23" s="262"/>
      <c r="MUA23" s="262"/>
      <c r="MUB23" s="262"/>
      <c r="MUC23" s="262"/>
      <c r="MUD23" s="262"/>
      <c r="MUE23" s="262"/>
      <c r="MUF23" s="262"/>
      <c r="MUG23" s="262"/>
      <c r="MUH23" s="262"/>
      <c r="MUI23" s="262"/>
      <c r="MUJ23" s="262"/>
      <c r="MUK23" s="262"/>
      <c r="MUL23" s="262"/>
      <c r="MUM23" s="262"/>
      <c r="MUN23" s="262"/>
      <c r="MUO23" s="262"/>
      <c r="MUP23" s="262"/>
      <c r="MUQ23" s="262"/>
      <c r="MUR23" s="262"/>
      <c r="MUS23" s="262"/>
      <c r="MUT23" s="262"/>
      <c r="MUU23" s="262"/>
      <c r="MUV23" s="262"/>
      <c r="MUW23" s="262"/>
      <c r="MUX23" s="262"/>
      <c r="MUY23" s="262"/>
      <c r="MUZ23" s="262"/>
      <c r="MVA23" s="262"/>
      <c r="MVB23" s="262"/>
      <c r="MVC23" s="262"/>
      <c r="MVD23" s="262"/>
      <c r="MVE23" s="262"/>
      <c r="MVF23" s="262"/>
      <c r="MVG23" s="262"/>
      <c r="MVH23" s="262"/>
      <c r="MVI23" s="262"/>
      <c r="MVJ23" s="262"/>
      <c r="MVK23" s="262"/>
      <c r="MVL23" s="262"/>
      <c r="MVM23" s="262"/>
      <c r="MVN23" s="262"/>
      <c r="MVO23" s="262"/>
      <c r="MVP23" s="262"/>
      <c r="MVQ23" s="262"/>
      <c r="MVR23" s="262"/>
      <c r="MVS23" s="262"/>
      <c r="MVT23" s="262"/>
      <c r="MVU23" s="262"/>
      <c r="MVV23" s="262"/>
      <c r="MVW23" s="262"/>
      <c r="MVX23" s="262"/>
      <c r="MVY23" s="262"/>
      <c r="MVZ23" s="262"/>
      <c r="MWA23" s="262"/>
      <c r="MWB23" s="262"/>
      <c r="MWC23" s="262"/>
      <c r="MWD23" s="262"/>
      <c r="MWE23" s="262"/>
      <c r="MWF23" s="262"/>
      <c r="MWG23" s="262"/>
      <c r="MWH23" s="262"/>
      <c r="MWI23" s="262"/>
      <c r="MWJ23" s="262"/>
      <c r="MWK23" s="262"/>
      <c r="MWL23" s="262"/>
      <c r="MWM23" s="262"/>
      <c r="MWN23" s="262"/>
      <c r="MWO23" s="262"/>
      <c r="MWP23" s="262"/>
      <c r="MWQ23" s="262"/>
      <c r="MWR23" s="262"/>
      <c r="MWS23" s="262"/>
      <c r="MWT23" s="262"/>
      <c r="MWU23" s="262"/>
      <c r="MWV23" s="262"/>
      <c r="MWW23" s="262"/>
      <c r="MWX23" s="262"/>
      <c r="MWY23" s="262"/>
      <c r="MWZ23" s="262"/>
      <c r="MXA23" s="262"/>
      <c r="MXB23" s="262"/>
      <c r="MXC23" s="262"/>
      <c r="MXD23" s="262"/>
      <c r="MXE23" s="262"/>
      <c r="MXF23" s="262"/>
      <c r="MXG23" s="262"/>
      <c r="MXH23" s="262"/>
      <c r="MXI23" s="262"/>
      <c r="MXJ23" s="262"/>
      <c r="MXK23" s="262"/>
      <c r="MXL23" s="262"/>
      <c r="MXM23" s="262"/>
      <c r="MXN23" s="262"/>
      <c r="MXO23" s="262"/>
      <c r="MXP23" s="262"/>
      <c r="MXQ23" s="262"/>
      <c r="MXR23" s="262"/>
      <c r="MXS23" s="262"/>
      <c r="MXT23" s="262"/>
      <c r="MXU23" s="262"/>
      <c r="MXV23" s="262"/>
      <c r="MXW23" s="262"/>
      <c r="MXX23" s="262"/>
      <c r="MXY23" s="262"/>
      <c r="MXZ23" s="262"/>
      <c r="MYA23" s="262"/>
      <c r="MYB23" s="262"/>
      <c r="MYC23" s="262"/>
      <c r="MYD23" s="262"/>
      <c r="MYE23" s="262"/>
      <c r="MYF23" s="262"/>
      <c r="MYG23" s="262"/>
      <c r="MYH23" s="262"/>
      <c r="MYI23" s="262"/>
      <c r="MYJ23" s="262"/>
      <c r="MYK23" s="262"/>
      <c r="MYL23" s="262"/>
      <c r="MYM23" s="262"/>
      <c r="MYN23" s="262"/>
      <c r="MYO23" s="262"/>
      <c r="MYP23" s="262"/>
      <c r="MYQ23" s="262"/>
      <c r="MYR23" s="262"/>
      <c r="MYS23" s="262"/>
      <c r="MYT23" s="262"/>
      <c r="MYU23" s="262"/>
      <c r="MYV23" s="262"/>
      <c r="MYW23" s="262"/>
      <c r="MYX23" s="262"/>
      <c r="MYY23" s="262"/>
      <c r="MYZ23" s="262"/>
      <c r="MZA23" s="262"/>
      <c r="MZB23" s="262"/>
      <c r="MZC23" s="262"/>
      <c r="MZD23" s="262"/>
      <c r="MZE23" s="262"/>
      <c r="MZF23" s="262"/>
      <c r="MZG23" s="262"/>
      <c r="MZH23" s="262"/>
      <c r="MZI23" s="262"/>
      <c r="MZJ23" s="262"/>
      <c r="MZK23" s="262"/>
      <c r="MZL23" s="262"/>
      <c r="MZM23" s="262"/>
      <c r="MZN23" s="262"/>
      <c r="MZO23" s="262"/>
      <c r="MZP23" s="262"/>
      <c r="MZQ23" s="262"/>
      <c r="MZR23" s="262"/>
      <c r="MZS23" s="262"/>
      <c r="MZT23" s="262"/>
      <c r="MZU23" s="262"/>
      <c r="MZV23" s="262"/>
      <c r="MZW23" s="262"/>
      <c r="MZX23" s="262"/>
      <c r="MZY23" s="262"/>
      <c r="MZZ23" s="262"/>
      <c r="NAA23" s="262"/>
      <c r="NAB23" s="262"/>
      <c r="NAC23" s="262"/>
      <c r="NAD23" s="262"/>
      <c r="NAE23" s="262"/>
      <c r="NAF23" s="262"/>
      <c r="NAG23" s="262"/>
      <c r="NAH23" s="262"/>
      <c r="NAI23" s="262"/>
      <c r="NAJ23" s="262"/>
      <c r="NAK23" s="262"/>
      <c r="NAL23" s="262"/>
      <c r="NAM23" s="262"/>
      <c r="NAN23" s="262"/>
      <c r="NAO23" s="262"/>
      <c r="NAP23" s="262"/>
      <c r="NAQ23" s="262"/>
      <c r="NAR23" s="262"/>
      <c r="NAS23" s="262"/>
      <c r="NAT23" s="262"/>
      <c r="NAU23" s="262"/>
      <c r="NAV23" s="262"/>
      <c r="NAW23" s="262"/>
      <c r="NAX23" s="262"/>
      <c r="NAY23" s="262"/>
      <c r="NAZ23" s="262"/>
      <c r="NBA23" s="262"/>
      <c r="NBB23" s="262"/>
      <c r="NBC23" s="262"/>
      <c r="NBD23" s="262"/>
      <c r="NBE23" s="262"/>
      <c r="NBF23" s="262"/>
      <c r="NBG23" s="262"/>
      <c r="NBH23" s="262"/>
      <c r="NBI23" s="262"/>
      <c r="NBJ23" s="262"/>
      <c r="NBK23" s="262"/>
      <c r="NBL23" s="262"/>
      <c r="NBM23" s="262"/>
      <c r="NBN23" s="262"/>
      <c r="NBO23" s="262"/>
      <c r="NBP23" s="262"/>
      <c r="NBQ23" s="262"/>
      <c r="NBR23" s="262"/>
      <c r="NBS23" s="262"/>
      <c r="NBT23" s="262"/>
      <c r="NBU23" s="262"/>
      <c r="NBV23" s="262"/>
      <c r="NBW23" s="262"/>
      <c r="NBX23" s="262"/>
      <c r="NBY23" s="262"/>
      <c r="NBZ23" s="262"/>
      <c r="NCA23" s="262"/>
      <c r="NCB23" s="262"/>
      <c r="NCC23" s="262"/>
      <c r="NCD23" s="262"/>
      <c r="NCE23" s="262"/>
      <c r="NCF23" s="262"/>
      <c r="NCG23" s="262"/>
      <c r="NCH23" s="262"/>
      <c r="NCI23" s="262"/>
      <c r="NCJ23" s="262"/>
      <c r="NCK23" s="262"/>
      <c r="NCL23" s="262"/>
      <c r="NCM23" s="262"/>
      <c r="NCN23" s="262"/>
      <c r="NCO23" s="262"/>
      <c r="NCP23" s="262"/>
      <c r="NCQ23" s="262"/>
      <c r="NCR23" s="262"/>
      <c r="NCS23" s="262"/>
      <c r="NCT23" s="262"/>
      <c r="NCU23" s="262"/>
      <c r="NCV23" s="262"/>
      <c r="NCW23" s="262"/>
      <c r="NCX23" s="262"/>
      <c r="NCY23" s="262"/>
      <c r="NCZ23" s="262"/>
      <c r="NDA23" s="262"/>
      <c r="NDB23" s="262"/>
      <c r="NDC23" s="262"/>
      <c r="NDD23" s="262"/>
      <c r="NDE23" s="262"/>
      <c r="NDF23" s="262"/>
      <c r="NDG23" s="262"/>
      <c r="NDH23" s="262"/>
      <c r="NDI23" s="262"/>
      <c r="NDJ23" s="262"/>
      <c r="NDK23" s="262"/>
      <c r="NDL23" s="262"/>
      <c r="NDM23" s="262"/>
      <c r="NDN23" s="262"/>
      <c r="NDO23" s="262"/>
      <c r="NDP23" s="262"/>
      <c r="NDQ23" s="262"/>
      <c r="NDR23" s="262"/>
      <c r="NDS23" s="262"/>
      <c r="NDT23" s="262"/>
      <c r="NDU23" s="262"/>
      <c r="NDV23" s="262"/>
      <c r="NDW23" s="262"/>
      <c r="NDX23" s="262"/>
      <c r="NDY23" s="262"/>
      <c r="NDZ23" s="262"/>
      <c r="NEA23" s="262"/>
      <c r="NEB23" s="262"/>
      <c r="NEC23" s="262"/>
      <c r="NED23" s="262"/>
      <c r="NEE23" s="262"/>
      <c r="NEF23" s="262"/>
      <c r="NEG23" s="262"/>
      <c r="NEH23" s="262"/>
      <c r="NEI23" s="262"/>
      <c r="NEJ23" s="262"/>
      <c r="NEK23" s="262"/>
      <c r="NEL23" s="262"/>
      <c r="NEM23" s="262"/>
      <c r="NEN23" s="262"/>
      <c r="NEO23" s="262"/>
      <c r="NEP23" s="262"/>
      <c r="NEQ23" s="262"/>
      <c r="NER23" s="262"/>
      <c r="NES23" s="262"/>
      <c r="NET23" s="262"/>
      <c r="NEU23" s="262"/>
      <c r="NEV23" s="262"/>
      <c r="NEW23" s="262"/>
      <c r="NEX23" s="262"/>
      <c r="NEY23" s="262"/>
      <c r="NEZ23" s="262"/>
      <c r="NFA23" s="262"/>
      <c r="NFB23" s="262"/>
      <c r="NFC23" s="262"/>
      <c r="NFD23" s="262"/>
      <c r="NFE23" s="262"/>
      <c r="NFF23" s="262"/>
      <c r="NFG23" s="262"/>
      <c r="NFH23" s="262"/>
      <c r="NFI23" s="262"/>
      <c r="NFJ23" s="262"/>
      <c r="NFK23" s="262"/>
      <c r="NFL23" s="262"/>
      <c r="NFM23" s="262"/>
      <c r="NFN23" s="262"/>
      <c r="NFO23" s="262"/>
      <c r="NFP23" s="262"/>
      <c r="NFQ23" s="262"/>
      <c r="NFR23" s="262"/>
      <c r="NFS23" s="262"/>
      <c r="NFT23" s="262"/>
      <c r="NFU23" s="262"/>
      <c r="NFV23" s="262"/>
      <c r="NFW23" s="262"/>
      <c r="NFX23" s="262"/>
      <c r="NFY23" s="262"/>
      <c r="NFZ23" s="262"/>
      <c r="NGA23" s="262"/>
      <c r="NGB23" s="262"/>
      <c r="NGC23" s="262"/>
      <c r="NGD23" s="262"/>
      <c r="NGE23" s="262"/>
      <c r="NGF23" s="262"/>
      <c r="NGG23" s="262"/>
      <c r="NGH23" s="262"/>
      <c r="NGI23" s="262"/>
      <c r="NGJ23" s="262"/>
      <c r="NGK23" s="262"/>
      <c r="NGL23" s="262"/>
      <c r="NGM23" s="262"/>
      <c r="NGN23" s="262"/>
      <c r="NGO23" s="262"/>
      <c r="NGP23" s="262"/>
      <c r="NGQ23" s="262"/>
      <c r="NGR23" s="262"/>
      <c r="NGS23" s="262"/>
      <c r="NGT23" s="262"/>
      <c r="NGU23" s="262"/>
      <c r="NGV23" s="262"/>
      <c r="NGW23" s="262"/>
      <c r="NGX23" s="262"/>
      <c r="NGY23" s="262"/>
      <c r="NGZ23" s="262"/>
      <c r="NHA23" s="262"/>
      <c r="NHB23" s="262"/>
      <c r="NHC23" s="262"/>
      <c r="NHD23" s="262"/>
      <c r="NHE23" s="262"/>
      <c r="NHF23" s="262"/>
      <c r="NHG23" s="262"/>
      <c r="NHH23" s="262"/>
      <c r="NHI23" s="262"/>
      <c r="NHJ23" s="262"/>
      <c r="NHK23" s="262"/>
      <c r="NHL23" s="262"/>
      <c r="NHM23" s="262"/>
      <c r="NHN23" s="262"/>
      <c r="NHO23" s="262"/>
      <c r="NHP23" s="262"/>
      <c r="NHQ23" s="262"/>
      <c r="NHR23" s="262"/>
      <c r="NHS23" s="262"/>
      <c r="NHT23" s="262"/>
      <c r="NHU23" s="262"/>
      <c r="NHV23" s="262"/>
      <c r="NHW23" s="262"/>
      <c r="NHX23" s="262"/>
      <c r="NHY23" s="262"/>
      <c r="NHZ23" s="262"/>
      <c r="NIA23" s="262"/>
      <c r="NIB23" s="262"/>
      <c r="NIC23" s="262"/>
      <c r="NID23" s="262"/>
      <c r="NIE23" s="262"/>
      <c r="NIF23" s="262"/>
      <c r="NIG23" s="262"/>
      <c r="NIH23" s="262"/>
      <c r="NII23" s="262"/>
      <c r="NIJ23" s="262"/>
      <c r="NIK23" s="262"/>
      <c r="NIL23" s="262"/>
      <c r="NIM23" s="262"/>
      <c r="NIN23" s="262"/>
      <c r="NIO23" s="262"/>
      <c r="NIP23" s="262"/>
      <c r="NIQ23" s="262"/>
      <c r="NIR23" s="262"/>
      <c r="NIS23" s="262"/>
      <c r="NIT23" s="262"/>
      <c r="NIU23" s="262"/>
      <c r="NIV23" s="262"/>
      <c r="NIW23" s="262"/>
      <c r="NIX23" s="262"/>
      <c r="NIY23" s="262"/>
      <c r="NIZ23" s="262"/>
      <c r="NJA23" s="262"/>
      <c r="NJB23" s="262"/>
      <c r="NJC23" s="262"/>
      <c r="NJD23" s="262"/>
      <c r="NJE23" s="262"/>
      <c r="NJF23" s="262"/>
      <c r="NJG23" s="262"/>
      <c r="NJH23" s="262"/>
      <c r="NJI23" s="262"/>
      <c r="NJJ23" s="262"/>
      <c r="NJK23" s="262"/>
      <c r="NJL23" s="262"/>
      <c r="NJM23" s="262"/>
      <c r="NJN23" s="262"/>
      <c r="NJO23" s="262"/>
      <c r="NJP23" s="262"/>
      <c r="NJQ23" s="262"/>
      <c r="NJR23" s="262"/>
      <c r="NJS23" s="262"/>
      <c r="NJT23" s="262"/>
      <c r="NJU23" s="262"/>
      <c r="NJV23" s="262"/>
      <c r="NJW23" s="262"/>
      <c r="NJX23" s="262"/>
      <c r="NJY23" s="262"/>
      <c r="NJZ23" s="262"/>
      <c r="NKA23" s="262"/>
      <c r="NKB23" s="262"/>
      <c r="NKC23" s="262"/>
      <c r="NKD23" s="262"/>
      <c r="NKE23" s="262"/>
      <c r="NKF23" s="262"/>
      <c r="NKG23" s="262"/>
      <c r="NKH23" s="262"/>
      <c r="NKI23" s="262"/>
      <c r="NKJ23" s="262"/>
      <c r="NKK23" s="262"/>
      <c r="NKL23" s="262"/>
      <c r="NKM23" s="262"/>
      <c r="NKN23" s="262"/>
      <c r="NKO23" s="262"/>
      <c r="NKP23" s="262"/>
      <c r="NKQ23" s="262"/>
      <c r="NKR23" s="262"/>
      <c r="NKS23" s="262"/>
      <c r="NKT23" s="262"/>
      <c r="NKU23" s="262"/>
      <c r="NKV23" s="262"/>
      <c r="NKW23" s="262"/>
      <c r="NKX23" s="262"/>
      <c r="NKY23" s="262"/>
      <c r="NKZ23" s="262"/>
      <c r="NLA23" s="262"/>
      <c r="NLB23" s="262"/>
      <c r="NLC23" s="262"/>
      <c r="NLD23" s="262"/>
      <c r="NLE23" s="262"/>
      <c r="NLF23" s="262"/>
      <c r="NLG23" s="262"/>
      <c r="NLH23" s="262"/>
      <c r="NLI23" s="262"/>
      <c r="NLJ23" s="262"/>
      <c r="NLK23" s="262"/>
      <c r="NLL23" s="262"/>
      <c r="NLM23" s="262"/>
      <c r="NLN23" s="262"/>
      <c r="NLO23" s="262"/>
      <c r="NLP23" s="262"/>
      <c r="NLQ23" s="262"/>
      <c r="NLR23" s="262"/>
      <c r="NLS23" s="262"/>
      <c r="NLT23" s="262"/>
      <c r="NLU23" s="262"/>
      <c r="NLV23" s="262"/>
      <c r="NLW23" s="262"/>
      <c r="NLX23" s="262"/>
      <c r="NLY23" s="262"/>
      <c r="NLZ23" s="262"/>
      <c r="NMA23" s="262"/>
      <c r="NMB23" s="262"/>
      <c r="NMC23" s="262"/>
      <c r="NMD23" s="262"/>
      <c r="NME23" s="262"/>
      <c r="NMF23" s="262"/>
      <c r="NMG23" s="262"/>
      <c r="NMH23" s="262"/>
      <c r="NMI23" s="262"/>
      <c r="NMJ23" s="262"/>
      <c r="NMK23" s="262"/>
      <c r="NML23" s="262"/>
      <c r="NMM23" s="262"/>
      <c r="NMN23" s="262"/>
      <c r="NMO23" s="262"/>
      <c r="NMP23" s="262"/>
      <c r="NMQ23" s="262"/>
      <c r="NMR23" s="262"/>
      <c r="NMS23" s="262"/>
      <c r="NMT23" s="262"/>
      <c r="NMU23" s="262"/>
      <c r="NMV23" s="262"/>
      <c r="NMW23" s="262"/>
      <c r="NMX23" s="262"/>
      <c r="NMY23" s="262"/>
      <c r="NMZ23" s="262"/>
      <c r="NNA23" s="262"/>
      <c r="NNB23" s="262"/>
      <c r="NNC23" s="262"/>
      <c r="NND23" s="262"/>
      <c r="NNE23" s="262"/>
      <c r="NNF23" s="262"/>
      <c r="NNG23" s="262"/>
      <c r="NNH23" s="262"/>
      <c r="NNI23" s="262"/>
      <c r="NNJ23" s="262"/>
      <c r="NNK23" s="262"/>
      <c r="NNL23" s="262"/>
      <c r="NNM23" s="262"/>
      <c r="NNN23" s="262"/>
      <c r="NNO23" s="262"/>
      <c r="NNP23" s="262"/>
      <c r="NNQ23" s="262"/>
      <c r="NNR23" s="262"/>
      <c r="NNS23" s="262"/>
      <c r="NNT23" s="262"/>
      <c r="NNU23" s="262"/>
      <c r="NNV23" s="262"/>
      <c r="NNW23" s="262"/>
      <c r="NNX23" s="262"/>
      <c r="NNY23" s="262"/>
      <c r="NNZ23" s="262"/>
      <c r="NOA23" s="262"/>
      <c r="NOB23" s="262"/>
      <c r="NOC23" s="262"/>
      <c r="NOD23" s="262"/>
      <c r="NOE23" s="262"/>
      <c r="NOF23" s="262"/>
      <c r="NOG23" s="262"/>
      <c r="NOH23" s="262"/>
      <c r="NOI23" s="262"/>
      <c r="NOJ23" s="262"/>
      <c r="NOK23" s="262"/>
      <c r="NOL23" s="262"/>
      <c r="NOM23" s="262"/>
      <c r="NON23" s="262"/>
      <c r="NOO23" s="262"/>
      <c r="NOP23" s="262"/>
      <c r="NOQ23" s="262"/>
      <c r="NOR23" s="262"/>
      <c r="NOS23" s="262"/>
      <c r="NOT23" s="262"/>
      <c r="NOU23" s="262"/>
      <c r="NOV23" s="262"/>
      <c r="NOW23" s="262"/>
      <c r="NOX23" s="262"/>
      <c r="NOY23" s="262"/>
      <c r="NOZ23" s="262"/>
      <c r="NPA23" s="262"/>
      <c r="NPB23" s="262"/>
      <c r="NPC23" s="262"/>
      <c r="NPD23" s="262"/>
      <c r="NPE23" s="262"/>
      <c r="NPF23" s="262"/>
      <c r="NPG23" s="262"/>
      <c r="NPH23" s="262"/>
      <c r="NPI23" s="262"/>
      <c r="NPJ23" s="262"/>
      <c r="NPK23" s="262"/>
      <c r="NPL23" s="262"/>
      <c r="NPM23" s="262"/>
      <c r="NPN23" s="262"/>
      <c r="NPO23" s="262"/>
      <c r="NPP23" s="262"/>
      <c r="NPQ23" s="262"/>
      <c r="NPR23" s="262"/>
      <c r="NPS23" s="262"/>
      <c r="NPT23" s="262"/>
      <c r="NPU23" s="262"/>
      <c r="NPV23" s="262"/>
      <c r="NPW23" s="262"/>
      <c r="NPX23" s="262"/>
      <c r="NPY23" s="262"/>
      <c r="NPZ23" s="262"/>
      <c r="NQA23" s="262"/>
      <c r="NQB23" s="262"/>
      <c r="NQC23" s="262"/>
      <c r="NQD23" s="262"/>
      <c r="NQE23" s="262"/>
      <c r="NQF23" s="262"/>
      <c r="NQG23" s="262"/>
      <c r="NQH23" s="262"/>
      <c r="NQI23" s="262"/>
      <c r="NQJ23" s="262"/>
      <c r="NQK23" s="262"/>
      <c r="NQL23" s="262"/>
      <c r="NQM23" s="262"/>
      <c r="NQN23" s="262"/>
      <c r="NQO23" s="262"/>
      <c r="NQP23" s="262"/>
      <c r="NQQ23" s="262"/>
      <c r="NQR23" s="262"/>
      <c r="NQS23" s="262"/>
      <c r="NQT23" s="262"/>
      <c r="NQU23" s="262"/>
      <c r="NQV23" s="262"/>
      <c r="NQW23" s="262"/>
      <c r="NQX23" s="262"/>
      <c r="NQY23" s="262"/>
      <c r="NQZ23" s="262"/>
      <c r="NRA23" s="262"/>
      <c r="NRB23" s="262"/>
      <c r="NRC23" s="262"/>
      <c r="NRD23" s="262"/>
      <c r="NRE23" s="262"/>
      <c r="NRF23" s="262"/>
      <c r="NRG23" s="262"/>
      <c r="NRH23" s="262"/>
      <c r="NRI23" s="262"/>
      <c r="NRJ23" s="262"/>
      <c r="NRK23" s="262"/>
      <c r="NRL23" s="262"/>
      <c r="NRM23" s="262"/>
      <c r="NRN23" s="262"/>
      <c r="NRO23" s="262"/>
      <c r="NRP23" s="262"/>
      <c r="NRQ23" s="262"/>
      <c r="NRR23" s="262"/>
      <c r="NRS23" s="262"/>
      <c r="NRT23" s="262"/>
      <c r="NRU23" s="262"/>
      <c r="NRV23" s="262"/>
      <c r="NRW23" s="262"/>
      <c r="NRX23" s="262"/>
      <c r="NRY23" s="262"/>
      <c r="NRZ23" s="262"/>
      <c r="NSA23" s="262"/>
      <c r="NSB23" s="262"/>
      <c r="NSC23" s="262"/>
      <c r="NSD23" s="262"/>
      <c r="NSE23" s="262"/>
      <c r="NSF23" s="262"/>
      <c r="NSG23" s="262"/>
      <c r="NSH23" s="262"/>
      <c r="NSI23" s="262"/>
      <c r="NSJ23" s="262"/>
      <c r="NSK23" s="262"/>
      <c r="NSL23" s="262"/>
      <c r="NSM23" s="262"/>
      <c r="NSN23" s="262"/>
      <c r="NSO23" s="262"/>
      <c r="NSP23" s="262"/>
      <c r="NSQ23" s="262"/>
      <c r="NSR23" s="262"/>
      <c r="NSS23" s="262"/>
      <c r="NST23" s="262"/>
      <c r="NSU23" s="262"/>
      <c r="NSV23" s="262"/>
      <c r="NSW23" s="262"/>
      <c r="NSX23" s="262"/>
      <c r="NSY23" s="262"/>
      <c r="NSZ23" s="262"/>
      <c r="NTA23" s="262"/>
      <c r="NTB23" s="262"/>
      <c r="NTC23" s="262"/>
      <c r="NTD23" s="262"/>
      <c r="NTE23" s="262"/>
      <c r="NTF23" s="262"/>
      <c r="NTG23" s="262"/>
      <c r="NTH23" s="262"/>
      <c r="NTI23" s="262"/>
      <c r="NTJ23" s="262"/>
      <c r="NTK23" s="262"/>
      <c r="NTL23" s="262"/>
      <c r="NTM23" s="262"/>
      <c r="NTN23" s="262"/>
      <c r="NTO23" s="262"/>
      <c r="NTP23" s="262"/>
      <c r="NTQ23" s="262"/>
      <c r="NTR23" s="262"/>
      <c r="NTS23" s="262"/>
      <c r="NTT23" s="262"/>
      <c r="NTU23" s="262"/>
      <c r="NTV23" s="262"/>
      <c r="NTW23" s="262"/>
      <c r="NTX23" s="262"/>
      <c r="NTY23" s="262"/>
      <c r="NTZ23" s="262"/>
      <c r="NUA23" s="262"/>
      <c r="NUB23" s="262"/>
      <c r="NUC23" s="262"/>
      <c r="NUD23" s="262"/>
      <c r="NUE23" s="262"/>
      <c r="NUF23" s="262"/>
      <c r="NUG23" s="262"/>
      <c r="NUH23" s="262"/>
      <c r="NUI23" s="262"/>
      <c r="NUJ23" s="262"/>
      <c r="NUK23" s="262"/>
      <c r="NUL23" s="262"/>
      <c r="NUM23" s="262"/>
      <c r="NUN23" s="262"/>
      <c r="NUO23" s="262"/>
      <c r="NUP23" s="262"/>
      <c r="NUQ23" s="262"/>
      <c r="NUR23" s="262"/>
      <c r="NUS23" s="262"/>
      <c r="NUT23" s="262"/>
      <c r="NUU23" s="262"/>
      <c r="NUV23" s="262"/>
      <c r="NUW23" s="262"/>
      <c r="NUX23" s="262"/>
      <c r="NUY23" s="262"/>
      <c r="NUZ23" s="262"/>
      <c r="NVA23" s="262"/>
      <c r="NVB23" s="262"/>
      <c r="NVC23" s="262"/>
      <c r="NVD23" s="262"/>
      <c r="NVE23" s="262"/>
      <c r="NVF23" s="262"/>
      <c r="NVG23" s="262"/>
      <c r="NVH23" s="262"/>
      <c r="NVI23" s="262"/>
      <c r="NVJ23" s="262"/>
      <c r="NVK23" s="262"/>
      <c r="NVL23" s="262"/>
      <c r="NVM23" s="262"/>
      <c r="NVN23" s="262"/>
      <c r="NVO23" s="262"/>
      <c r="NVP23" s="262"/>
      <c r="NVQ23" s="262"/>
      <c r="NVR23" s="262"/>
      <c r="NVS23" s="262"/>
      <c r="NVT23" s="262"/>
      <c r="NVU23" s="262"/>
      <c r="NVV23" s="262"/>
      <c r="NVW23" s="262"/>
      <c r="NVX23" s="262"/>
      <c r="NVY23" s="262"/>
      <c r="NVZ23" s="262"/>
      <c r="NWA23" s="262"/>
      <c r="NWB23" s="262"/>
      <c r="NWC23" s="262"/>
      <c r="NWD23" s="262"/>
      <c r="NWE23" s="262"/>
      <c r="NWF23" s="262"/>
      <c r="NWG23" s="262"/>
      <c r="NWH23" s="262"/>
      <c r="NWI23" s="262"/>
      <c r="NWJ23" s="262"/>
      <c r="NWK23" s="262"/>
      <c r="NWL23" s="262"/>
      <c r="NWM23" s="262"/>
      <c r="NWN23" s="262"/>
      <c r="NWO23" s="262"/>
      <c r="NWP23" s="262"/>
      <c r="NWQ23" s="262"/>
      <c r="NWR23" s="262"/>
      <c r="NWS23" s="262"/>
      <c r="NWT23" s="262"/>
      <c r="NWU23" s="262"/>
      <c r="NWV23" s="262"/>
      <c r="NWW23" s="262"/>
      <c r="NWX23" s="262"/>
      <c r="NWY23" s="262"/>
      <c r="NWZ23" s="262"/>
      <c r="NXA23" s="262"/>
      <c r="NXB23" s="262"/>
      <c r="NXC23" s="262"/>
      <c r="NXD23" s="262"/>
      <c r="NXE23" s="262"/>
      <c r="NXF23" s="262"/>
      <c r="NXG23" s="262"/>
      <c r="NXH23" s="262"/>
      <c r="NXI23" s="262"/>
      <c r="NXJ23" s="262"/>
      <c r="NXK23" s="262"/>
      <c r="NXL23" s="262"/>
      <c r="NXM23" s="262"/>
      <c r="NXN23" s="262"/>
      <c r="NXO23" s="262"/>
      <c r="NXP23" s="262"/>
      <c r="NXQ23" s="262"/>
      <c r="NXR23" s="262"/>
      <c r="NXS23" s="262"/>
      <c r="NXT23" s="262"/>
      <c r="NXU23" s="262"/>
      <c r="NXV23" s="262"/>
      <c r="NXW23" s="262"/>
      <c r="NXX23" s="262"/>
      <c r="NXY23" s="262"/>
      <c r="NXZ23" s="262"/>
      <c r="NYA23" s="262"/>
      <c r="NYB23" s="262"/>
      <c r="NYC23" s="262"/>
      <c r="NYD23" s="262"/>
      <c r="NYE23" s="262"/>
      <c r="NYF23" s="262"/>
      <c r="NYG23" s="262"/>
      <c r="NYH23" s="262"/>
      <c r="NYI23" s="262"/>
      <c r="NYJ23" s="262"/>
      <c r="NYK23" s="262"/>
      <c r="NYL23" s="262"/>
      <c r="NYM23" s="262"/>
      <c r="NYN23" s="262"/>
      <c r="NYO23" s="262"/>
      <c r="NYP23" s="262"/>
      <c r="NYQ23" s="262"/>
      <c r="NYR23" s="262"/>
      <c r="NYS23" s="262"/>
      <c r="NYT23" s="262"/>
      <c r="NYU23" s="262"/>
      <c r="NYV23" s="262"/>
      <c r="NYW23" s="262"/>
      <c r="NYX23" s="262"/>
      <c r="NYY23" s="262"/>
      <c r="NYZ23" s="262"/>
      <c r="NZA23" s="262"/>
      <c r="NZB23" s="262"/>
      <c r="NZC23" s="262"/>
      <c r="NZD23" s="262"/>
      <c r="NZE23" s="262"/>
      <c r="NZF23" s="262"/>
      <c r="NZG23" s="262"/>
      <c r="NZH23" s="262"/>
      <c r="NZI23" s="262"/>
      <c r="NZJ23" s="262"/>
      <c r="NZK23" s="262"/>
      <c r="NZL23" s="262"/>
      <c r="NZM23" s="262"/>
      <c r="NZN23" s="262"/>
      <c r="NZO23" s="262"/>
      <c r="NZP23" s="262"/>
      <c r="NZQ23" s="262"/>
      <c r="NZR23" s="262"/>
      <c r="NZS23" s="262"/>
      <c r="NZT23" s="262"/>
      <c r="NZU23" s="262"/>
      <c r="NZV23" s="262"/>
      <c r="NZW23" s="262"/>
      <c r="NZX23" s="262"/>
      <c r="NZY23" s="262"/>
      <c r="NZZ23" s="262"/>
      <c r="OAA23" s="262"/>
      <c r="OAB23" s="262"/>
      <c r="OAC23" s="262"/>
      <c r="OAD23" s="262"/>
      <c r="OAE23" s="262"/>
      <c r="OAF23" s="262"/>
      <c r="OAG23" s="262"/>
      <c r="OAH23" s="262"/>
      <c r="OAI23" s="262"/>
      <c r="OAJ23" s="262"/>
      <c r="OAK23" s="262"/>
      <c r="OAL23" s="262"/>
      <c r="OAM23" s="262"/>
      <c r="OAN23" s="262"/>
      <c r="OAO23" s="262"/>
      <c r="OAP23" s="262"/>
      <c r="OAQ23" s="262"/>
      <c r="OAR23" s="262"/>
      <c r="OAS23" s="262"/>
      <c r="OAT23" s="262"/>
      <c r="OAU23" s="262"/>
      <c r="OAV23" s="262"/>
      <c r="OAW23" s="262"/>
      <c r="OAX23" s="262"/>
      <c r="OAY23" s="262"/>
      <c r="OAZ23" s="262"/>
      <c r="OBA23" s="262"/>
      <c r="OBB23" s="262"/>
      <c r="OBC23" s="262"/>
      <c r="OBD23" s="262"/>
      <c r="OBE23" s="262"/>
      <c r="OBF23" s="262"/>
      <c r="OBG23" s="262"/>
      <c r="OBH23" s="262"/>
      <c r="OBI23" s="262"/>
      <c r="OBJ23" s="262"/>
      <c r="OBK23" s="262"/>
      <c r="OBL23" s="262"/>
      <c r="OBM23" s="262"/>
      <c r="OBN23" s="262"/>
      <c r="OBO23" s="262"/>
      <c r="OBP23" s="262"/>
      <c r="OBQ23" s="262"/>
      <c r="OBR23" s="262"/>
      <c r="OBS23" s="262"/>
      <c r="OBT23" s="262"/>
      <c r="OBU23" s="262"/>
      <c r="OBV23" s="262"/>
      <c r="OBW23" s="262"/>
      <c r="OBX23" s="262"/>
      <c r="OBY23" s="262"/>
      <c r="OBZ23" s="262"/>
      <c r="OCA23" s="262"/>
      <c r="OCB23" s="262"/>
      <c r="OCC23" s="262"/>
      <c r="OCD23" s="262"/>
      <c r="OCE23" s="262"/>
      <c r="OCF23" s="262"/>
      <c r="OCG23" s="262"/>
      <c r="OCH23" s="262"/>
      <c r="OCI23" s="262"/>
      <c r="OCJ23" s="262"/>
      <c r="OCK23" s="262"/>
      <c r="OCL23" s="262"/>
      <c r="OCM23" s="262"/>
      <c r="OCN23" s="262"/>
      <c r="OCO23" s="262"/>
      <c r="OCP23" s="262"/>
      <c r="OCQ23" s="262"/>
      <c r="OCR23" s="262"/>
      <c r="OCS23" s="262"/>
      <c r="OCT23" s="262"/>
      <c r="OCU23" s="262"/>
      <c r="OCV23" s="262"/>
      <c r="OCW23" s="262"/>
      <c r="OCX23" s="262"/>
      <c r="OCY23" s="262"/>
      <c r="OCZ23" s="262"/>
      <c r="ODA23" s="262"/>
      <c r="ODB23" s="262"/>
      <c r="ODC23" s="262"/>
      <c r="ODD23" s="262"/>
      <c r="ODE23" s="262"/>
      <c r="ODF23" s="262"/>
      <c r="ODG23" s="262"/>
      <c r="ODH23" s="262"/>
      <c r="ODI23" s="262"/>
      <c r="ODJ23" s="262"/>
      <c r="ODK23" s="262"/>
      <c r="ODL23" s="262"/>
      <c r="ODM23" s="262"/>
      <c r="ODN23" s="262"/>
      <c r="ODO23" s="262"/>
      <c r="ODP23" s="262"/>
      <c r="ODQ23" s="262"/>
      <c r="ODR23" s="262"/>
      <c r="ODS23" s="262"/>
      <c r="ODT23" s="262"/>
      <c r="ODU23" s="262"/>
      <c r="ODV23" s="262"/>
      <c r="ODW23" s="262"/>
      <c r="ODX23" s="262"/>
      <c r="ODY23" s="262"/>
      <c r="ODZ23" s="262"/>
      <c r="OEA23" s="262"/>
      <c r="OEB23" s="262"/>
      <c r="OEC23" s="262"/>
      <c r="OED23" s="262"/>
      <c r="OEE23" s="262"/>
      <c r="OEF23" s="262"/>
      <c r="OEG23" s="262"/>
      <c r="OEH23" s="262"/>
      <c r="OEI23" s="262"/>
      <c r="OEJ23" s="262"/>
      <c r="OEK23" s="262"/>
      <c r="OEL23" s="262"/>
      <c r="OEM23" s="262"/>
      <c r="OEN23" s="262"/>
      <c r="OEO23" s="262"/>
      <c r="OEP23" s="262"/>
      <c r="OEQ23" s="262"/>
      <c r="OER23" s="262"/>
      <c r="OES23" s="262"/>
      <c r="OET23" s="262"/>
      <c r="OEU23" s="262"/>
      <c r="OEV23" s="262"/>
      <c r="OEW23" s="262"/>
      <c r="OEX23" s="262"/>
      <c r="OEY23" s="262"/>
      <c r="OEZ23" s="262"/>
      <c r="OFA23" s="262"/>
      <c r="OFB23" s="262"/>
      <c r="OFC23" s="262"/>
      <c r="OFD23" s="262"/>
      <c r="OFE23" s="262"/>
      <c r="OFF23" s="262"/>
      <c r="OFG23" s="262"/>
      <c r="OFH23" s="262"/>
      <c r="OFI23" s="262"/>
      <c r="OFJ23" s="262"/>
      <c r="OFK23" s="262"/>
      <c r="OFL23" s="262"/>
      <c r="OFM23" s="262"/>
      <c r="OFN23" s="262"/>
      <c r="OFO23" s="262"/>
      <c r="OFP23" s="262"/>
      <c r="OFQ23" s="262"/>
      <c r="OFR23" s="262"/>
      <c r="OFS23" s="262"/>
      <c r="OFT23" s="262"/>
      <c r="OFU23" s="262"/>
      <c r="OFV23" s="262"/>
      <c r="OFW23" s="262"/>
      <c r="OFX23" s="262"/>
      <c r="OFY23" s="262"/>
      <c r="OFZ23" s="262"/>
      <c r="OGA23" s="262"/>
      <c r="OGB23" s="262"/>
      <c r="OGC23" s="262"/>
      <c r="OGD23" s="262"/>
      <c r="OGE23" s="262"/>
      <c r="OGF23" s="262"/>
      <c r="OGG23" s="262"/>
      <c r="OGH23" s="262"/>
      <c r="OGI23" s="262"/>
      <c r="OGJ23" s="262"/>
      <c r="OGK23" s="262"/>
      <c r="OGL23" s="262"/>
      <c r="OGM23" s="262"/>
      <c r="OGN23" s="262"/>
      <c r="OGO23" s="262"/>
      <c r="OGP23" s="262"/>
      <c r="OGQ23" s="262"/>
      <c r="OGR23" s="262"/>
      <c r="OGS23" s="262"/>
      <c r="OGT23" s="262"/>
      <c r="OGU23" s="262"/>
      <c r="OGV23" s="262"/>
      <c r="OGW23" s="262"/>
      <c r="OGX23" s="262"/>
      <c r="OGY23" s="262"/>
      <c r="OGZ23" s="262"/>
      <c r="OHA23" s="262"/>
      <c r="OHB23" s="262"/>
      <c r="OHC23" s="262"/>
      <c r="OHD23" s="262"/>
      <c r="OHE23" s="262"/>
      <c r="OHF23" s="262"/>
      <c r="OHG23" s="262"/>
      <c r="OHH23" s="262"/>
      <c r="OHI23" s="262"/>
      <c r="OHJ23" s="262"/>
      <c r="OHK23" s="262"/>
      <c r="OHL23" s="262"/>
      <c r="OHM23" s="262"/>
      <c r="OHN23" s="262"/>
      <c r="OHO23" s="262"/>
      <c r="OHP23" s="262"/>
      <c r="OHQ23" s="262"/>
      <c r="OHR23" s="262"/>
      <c r="OHS23" s="262"/>
      <c r="OHT23" s="262"/>
      <c r="OHU23" s="262"/>
      <c r="OHV23" s="262"/>
      <c r="OHW23" s="262"/>
      <c r="OHX23" s="262"/>
      <c r="OHY23" s="262"/>
      <c r="OHZ23" s="262"/>
      <c r="OIA23" s="262"/>
      <c r="OIB23" s="262"/>
      <c r="OIC23" s="262"/>
      <c r="OID23" s="262"/>
      <c r="OIE23" s="262"/>
      <c r="OIF23" s="262"/>
      <c r="OIG23" s="262"/>
      <c r="OIH23" s="262"/>
      <c r="OII23" s="262"/>
      <c r="OIJ23" s="262"/>
      <c r="OIK23" s="262"/>
      <c r="OIL23" s="262"/>
      <c r="OIM23" s="262"/>
      <c r="OIN23" s="262"/>
      <c r="OIO23" s="262"/>
      <c r="OIP23" s="262"/>
      <c r="OIQ23" s="262"/>
      <c r="OIR23" s="262"/>
      <c r="OIS23" s="262"/>
      <c r="OIT23" s="262"/>
      <c r="OIU23" s="262"/>
      <c r="OIV23" s="262"/>
      <c r="OIW23" s="262"/>
      <c r="OIX23" s="262"/>
      <c r="OIY23" s="262"/>
      <c r="OIZ23" s="262"/>
      <c r="OJA23" s="262"/>
      <c r="OJB23" s="262"/>
      <c r="OJC23" s="262"/>
      <c r="OJD23" s="262"/>
      <c r="OJE23" s="262"/>
      <c r="OJF23" s="262"/>
      <c r="OJG23" s="262"/>
      <c r="OJH23" s="262"/>
      <c r="OJI23" s="262"/>
      <c r="OJJ23" s="262"/>
      <c r="OJK23" s="262"/>
      <c r="OJL23" s="262"/>
      <c r="OJM23" s="262"/>
      <c r="OJN23" s="262"/>
      <c r="OJO23" s="262"/>
      <c r="OJP23" s="262"/>
      <c r="OJQ23" s="262"/>
      <c r="OJR23" s="262"/>
      <c r="OJS23" s="262"/>
      <c r="OJT23" s="262"/>
      <c r="OJU23" s="262"/>
      <c r="OJV23" s="262"/>
      <c r="OJW23" s="262"/>
      <c r="OJX23" s="262"/>
      <c r="OJY23" s="262"/>
      <c r="OJZ23" s="262"/>
      <c r="OKA23" s="262"/>
      <c r="OKB23" s="262"/>
      <c r="OKC23" s="262"/>
      <c r="OKD23" s="262"/>
      <c r="OKE23" s="262"/>
      <c r="OKF23" s="262"/>
      <c r="OKG23" s="262"/>
      <c r="OKH23" s="262"/>
      <c r="OKI23" s="262"/>
      <c r="OKJ23" s="262"/>
      <c r="OKK23" s="262"/>
      <c r="OKL23" s="262"/>
      <c r="OKM23" s="262"/>
      <c r="OKN23" s="262"/>
      <c r="OKO23" s="262"/>
      <c r="OKP23" s="262"/>
      <c r="OKQ23" s="262"/>
      <c r="OKR23" s="262"/>
      <c r="OKS23" s="262"/>
      <c r="OKT23" s="262"/>
      <c r="OKU23" s="262"/>
      <c r="OKV23" s="262"/>
      <c r="OKW23" s="262"/>
      <c r="OKX23" s="262"/>
      <c r="OKY23" s="262"/>
      <c r="OKZ23" s="262"/>
      <c r="OLA23" s="262"/>
      <c r="OLB23" s="262"/>
      <c r="OLC23" s="262"/>
      <c r="OLD23" s="262"/>
      <c r="OLE23" s="262"/>
      <c r="OLF23" s="262"/>
      <c r="OLG23" s="262"/>
      <c r="OLH23" s="262"/>
      <c r="OLI23" s="262"/>
      <c r="OLJ23" s="262"/>
      <c r="OLK23" s="262"/>
      <c r="OLL23" s="262"/>
      <c r="OLM23" s="262"/>
      <c r="OLN23" s="262"/>
      <c r="OLO23" s="262"/>
      <c r="OLP23" s="262"/>
      <c r="OLQ23" s="262"/>
      <c r="OLR23" s="262"/>
      <c r="OLS23" s="262"/>
      <c r="OLT23" s="262"/>
      <c r="OLU23" s="262"/>
      <c r="OLV23" s="262"/>
      <c r="OLW23" s="262"/>
      <c r="OLX23" s="262"/>
      <c r="OLY23" s="262"/>
      <c r="OLZ23" s="262"/>
      <c r="OMA23" s="262"/>
      <c r="OMB23" s="262"/>
      <c r="OMC23" s="262"/>
      <c r="OMD23" s="262"/>
      <c r="OME23" s="262"/>
      <c r="OMF23" s="262"/>
      <c r="OMG23" s="262"/>
      <c r="OMH23" s="262"/>
      <c r="OMI23" s="262"/>
      <c r="OMJ23" s="262"/>
      <c r="OMK23" s="262"/>
      <c r="OML23" s="262"/>
      <c r="OMM23" s="262"/>
      <c r="OMN23" s="262"/>
      <c r="OMO23" s="262"/>
      <c r="OMP23" s="262"/>
      <c r="OMQ23" s="262"/>
      <c r="OMR23" s="262"/>
      <c r="OMS23" s="262"/>
      <c r="OMT23" s="262"/>
      <c r="OMU23" s="262"/>
      <c r="OMV23" s="262"/>
      <c r="OMW23" s="262"/>
      <c r="OMX23" s="262"/>
      <c r="OMY23" s="262"/>
      <c r="OMZ23" s="262"/>
      <c r="ONA23" s="262"/>
      <c r="ONB23" s="262"/>
      <c r="ONC23" s="262"/>
      <c r="OND23" s="262"/>
      <c r="ONE23" s="262"/>
      <c r="ONF23" s="262"/>
      <c r="ONG23" s="262"/>
      <c r="ONH23" s="262"/>
      <c r="ONI23" s="262"/>
      <c r="ONJ23" s="262"/>
      <c r="ONK23" s="262"/>
      <c r="ONL23" s="262"/>
      <c r="ONM23" s="262"/>
      <c r="ONN23" s="262"/>
      <c r="ONO23" s="262"/>
      <c r="ONP23" s="262"/>
      <c r="ONQ23" s="262"/>
      <c r="ONR23" s="262"/>
      <c r="ONS23" s="262"/>
      <c r="ONT23" s="262"/>
      <c r="ONU23" s="262"/>
      <c r="ONV23" s="262"/>
      <c r="ONW23" s="262"/>
      <c r="ONX23" s="262"/>
      <c r="ONY23" s="262"/>
      <c r="ONZ23" s="262"/>
      <c r="OOA23" s="262"/>
      <c r="OOB23" s="262"/>
      <c r="OOC23" s="262"/>
      <c r="OOD23" s="262"/>
      <c r="OOE23" s="262"/>
      <c r="OOF23" s="262"/>
      <c r="OOG23" s="262"/>
      <c r="OOH23" s="262"/>
      <c r="OOI23" s="262"/>
      <c r="OOJ23" s="262"/>
      <c r="OOK23" s="262"/>
      <c r="OOL23" s="262"/>
      <c r="OOM23" s="262"/>
      <c r="OON23" s="262"/>
      <c r="OOO23" s="262"/>
      <c r="OOP23" s="262"/>
      <c r="OOQ23" s="262"/>
      <c r="OOR23" s="262"/>
      <c r="OOS23" s="262"/>
      <c r="OOT23" s="262"/>
      <c r="OOU23" s="262"/>
      <c r="OOV23" s="262"/>
      <c r="OOW23" s="262"/>
      <c r="OOX23" s="262"/>
      <c r="OOY23" s="262"/>
      <c r="OOZ23" s="262"/>
      <c r="OPA23" s="262"/>
      <c r="OPB23" s="262"/>
      <c r="OPC23" s="262"/>
      <c r="OPD23" s="262"/>
      <c r="OPE23" s="262"/>
      <c r="OPF23" s="262"/>
      <c r="OPG23" s="262"/>
      <c r="OPH23" s="262"/>
      <c r="OPI23" s="262"/>
      <c r="OPJ23" s="262"/>
      <c r="OPK23" s="262"/>
      <c r="OPL23" s="262"/>
      <c r="OPM23" s="262"/>
      <c r="OPN23" s="262"/>
      <c r="OPO23" s="262"/>
      <c r="OPP23" s="262"/>
      <c r="OPQ23" s="262"/>
      <c r="OPR23" s="262"/>
      <c r="OPS23" s="262"/>
      <c r="OPT23" s="262"/>
      <c r="OPU23" s="262"/>
      <c r="OPV23" s="262"/>
      <c r="OPW23" s="262"/>
      <c r="OPX23" s="262"/>
      <c r="OPY23" s="262"/>
      <c r="OPZ23" s="262"/>
      <c r="OQA23" s="262"/>
      <c r="OQB23" s="262"/>
      <c r="OQC23" s="262"/>
      <c r="OQD23" s="262"/>
      <c r="OQE23" s="262"/>
      <c r="OQF23" s="262"/>
      <c r="OQG23" s="262"/>
      <c r="OQH23" s="262"/>
      <c r="OQI23" s="262"/>
      <c r="OQJ23" s="262"/>
      <c r="OQK23" s="262"/>
      <c r="OQL23" s="262"/>
      <c r="OQM23" s="262"/>
      <c r="OQN23" s="262"/>
      <c r="OQO23" s="262"/>
      <c r="OQP23" s="262"/>
      <c r="OQQ23" s="262"/>
      <c r="OQR23" s="262"/>
      <c r="OQS23" s="262"/>
      <c r="OQT23" s="262"/>
      <c r="OQU23" s="262"/>
      <c r="OQV23" s="262"/>
      <c r="OQW23" s="262"/>
      <c r="OQX23" s="262"/>
      <c r="OQY23" s="262"/>
      <c r="OQZ23" s="262"/>
      <c r="ORA23" s="262"/>
      <c r="ORB23" s="262"/>
      <c r="ORC23" s="262"/>
      <c r="ORD23" s="262"/>
      <c r="ORE23" s="262"/>
      <c r="ORF23" s="262"/>
      <c r="ORG23" s="262"/>
      <c r="ORH23" s="262"/>
      <c r="ORI23" s="262"/>
      <c r="ORJ23" s="262"/>
      <c r="ORK23" s="262"/>
      <c r="ORL23" s="262"/>
      <c r="ORM23" s="262"/>
      <c r="ORN23" s="262"/>
      <c r="ORO23" s="262"/>
      <c r="ORP23" s="262"/>
      <c r="ORQ23" s="262"/>
      <c r="ORR23" s="262"/>
      <c r="ORS23" s="262"/>
      <c r="ORT23" s="262"/>
      <c r="ORU23" s="262"/>
      <c r="ORV23" s="262"/>
      <c r="ORW23" s="262"/>
      <c r="ORX23" s="262"/>
      <c r="ORY23" s="262"/>
      <c r="ORZ23" s="262"/>
      <c r="OSA23" s="262"/>
      <c r="OSB23" s="262"/>
      <c r="OSC23" s="262"/>
      <c r="OSD23" s="262"/>
      <c r="OSE23" s="262"/>
      <c r="OSF23" s="262"/>
      <c r="OSG23" s="262"/>
      <c r="OSH23" s="262"/>
      <c r="OSI23" s="262"/>
      <c r="OSJ23" s="262"/>
      <c r="OSK23" s="262"/>
      <c r="OSL23" s="262"/>
      <c r="OSM23" s="262"/>
      <c r="OSN23" s="262"/>
      <c r="OSO23" s="262"/>
      <c r="OSP23" s="262"/>
      <c r="OSQ23" s="262"/>
      <c r="OSR23" s="262"/>
      <c r="OSS23" s="262"/>
      <c r="OST23" s="262"/>
      <c r="OSU23" s="262"/>
      <c r="OSV23" s="262"/>
      <c r="OSW23" s="262"/>
      <c r="OSX23" s="262"/>
      <c r="OSY23" s="262"/>
      <c r="OSZ23" s="262"/>
      <c r="OTA23" s="262"/>
      <c r="OTB23" s="262"/>
      <c r="OTC23" s="262"/>
      <c r="OTD23" s="262"/>
      <c r="OTE23" s="262"/>
      <c r="OTF23" s="262"/>
      <c r="OTG23" s="262"/>
      <c r="OTH23" s="262"/>
      <c r="OTI23" s="262"/>
      <c r="OTJ23" s="262"/>
      <c r="OTK23" s="262"/>
      <c r="OTL23" s="262"/>
      <c r="OTM23" s="262"/>
      <c r="OTN23" s="262"/>
      <c r="OTO23" s="262"/>
      <c r="OTP23" s="262"/>
      <c r="OTQ23" s="262"/>
      <c r="OTR23" s="262"/>
      <c r="OTS23" s="262"/>
      <c r="OTT23" s="262"/>
      <c r="OTU23" s="262"/>
      <c r="OTV23" s="262"/>
      <c r="OTW23" s="262"/>
      <c r="OTX23" s="262"/>
      <c r="OTY23" s="262"/>
      <c r="OTZ23" s="262"/>
      <c r="OUA23" s="262"/>
      <c r="OUB23" s="262"/>
      <c r="OUC23" s="262"/>
      <c r="OUD23" s="262"/>
      <c r="OUE23" s="262"/>
      <c r="OUF23" s="262"/>
      <c r="OUG23" s="262"/>
      <c r="OUH23" s="262"/>
      <c r="OUI23" s="262"/>
      <c r="OUJ23" s="262"/>
      <c r="OUK23" s="262"/>
      <c r="OUL23" s="262"/>
      <c r="OUM23" s="262"/>
      <c r="OUN23" s="262"/>
      <c r="OUO23" s="262"/>
      <c r="OUP23" s="262"/>
      <c r="OUQ23" s="262"/>
      <c r="OUR23" s="262"/>
      <c r="OUS23" s="262"/>
      <c r="OUT23" s="262"/>
      <c r="OUU23" s="262"/>
      <c r="OUV23" s="262"/>
      <c r="OUW23" s="262"/>
      <c r="OUX23" s="262"/>
      <c r="OUY23" s="262"/>
      <c r="OUZ23" s="262"/>
      <c r="OVA23" s="262"/>
      <c r="OVB23" s="262"/>
      <c r="OVC23" s="262"/>
      <c r="OVD23" s="262"/>
      <c r="OVE23" s="262"/>
      <c r="OVF23" s="262"/>
      <c r="OVG23" s="262"/>
      <c r="OVH23" s="262"/>
      <c r="OVI23" s="262"/>
      <c r="OVJ23" s="262"/>
      <c r="OVK23" s="262"/>
      <c r="OVL23" s="262"/>
      <c r="OVM23" s="262"/>
      <c r="OVN23" s="262"/>
      <c r="OVO23" s="262"/>
      <c r="OVP23" s="262"/>
      <c r="OVQ23" s="262"/>
      <c r="OVR23" s="262"/>
      <c r="OVS23" s="262"/>
      <c r="OVT23" s="262"/>
      <c r="OVU23" s="262"/>
      <c r="OVV23" s="262"/>
      <c r="OVW23" s="262"/>
      <c r="OVX23" s="262"/>
      <c r="OVY23" s="262"/>
      <c r="OVZ23" s="262"/>
      <c r="OWA23" s="262"/>
      <c r="OWB23" s="262"/>
      <c r="OWC23" s="262"/>
      <c r="OWD23" s="262"/>
      <c r="OWE23" s="262"/>
      <c r="OWF23" s="262"/>
      <c r="OWG23" s="262"/>
      <c r="OWH23" s="262"/>
      <c r="OWI23" s="262"/>
      <c r="OWJ23" s="262"/>
      <c r="OWK23" s="262"/>
      <c r="OWL23" s="262"/>
      <c r="OWM23" s="262"/>
      <c r="OWN23" s="262"/>
      <c r="OWO23" s="262"/>
      <c r="OWP23" s="262"/>
      <c r="OWQ23" s="262"/>
      <c r="OWR23" s="262"/>
      <c r="OWS23" s="262"/>
      <c r="OWT23" s="262"/>
      <c r="OWU23" s="262"/>
      <c r="OWV23" s="262"/>
      <c r="OWW23" s="262"/>
      <c r="OWX23" s="262"/>
      <c r="OWY23" s="262"/>
      <c r="OWZ23" s="262"/>
      <c r="OXA23" s="262"/>
      <c r="OXB23" s="262"/>
      <c r="OXC23" s="262"/>
      <c r="OXD23" s="262"/>
      <c r="OXE23" s="262"/>
      <c r="OXF23" s="262"/>
      <c r="OXG23" s="262"/>
      <c r="OXH23" s="262"/>
      <c r="OXI23" s="262"/>
      <c r="OXJ23" s="262"/>
      <c r="OXK23" s="262"/>
      <c r="OXL23" s="262"/>
      <c r="OXM23" s="262"/>
      <c r="OXN23" s="262"/>
      <c r="OXO23" s="262"/>
      <c r="OXP23" s="262"/>
      <c r="OXQ23" s="262"/>
      <c r="OXR23" s="262"/>
      <c r="OXS23" s="262"/>
      <c r="OXT23" s="262"/>
      <c r="OXU23" s="262"/>
      <c r="OXV23" s="262"/>
      <c r="OXW23" s="262"/>
      <c r="OXX23" s="262"/>
      <c r="OXY23" s="262"/>
      <c r="OXZ23" s="262"/>
      <c r="OYA23" s="262"/>
      <c r="OYB23" s="262"/>
      <c r="OYC23" s="262"/>
      <c r="OYD23" s="262"/>
      <c r="OYE23" s="262"/>
      <c r="OYF23" s="262"/>
      <c r="OYG23" s="262"/>
      <c r="OYH23" s="262"/>
      <c r="OYI23" s="262"/>
      <c r="OYJ23" s="262"/>
      <c r="OYK23" s="262"/>
      <c r="OYL23" s="262"/>
      <c r="OYM23" s="262"/>
      <c r="OYN23" s="262"/>
      <c r="OYO23" s="262"/>
      <c r="OYP23" s="262"/>
      <c r="OYQ23" s="262"/>
      <c r="OYR23" s="262"/>
      <c r="OYS23" s="262"/>
      <c r="OYT23" s="262"/>
      <c r="OYU23" s="262"/>
      <c r="OYV23" s="262"/>
      <c r="OYW23" s="262"/>
      <c r="OYX23" s="262"/>
      <c r="OYY23" s="262"/>
      <c r="OYZ23" s="262"/>
      <c r="OZA23" s="262"/>
      <c r="OZB23" s="262"/>
      <c r="OZC23" s="262"/>
      <c r="OZD23" s="262"/>
      <c r="OZE23" s="262"/>
      <c r="OZF23" s="262"/>
      <c r="OZG23" s="262"/>
      <c r="OZH23" s="262"/>
      <c r="OZI23" s="262"/>
      <c r="OZJ23" s="262"/>
      <c r="OZK23" s="262"/>
      <c r="OZL23" s="262"/>
      <c r="OZM23" s="262"/>
      <c r="OZN23" s="262"/>
      <c r="OZO23" s="262"/>
      <c r="OZP23" s="262"/>
      <c r="OZQ23" s="262"/>
      <c r="OZR23" s="262"/>
      <c r="OZS23" s="262"/>
      <c r="OZT23" s="262"/>
      <c r="OZU23" s="262"/>
      <c r="OZV23" s="262"/>
      <c r="OZW23" s="262"/>
      <c r="OZX23" s="262"/>
      <c r="OZY23" s="262"/>
      <c r="OZZ23" s="262"/>
      <c r="PAA23" s="262"/>
      <c r="PAB23" s="262"/>
      <c r="PAC23" s="262"/>
      <c r="PAD23" s="262"/>
      <c r="PAE23" s="262"/>
      <c r="PAF23" s="262"/>
      <c r="PAG23" s="262"/>
      <c r="PAH23" s="262"/>
      <c r="PAI23" s="262"/>
      <c r="PAJ23" s="262"/>
      <c r="PAK23" s="262"/>
      <c r="PAL23" s="262"/>
      <c r="PAM23" s="262"/>
      <c r="PAN23" s="262"/>
      <c r="PAO23" s="262"/>
      <c r="PAP23" s="262"/>
      <c r="PAQ23" s="262"/>
      <c r="PAR23" s="262"/>
      <c r="PAS23" s="262"/>
      <c r="PAT23" s="262"/>
      <c r="PAU23" s="262"/>
      <c r="PAV23" s="262"/>
      <c r="PAW23" s="262"/>
      <c r="PAX23" s="262"/>
      <c r="PAY23" s="262"/>
      <c r="PAZ23" s="262"/>
      <c r="PBA23" s="262"/>
      <c r="PBB23" s="262"/>
      <c r="PBC23" s="262"/>
      <c r="PBD23" s="262"/>
      <c r="PBE23" s="262"/>
      <c r="PBF23" s="262"/>
      <c r="PBG23" s="262"/>
      <c r="PBH23" s="262"/>
      <c r="PBI23" s="262"/>
      <c r="PBJ23" s="262"/>
      <c r="PBK23" s="262"/>
      <c r="PBL23" s="262"/>
      <c r="PBM23" s="262"/>
      <c r="PBN23" s="262"/>
      <c r="PBO23" s="262"/>
      <c r="PBP23" s="262"/>
      <c r="PBQ23" s="262"/>
      <c r="PBR23" s="262"/>
      <c r="PBS23" s="262"/>
      <c r="PBT23" s="262"/>
      <c r="PBU23" s="262"/>
      <c r="PBV23" s="262"/>
      <c r="PBW23" s="262"/>
      <c r="PBX23" s="262"/>
      <c r="PBY23" s="262"/>
      <c r="PBZ23" s="262"/>
      <c r="PCA23" s="262"/>
      <c r="PCB23" s="262"/>
      <c r="PCC23" s="262"/>
      <c r="PCD23" s="262"/>
      <c r="PCE23" s="262"/>
      <c r="PCF23" s="262"/>
      <c r="PCG23" s="262"/>
      <c r="PCH23" s="262"/>
      <c r="PCI23" s="262"/>
      <c r="PCJ23" s="262"/>
      <c r="PCK23" s="262"/>
      <c r="PCL23" s="262"/>
      <c r="PCM23" s="262"/>
      <c r="PCN23" s="262"/>
      <c r="PCO23" s="262"/>
      <c r="PCP23" s="262"/>
      <c r="PCQ23" s="262"/>
      <c r="PCR23" s="262"/>
      <c r="PCS23" s="262"/>
      <c r="PCT23" s="262"/>
      <c r="PCU23" s="262"/>
      <c r="PCV23" s="262"/>
      <c r="PCW23" s="262"/>
      <c r="PCX23" s="262"/>
      <c r="PCY23" s="262"/>
      <c r="PCZ23" s="262"/>
      <c r="PDA23" s="262"/>
      <c r="PDB23" s="262"/>
      <c r="PDC23" s="262"/>
      <c r="PDD23" s="262"/>
      <c r="PDE23" s="262"/>
      <c r="PDF23" s="262"/>
      <c r="PDG23" s="262"/>
      <c r="PDH23" s="262"/>
      <c r="PDI23" s="262"/>
      <c r="PDJ23" s="262"/>
      <c r="PDK23" s="262"/>
      <c r="PDL23" s="262"/>
      <c r="PDM23" s="262"/>
      <c r="PDN23" s="262"/>
      <c r="PDO23" s="262"/>
      <c r="PDP23" s="262"/>
      <c r="PDQ23" s="262"/>
      <c r="PDR23" s="262"/>
      <c r="PDS23" s="262"/>
      <c r="PDT23" s="262"/>
      <c r="PDU23" s="262"/>
      <c r="PDV23" s="262"/>
      <c r="PDW23" s="262"/>
      <c r="PDX23" s="262"/>
      <c r="PDY23" s="262"/>
      <c r="PDZ23" s="262"/>
      <c r="PEA23" s="262"/>
      <c r="PEB23" s="262"/>
      <c r="PEC23" s="262"/>
      <c r="PED23" s="262"/>
      <c r="PEE23" s="262"/>
      <c r="PEF23" s="262"/>
      <c r="PEG23" s="262"/>
      <c r="PEH23" s="262"/>
      <c r="PEI23" s="262"/>
      <c r="PEJ23" s="262"/>
      <c r="PEK23" s="262"/>
      <c r="PEL23" s="262"/>
      <c r="PEM23" s="262"/>
      <c r="PEN23" s="262"/>
      <c r="PEO23" s="262"/>
      <c r="PEP23" s="262"/>
      <c r="PEQ23" s="262"/>
      <c r="PER23" s="262"/>
      <c r="PES23" s="262"/>
      <c r="PET23" s="262"/>
      <c r="PEU23" s="262"/>
      <c r="PEV23" s="262"/>
      <c r="PEW23" s="262"/>
      <c r="PEX23" s="262"/>
      <c r="PEY23" s="262"/>
      <c r="PEZ23" s="262"/>
      <c r="PFA23" s="262"/>
      <c r="PFB23" s="262"/>
      <c r="PFC23" s="262"/>
      <c r="PFD23" s="262"/>
      <c r="PFE23" s="262"/>
      <c r="PFF23" s="262"/>
      <c r="PFG23" s="262"/>
      <c r="PFH23" s="262"/>
      <c r="PFI23" s="262"/>
      <c r="PFJ23" s="262"/>
      <c r="PFK23" s="262"/>
      <c r="PFL23" s="262"/>
      <c r="PFM23" s="262"/>
      <c r="PFN23" s="262"/>
      <c r="PFO23" s="262"/>
      <c r="PFP23" s="262"/>
      <c r="PFQ23" s="262"/>
      <c r="PFR23" s="262"/>
      <c r="PFS23" s="262"/>
      <c r="PFT23" s="262"/>
      <c r="PFU23" s="262"/>
      <c r="PFV23" s="262"/>
      <c r="PFW23" s="262"/>
      <c r="PFX23" s="262"/>
      <c r="PFY23" s="262"/>
      <c r="PFZ23" s="262"/>
      <c r="PGA23" s="262"/>
      <c r="PGB23" s="262"/>
      <c r="PGC23" s="262"/>
      <c r="PGD23" s="262"/>
      <c r="PGE23" s="262"/>
      <c r="PGF23" s="262"/>
      <c r="PGG23" s="262"/>
      <c r="PGH23" s="262"/>
      <c r="PGI23" s="262"/>
      <c r="PGJ23" s="262"/>
      <c r="PGK23" s="262"/>
      <c r="PGL23" s="262"/>
      <c r="PGM23" s="262"/>
      <c r="PGN23" s="262"/>
      <c r="PGO23" s="262"/>
      <c r="PGP23" s="262"/>
      <c r="PGQ23" s="262"/>
      <c r="PGR23" s="262"/>
      <c r="PGS23" s="262"/>
      <c r="PGT23" s="262"/>
      <c r="PGU23" s="262"/>
      <c r="PGV23" s="262"/>
      <c r="PGW23" s="262"/>
      <c r="PGX23" s="262"/>
      <c r="PGY23" s="262"/>
      <c r="PGZ23" s="262"/>
      <c r="PHA23" s="262"/>
      <c r="PHB23" s="262"/>
      <c r="PHC23" s="262"/>
      <c r="PHD23" s="262"/>
      <c r="PHE23" s="262"/>
      <c r="PHF23" s="262"/>
      <c r="PHG23" s="262"/>
      <c r="PHH23" s="262"/>
      <c r="PHI23" s="262"/>
      <c r="PHJ23" s="262"/>
      <c r="PHK23" s="262"/>
      <c r="PHL23" s="262"/>
      <c r="PHM23" s="262"/>
      <c r="PHN23" s="262"/>
      <c r="PHO23" s="262"/>
      <c r="PHP23" s="262"/>
      <c r="PHQ23" s="262"/>
      <c r="PHR23" s="262"/>
      <c r="PHS23" s="262"/>
      <c r="PHT23" s="262"/>
      <c r="PHU23" s="262"/>
      <c r="PHV23" s="262"/>
      <c r="PHW23" s="262"/>
      <c r="PHX23" s="262"/>
      <c r="PHY23" s="262"/>
      <c r="PHZ23" s="262"/>
      <c r="PIA23" s="262"/>
      <c r="PIB23" s="262"/>
      <c r="PIC23" s="262"/>
      <c r="PID23" s="262"/>
      <c r="PIE23" s="262"/>
      <c r="PIF23" s="262"/>
      <c r="PIG23" s="262"/>
      <c r="PIH23" s="262"/>
      <c r="PII23" s="262"/>
      <c r="PIJ23" s="262"/>
      <c r="PIK23" s="262"/>
      <c r="PIL23" s="262"/>
      <c r="PIM23" s="262"/>
      <c r="PIN23" s="262"/>
      <c r="PIO23" s="262"/>
      <c r="PIP23" s="262"/>
      <c r="PIQ23" s="262"/>
      <c r="PIR23" s="262"/>
      <c r="PIS23" s="262"/>
      <c r="PIT23" s="262"/>
      <c r="PIU23" s="262"/>
      <c r="PIV23" s="262"/>
      <c r="PIW23" s="262"/>
      <c r="PIX23" s="262"/>
      <c r="PIY23" s="262"/>
      <c r="PIZ23" s="262"/>
      <c r="PJA23" s="262"/>
      <c r="PJB23" s="262"/>
      <c r="PJC23" s="262"/>
      <c r="PJD23" s="262"/>
      <c r="PJE23" s="262"/>
      <c r="PJF23" s="262"/>
      <c r="PJG23" s="262"/>
      <c r="PJH23" s="262"/>
      <c r="PJI23" s="262"/>
      <c r="PJJ23" s="262"/>
      <c r="PJK23" s="262"/>
      <c r="PJL23" s="262"/>
      <c r="PJM23" s="262"/>
      <c r="PJN23" s="262"/>
      <c r="PJO23" s="262"/>
      <c r="PJP23" s="262"/>
      <c r="PJQ23" s="262"/>
      <c r="PJR23" s="262"/>
      <c r="PJS23" s="262"/>
      <c r="PJT23" s="262"/>
      <c r="PJU23" s="262"/>
      <c r="PJV23" s="262"/>
      <c r="PJW23" s="262"/>
      <c r="PJX23" s="262"/>
      <c r="PJY23" s="262"/>
      <c r="PJZ23" s="262"/>
      <c r="PKA23" s="262"/>
      <c r="PKB23" s="262"/>
      <c r="PKC23" s="262"/>
      <c r="PKD23" s="262"/>
      <c r="PKE23" s="262"/>
      <c r="PKF23" s="262"/>
      <c r="PKG23" s="262"/>
      <c r="PKH23" s="262"/>
      <c r="PKI23" s="262"/>
      <c r="PKJ23" s="262"/>
      <c r="PKK23" s="262"/>
      <c r="PKL23" s="262"/>
      <c r="PKM23" s="262"/>
      <c r="PKN23" s="262"/>
      <c r="PKO23" s="262"/>
      <c r="PKP23" s="262"/>
      <c r="PKQ23" s="262"/>
      <c r="PKR23" s="262"/>
      <c r="PKS23" s="262"/>
      <c r="PKT23" s="262"/>
      <c r="PKU23" s="262"/>
      <c r="PKV23" s="262"/>
      <c r="PKW23" s="262"/>
      <c r="PKX23" s="262"/>
      <c r="PKY23" s="262"/>
      <c r="PKZ23" s="262"/>
      <c r="PLA23" s="262"/>
      <c r="PLB23" s="262"/>
      <c r="PLC23" s="262"/>
      <c r="PLD23" s="262"/>
      <c r="PLE23" s="262"/>
      <c r="PLF23" s="262"/>
      <c r="PLG23" s="262"/>
      <c r="PLH23" s="262"/>
      <c r="PLI23" s="262"/>
      <c r="PLJ23" s="262"/>
      <c r="PLK23" s="262"/>
      <c r="PLL23" s="262"/>
      <c r="PLM23" s="262"/>
      <c r="PLN23" s="262"/>
      <c r="PLO23" s="262"/>
      <c r="PLP23" s="262"/>
      <c r="PLQ23" s="262"/>
      <c r="PLR23" s="262"/>
      <c r="PLS23" s="262"/>
      <c r="PLT23" s="262"/>
      <c r="PLU23" s="262"/>
      <c r="PLV23" s="262"/>
      <c r="PLW23" s="262"/>
      <c r="PLX23" s="262"/>
      <c r="PLY23" s="262"/>
      <c r="PLZ23" s="262"/>
      <c r="PMA23" s="262"/>
      <c r="PMB23" s="262"/>
      <c r="PMC23" s="262"/>
      <c r="PMD23" s="262"/>
      <c r="PME23" s="262"/>
      <c r="PMF23" s="262"/>
      <c r="PMG23" s="262"/>
      <c r="PMH23" s="262"/>
      <c r="PMI23" s="262"/>
      <c r="PMJ23" s="262"/>
      <c r="PMK23" s="262"/>
      <c r="PML23" s="262"/>
      <c r="PMM23" s="262"/>
      <c r="PMN23" s="262"/>
      <c r="PMO23" s="262"/>
      <c r="PMP23" s="262"/>
      <c r="PMQ23" s="262"/>
      <c r="PMR23" s="262"/>
      <c r="PMS23" s="262"/>
      <c r="PMT23" s="262"/>
      <c r="PMU23" s="262"/>
      <c r="PMV23" s="262"/>
      <c r="PMW23" s="262"/>
      <c r="PMX23" s="262"/>
      <c r="PMY23" s="262"/>
      <c r="PMZ23" s="262"/>
      <c r="PNA23" s="262"/>
      <c r="PNB23" s="262"/>
      <c r="PNC23" s="262"/>
      <c r="PND23" s="262"/>
      <c r="PNE23" s="262"/>
      <c r="PNF23" s="262"/>
      <c r="PNG23" s="262"/>
      <c r="PNH23" s="262"/>
      <c r="PNI23" s="262"/>
      <c r="PNJ23" s="262"/>
      <c r="PNK23" s="262"/>
      <c r="PNL23" s="262"/>
      <c r="PNM23" s="262"/>
      <c r="PNN23" s="262"/>
      <c r="PNO23" s="262"/>
      <c r="PNP23" s="262"/>
      <c r="PNQ23" s="262"/>
      <c r="PNR23" s="262"/>
      <c r="PNS23" s="262"/>
      <c r="PNT23" s="262"/>
      <c r="PNU23" s="262"/>
      <c r="PNV23" s="262"/>
      <c r="PNW23" s="262"/>
      <c r="PNX23" s="262"/>
      <c r="PNY23" s="262"/>
      <c r="PNZ23" s="262"/>
      <c r="POA23" s="262"/>
      <c r="POB23" s="262"/>
      <c r="POC23" s="262"/>
      <c r="POD23" s="262"/>
      <c r="POE23" s="262"/>
      <c r="POF23" s="262"/>
      <c r="POG23" s="262"/>
      <c r="POH23" s="262"/>
      <c r="POI23" s="262"/>
      <c r="POJ23" s="262"/>
      <c r="POK23" s="262"/>
      <c r="POL23" s="262"/>
      <c r="POM23" s="262"/>
      <c r="PON23" s="262"/>
      <c r="POO23" s="262"/>
      <c r="POP23" s="262"/>
      <c r="POQ23" s="262"/>
      <c r="POR23" s="262"/>
      <c r="POS23" s="262"/>
      <c r="POT23" s="262"/>
      <c r="POU23" s="262"/>
      <c r="POV23" s="262"/>
      <c r="POW23" s="262"/>
      <c r="POX23" s="262"/>
      <c r="POY23" s="262"/>
      <c r="POZ23" s="262"/>
      <c r="PPA23" s="262"/>
      <c r="PPB23" s="262"/>
      <c r="PPC23" s="262"/>
      <c r="PPD23" s="262"/>
      <c r="PPE23" s="262"/>
      <c r="PPF23" s="262"/>
      <c r="PPG23" s="262"/>
      <c r="PPH23" s="262"/>
      <c r="PPI23" s="262"/>
      <c r="PPJ23" s="262"/>
      <c r="PPK23" s="262"/>
      <c r="PPL23" s="262"/>
      <c r="PPM23" s="262"/>
      <c r="PPN23" s="262"/>
      <c r="PPO23" s="262"/>
      <c r="PPP23" s="262"/>
      <c r="PPQ23" s="262"/>
      <c r="PPR23" s="262"/>
      <c r="PPS23" s="262"/>
      <c r="PPT23" s="262"/>
      <c r="PPU23" s="262"/>
      <c r="PPV23" s="262"/>
      <c r="PPW23" s="262"/>
      <c r="PPX23" s="262"/>
      <c r="PPY23" s="262"/>
      <c r="PPZ23" s="262"/>
      <c r="PQA23" s="262"/>
      <c r="PQB23" s="262"/>
      <c r="PQC23" s="262"/>
      <c r="PQD23" s="262"/>
      <c r="PQE23" s="262"/>
      <c r="PQF23" s="262"/>
      <c r="PQG23" s="262"/>
      <c r="PQH23" s="262"/>
      <c r="PQI23" s="262"/>
      <c r="PQJ23" s="262"/>
      <c r="PQK23" s="262"/>
      <c r="PQL23" s="262"/>
      <c r="PQM23" s="262"/>
      <c r="PQN23" s="262"/>
      <c r="PQO23" s="262"/>
      <c r="PQP23" s="262"/>
      <c r="PQQ23" s="262"/>
      <c r="PQR23" s="262"/>
      <c r="PQS23" s="262"/>
      <c r="PQT23" s="262"/>
      <c r="PQU23" s="262"/>
      <c r="PQV23" s="262"/>
      <c r="PQW23" s="262"/>
      <c r="PQX23" s="262"/>
      <c r="PQY23" s="262"/>
      <c r="PQZ23" s="262"/>
      <c r="PRA23" s="262"/>
      <c r="PRB23" s="262"/>
      <c r="PRC23" s="262"/>
      <c r="PRD23" s="262"/>
      <c r="PRE23" s="262"/>
      <c r="PRF23" s="262"/>
      <c r="PRG23" s="262"/>
      <c r="PRH23" s="262"/>
      <c r="PRI23" s="262"/>
      <c r="PRJ23" s="262"/>
      <c r="PRK23" s="262"/>
      <c r="PRL23" s="262"/>
      <c r="PRM23" s="262"/>
      <c r="PRN23" s="262"/>
      <c r="PRO23" s="262"/>
      <c r="PRP23" s="262"/>
      <c r="PRQ23" s="262"/>
      <c r="PRR23" s="262"/>
      <c r="PRS23" s="262"/>
      <c r="PRT23" s="262"/>
      <c r="PRU23" s="262"/>
      <c r="PRV23" s="262"/>
      <c r="PRW23" s="262"/>
      <c r="PRX23" s="262"/>
      <c r="PRY23" s="262"/>
      <c r="PRZ23" s="262"/>
      <c r="PSA23" s="262"/>
      <c r="PSB23" s="262"/>
      <c r="PSC23" s="262"/>
      <c r="PSD23" s="262"/>
      <c r="PSE23" s="262"/>
      <c r="PSF23" s="262"/>
      <c r="PSG23" s="262"/>
      <c r="PSH23" s="262"/>
      <c r="PSI23" s="262"/>
      <c r="PSJ23" s="262"/>
      <c r="PSK23" s="262"/>
      <c r="PSL23" s="262"/>
      <c r="PSM23" s="262"/>
      <c r="PSN23" s="262"/>
      <c r="PSO23" s="262"/>
      <c r="PSP23" s="262"/>
      <c r="PSQ23" s="262"/>
      <c r="PSR23" s="262"/>
      <c r="PSS23" s="262"/>
      <c r="PST23" s="262"/>
      <c r="PSU23" s="262"/>
      <c r="PSV23" s="262"/>
      <c r="PSW23" s="262"/>
      <c r="PSX23" s="262"/>
      <c r="PSY23" s="262"/>
      <c r="PSZ23" s="262"/>
      <c r="PTA23" s="262"/>
      <c r="PTB23" s="262"/>
      <c r="PTC23" s="262"/>
      <c r="PTD23" s="262"/>
      <c r="PTE23" s="262"/>
      <c r="PTF23" s="262"/>
      <c r="PTG23" s="262"/>
      <c r="PTH23" s="262"/>
      <c r="PTI23" s="262"/>
      <c r="PTJ23" s="262"/>
      <c r="PTK23" s="262"/>
      <c r="PTL23" s="262"/>
      <c r="PTM23" s="262"/>
      <c r="PTN23" s="262"/>
      <c r="PTO23" s="262"/>
      <c r="PTP23" s="262"/>
      <c r="PTQ23" s="262"/>
      <c r="PTR23" s="262"/>
      <c r="PTS23" s="262"/>
      <c r="PTT23" s="262"/>
      <c r="PTU23" s="262"/>
      <c r="PTV23" s="262"/>
      <c r="PTW23" s="262"/>
      <c r="PTX23" s="262"/>
      <c r="PTY23" s="262"/>
      <c r="PTZ23" s="262"/>
      <c r="PUA23" s="262"/>
      <c r="PUB23" s="262"/>
      <c r="PUC23" s="262"/>
      <c r="PUD23" s="262"/>
      <c r="PUE23" s="262"/>
      <c r="PUF23" s="262"/>
      <c r="PUG23" s="262"/>
      <c r="PUH23" s="262"/>
      <c r="PUI23" s="262"/>
      <c r="PUJ23" s="262"/>
      <c r="PUK23" s="262"/>
      <c r="PUL23" s="262"/>
      <c r="PUM23" s="262"/>
      <c r="PUN23" s="262"/>
      <c r="PUO23" s="262"/>
      <c r="PUP23" s="262"/>
      <c r="PUQ23" s="262"/>
      <c r="PUR23" s="262"/>
      <c r="PUS23" s="262"/>
      <c r="PUT23" s="262"/>
      <c r="PUU23" s="262"/>
      <c r="PUV23" s="262"/>
      <c r="PUW23" s="262"/>
      <c r="PUX23" s="262"/>
      <c r="PUY23" s="262"/>
      <c r="PUZ23" s="262"/>
      <c r="PVA23" s="262"/>
      <c r="PVB23" s="262"/>
      <c r="PVC23" s="262"/>
      <c r="PVD23" s="262"/>
      <c r="PVE23" s="262"/>
      <c r="PVF23" s="262"/>
      <c r="PVG23" s="262"/>
      <c r="PVH23" s="262"/>
      <c r="PVI23" s="262"/>
      <c r="PVJ23" s="262"/>
      <c r="PVK23" s="262"/>
      <c r="PVL23" s="262"/>
      <c r="PVM23" s="262"/>
      <c r="PVN23" s="262"/>
      <c r="PVO23" s="262"/>
      <c r="PVP23" s="262"/>
      <c r="PVQ23" s="262"/>
      <c r="PVR23" s="262"/>
      <c r="PVS23" s="262"/>
      <c r="PVT23" s="262"/>
      <c r="PVU23" s="262"/>
      <c r="PVV23" s="262"/>
      <c r="PVW23" s="262"/>
      <c r="PVX23" s="262"/>
      <c r="PVY23" s="262"/>
      <c r="PVZ23" s="262"/>
      <c r="PWA23" s="262"/>
      <c r="PWB23" s="262"/>
      <c r="PWC23" s="262"/>
      <c r="PWD23" s="262"/>
      <c r="PWE23" s="262"/>
      <c r="PWF23" s="262"/>
      <c r="PWG23" s="262"/>
      <c r="PWH23" s="262"/>
      <c r="PWI23" s="262"/>
      <c r="PWJ23" s="262"/>
      <c r="PWK23" s="262"/>
      <c r="PWL23" s="262"/>
      <c r="PWM23" s="262"/>
      <c r="PWN23" s="262"/>
      <c r="PWO23" s="262"/>
      <c r="PWP23" s="262"/>
      <c r="PWQ23" s="262"/>
      <c r="PWR23" s="262"/>
      <c r="PWS23" s="262"/>
      <c r="PWT23" s="262"/>
      <c r="PWU23" s="262"/>
      <c r="PWV23" s="262"/>
      <c r="PWW23" s="262"/>
      <c r="PWX23" s="262"/>
      <c r="PWY23" s="262"/>
      <c r="PWZ23" s="262"/>
      <c r="PXA23" s="262"/>
      <c r="PXB23" s="262"/>
      <c r="PXC23" s="262"/>
      <c r="PXD23" s="262"/>
      <c r="PXE23" s="262"/>
      <c r="PXF23" s="262"/>
      <c r="PXG23" s="262"/>
      <c r="PXH23" s="262"/>
      <c r="PXI23" s="262"/>
      <c r="PXJ23" s="262"/>
      <c r="PXK23" s="262"/>
      <c r="PXL23" s="262"/>
      <c r="PXM23" s="262"/>
      <c r="PXN23" s="262"/>
      <c r="PXO23" s="262"/>
      <c r="PXP23" s="262"/>
      <c r="PXQ23" s="262"/>
      <c r="PXR23" s="262"/>
      <c r="PXS23" s="262"/>
      <c r="PXT23" s="262"/>
      <c r="PXU23" s="262"/>
      <c r="PXV23" s="262"/>
      <c r="PXW23" s="262"/>
      <c r="PXX23" s="262"/>
      <c r="PXY23" s="262"/>
      <c r="PXZ23" s="262"/>
      <c r="PYA23" s="262"/>
      <c r="PYB23" s="262"/>
      <c r="PYC23" s="262"/>
      <c r="PYD23" s="262"/>
      <c r="PYE23" s="262"/>
      <c r="PYF23" s="262"/>
      <c r="PYG23" s="262"/>
      <c r="PYH23" s="262"/>
      <c r="PYI23" s="262"/>
      <c r="PYJ23" s="262"/>
      <c r="PYK23" s="262"/>
      <c r="PYL23" s="262"/>
      <c r="PYM23" s="262"/>
      <c r="PYN23" s="262"/>
      <c r="PYO23" s="262"/>
      <c r="PYP23" s="262"/>
      <c r="PYQ23" s="262"/>
      <c r="PYR23" s="262"/>
      <c r="PYS23" s="262"/>
      <c r="PYT23" s="262"/>
      <c r="PYU23" s="262"/>
      <c r="PYV23" s="262"/>
      <c r="PYW23" s="262"/>
      <c r="PYX23" s="262"/>
      <c r="PYY23" s="262"/>
      <c r="PYZ23" s="262"/>
      <c r="PZA23" s="262"/>
      <c r="PZB23" s="262"/>
      <c r="PZC23" s="262"/>
      <c r="PZD23" s="262"/>
      <c r="PZE23" s="262"/>
      <c r="PZF23" s="262"/>
      <c r="PZG23" s="262"/>
      <c r="PZH23" s="262"/>
      <c r="PZI23" s="262"/>
      <c r="PZJ23" s="262"/>
      <c r="PZK23" s="262"/>
      <c r="PZL23" s="262"/>
      <c r="PZM23" s="262"/>
      <c r="PZN23" s="262"/>
      <c r="PZO23" s="262"/>
      <c r="PZP23" s="262"/>
      <c r="PZQ23" s="262"/>
      <c r="PZR23" s="262"/>
      <c r="PZS23" s="262"/>
      <c r="PZT23" s="262"/>
      <c r="PZU23" s="262"/>
      <c r="PZV23" s="262"/>
      <c r="PZW23" s="262"/>
      <c r="PZX23" s="262"/>
      <c r="PZY23" s="262"/>
      <c r="PZZ23" s="262"/>
      <c r="QAA23" s="262"/>
      <c r="QAB23" s="262"/>
      <c r="QAC23" s="262"/>
      <c r="QAD23" s="262"/>
      <c r="QAE23" s="262"/>
      <c r="QAF23" s="262"/>
      <c r="QAG23" s="262"/>
      <c r="QAH23" s="262"/>
      <c r="QAI23" s="262"/>
      <c r="QAJ23" s="262"/>
      <c r="QAK23" s="262"/>
      <c r="QAL23" s="262"/>
      <c r="QAM23" s="262"/>
      <c r="QAN23" s="262"/>
      <c r="QAO23" s="262"/>
      <c r="QAP23" s="262"/>
      <c r="QAQ23" s="262"/>
      <c r="QAR23" s="262"/>
      <c r="QAS23" s="262"/>
      <c r="QAT23" s="262"/>
      <c r="QAU23" s="262"/>
      <c r="QAV23" s="262"/>
      <c r="QAW23" s="262"/>
      <c r="QAX23" s="262"/>
      <c r="QAY23" s="262"/>
      <c r="QAZ23" s="262"/>
      <c r="QBA23" s="262"/>
      <c r="QBB23" s="262"/>
      <c r="QBC23" s="262"/>
      <c r="QBD23" s="262"/>
      <c r="QBE23" s="262"/>
      <c r="QBF23" s="262"/>
      <c r="QBG23" s="262"/>
      <c r="QBH23" s="262"/>
      <c r="QBI23" s="262"/>
      <c r="QBJ23" s="262"/>
      <c r="QBK23" s="262"/>
      <c r="QBL23" s="262"/>
      <c r="QBM23" s="262"/>
      <c r="QBN23" s="262"/>
      <c r="QBO23" s="262"/>
      <c r="QBP23" s="262"/>
      <c r="QBQ23" s="262"/>
      <c r="QBR23" s="262"/>
      <c r="QBS23" s="262"/>
      <c r="QBT23" s="262"/>
      <c r="QBU23" s="262"/>
      <c r="QBV23" s="262"/>
      <c r="QBW23" s="262"/>
      <c r="QBX23" s="262"/>
      <c r="QBY23" s="262"/>
      <c r="QBZ23" s="262"/>
      <c r="QCA23" s="262"/>
      <c r="QCB23" s="262"/>
      <c r="QCC23" s="262"/>
      <c r="QCD23" s="262"/>
      <c r="QCE23" s="262"/>
      <c r="QCF23" s="262"/>
      <c r="QCG23" s="262"/>
      <c r="QCH23" s="262"/>
      <c r="QCI23" s="262"/>
      <c r="QCJ23" s="262"/>
      <c r="QCK23" s="262"/>
      <c r="QCL23" s="262"/>
      <c r="QCM23" s="262"/>
      <c r="QCN23" s="262"/>
      <c r="QCO23" s="262"/>
      <c r="QCP23" s="262"/>
      <c r="QCQ23" s="262"/>
      <c r="QCR23" s="262"/>
      <c r="QCS23" s="262"/>
      <c r="QCT23" s="262"/>
      <c r="QCU23" s="262"/>
      <c r="QCV23" s="262"/>
      <c r="QCW23" s="262"/>
      <c r="QCX23" s="262"/>
      <c r="QCY23" s="262"/>
      <c r="QCZ23" s="262"/>
      <c r="QDA23" s="262"/>
      <c r="QDB23" s="262"/>
      <c r="QDC23" s="262"/>
      <c r="QDD23" s="262"/>
      <c r="QDE23" s="262"/>
      <c r="QDF23" s="262"/>
      <c r="QDG23" s="262"/>
      <c r="QDH23" s="262"/>
      <c r="QDI23" s="262"/>
      <c r="QDJ23" s="262"/>
      <c r="QDK23" s="262"/>
      <c r="QDL23" s="262"/>
      <c r="QDM23" s="262"/>
      <c r="QDN23" s="262"/>
      <c r="QDO23" s="262"/>
      <c r="QDP23" s="262"/>
      <c r="QDQ23" s="262"/>
      <c r="QDR23" s="262"/>
      <c r="QDS23" s="262"/>
      <c r="QDT23" s="262"/>
      <c r="QDU23" s="262"/>
      <c r="QDV23" s="262"/>
      <c r="QDW23" s="262"/>
      <c r="QDX23" s="262"/>
      <c r="QDY23" s="262"/>
      <c r="QDZ23" s="262"/>
      <c r="QEA23" s="262"/>
      <c r="QEB23" s="262"/>
      <c r="QEC23" s="262"/>
      <c r="QED23" s="262"/>
      <c r="QEE23" s="262"/>
      <c r="QEF23" s="262"/>
      <c r="QEG23" s="262"/>
      <c r="QEH23" s="262"/>
      <c r="QEI23" s="262"/>
      <c r="QEJ23" s="262"/>
      <c r="QEK23" s="262"/>
      <c r="QEL23" s="262"/>
      <c r="QEM23" s="262"/>
      <c r="QEN23" s="262"/>
      <c r="QEO23" s="262"/>
      <c r="QEP23" s="262"/>
      <c r="QEQ23" s="262"/>
      <c r="QER23" s="262"/>
      <c r="QES23" s="262"/>
      <c r="QET23" s="262"/>
      <c r="QEU23" s="262"/>
      <c r="QEV23" s="262"/>
      <c r="QEW23" s="262"/>
      <c r="QEX23" s="262"/>
      <c r="QEY23" s="262"/>
      <c r="QEZ23" s="262"/>
      <c r="QFA23" s="262"/>
      <c r="QFB23" s="262"/>
      <c r="QFC23" s="262"/>
      <c r="QFD23" s="262"/>
      <c r="QFE23" s="262"/>
      <c r="QFF23" s="262"/>
      <c r="QFG23" s="262"/>
      <c r="QFH23" s="262"/>
      <c r="QFI23" s="262"/>
      <c r="QFJ23" s="262"/>
      <c r="QFK23" s="262"/>
      <c r="QFL23" s="262"/>
      <c r="QFM23" s="262"/>
      <c r="QFN23" s="262"/>
      <c r="QFO23" s="262"/>
      <c r="QFP23" s="262"/>
      <c r="QFQ23" s="262"/>
      <c r="QFR23" s="262"/>
      <c r="QFS23" s="262"/>
      <c r="QFT23" s="262"/>
      <c r="QFU23" s="262"/>
      <c r="QFV23" s="262"/>
      <c r="QFW23" s="262"/>
      <c r="QFX23" s="262"/>
      <c r="QFY23" s="262"/>
      <c r="QFZ23" s="262"/>
      <c r="QGA23" s="262"/>
      <c r="QGB23" s="262"/>
      <c r="QGC23" s="262"/>
      <c r="QGD23" s="262"/>
      <c r="QGE23" s="262"/>
      <c r="QGF23" s="262"/>
      <c r="QGG23" s="262"/>
      <c r="QGH23" s="262"/>
      <c r="QGI23" s="262"/>
      <c r="QGJ23" s="262"/>
      <c r="QGK23" s="262"/>
      <c r="QGL23" s="262"/>
      <c r="QGM23" s="262"/>
      <c r="QGN23" s="262"/>
      <c r="QGO23" s="262"/>
      <c r="QGP23" s="262"/>
      <c r="QGQ23" s="262"/>
      <c r="QGR23" s="262"/>
      <c r="QGS23" s="262"/>
      <c r="QGT23" s="262"/>
      <c r="QGU23" s="262"/>
      <c r="QGV23" s="262"/>
      <c r="QGW23" s="262"/>
      <c r="QGX23" s="262"/>
      <c r="QGY23" s="262"/>
      <c r="QGZ23" s="262"/>
      <c r="QHA23" s="262"/>
      <c r="QHB23" s="262"/>
      <c r="QHC23" s="262"/>
      <c r="QHD23" s="262"/>
      <c r="QHE23" s="262"/>
      <c r="QHF23" s="262"/>
      <c r="QHG23" s="262"/>
      <c r="QHH23" s="262"/>
      <c r="QHI23" s="262"/>
      <c r="QHJ23" s="262"/>
      <c r="QHK23" s="262"/>
      <c r="QHL23" s="262"/>
      <c r="QHM23" s="262"/>
      <c r="QHN23" s="262"/>
      <c r="QHO23" s="262"/>
      <c r="QHP23" s="262"/>
      <c r="QHQ23" s="262"/>
      <c r="QHR23" s="262"/>
      <c r="QHS23" s="262"/>
      <c r="QHT23" s="262"/>
      <c r="QHU23" s="262"/>
      <c r="QHV23" s="262"/>
      <c r="QHW23" s="262"/>
      <c r="QHX23" s="262"/>
      <c r="QHY23" s="262"/>
      <c r="QHZ23" s="262"/>
      <c r="QIA23" s="262"/>
      <c r="QIB23" s="262"/>
      <c r="QIC23" s="262"/>
      <c r="QID23" s="262"/>
      <c r="QIE23" s="262"/>
      <c r="QIF23" s="262"/>
      <c r="QIG23" s="262"/>
      <c r="QIH23" s="262"/>
      <c r="QII23" s="262"/>
      <c r="QIJ23" s="262"/>
      <c r="QIK23" s="262"/>
      <c r="QIL23" s="262"/>
      <c r="QIM23" s="262"/>
      <c r="QIN23" s="262"/>
      <c r="QIO23" s="262"/>
      <c r="QIP23" s="262"/>
      <c r="QIQ23" s="262"/>
      <c r="QIR23" s="262"/>
      <c r="QIS23" s="262"/>
      <c r="QIT23" s="262"/>
      <c r="QIU23" s="262"/>
      <c r="QIV23" s="262"/>
      <c r="QIW23" s="262"/>
      <c r="QIX23" s="262"/>
      <c r="QIY23" s="262"/>
      <c r="QIZ23" s="262"/>
      <c r="QJA23" s="262"/>
      <c r="QJB23" s="262"/>
      <c r="QJC23" s="262"/>
      <c r="QJD23" s="262"/>
      <c r="QJE23" s="262"/>
      <c r="QJF23" s="262"/>
      <c r="QJG23" s="262"/>
      <c r="QJH23" s="262"/>
      <c r="QJI23" s="262"/>
      <c r="QJJ23" s="262"/>
      <c r="QJK23" s="262"/>
      <c r="QJL23" s="262"/>
      <c r="QJM23" s="262"/>
      <c r="QJN23" s="262"/>
      <c r="QJO23" s="262"/>
      <c r="QJP23" s="262"/>
      <c r="QJQ23" s="262"/>
      <c r="QJR23" s="262"/>
      <c r="QJS23" s="262"/>
      <c r="QJT23" s="262"/>
      <c r="QJU23" s="262"/>
      <c r="QJV23" s="262"/>
      <c r="QJW23" s="262"/>
      <c r="QJX23" s="262"/>
      <c r="QJY23" s="262"/>
      <c r="QJZ23" s="262"/>
      <c r="QKA23" s="262"/>
      <c r="QKB23" s="262"/>
      <c r="QKC23" s="262"/>
      <c r="QKD23" s="262"/>
      <c r="QKE23" s="262"/>
      <c r="QKF23" s="262"/>
      <c r="QKG23" s="262"/>
      <c r="QKH23" s="262"/>
      <c r="QKI23" s="262"/>
      <c r="QKJ23" s="262"/>
      <c r="QKK23" s="262"/>
      <c r="QKL23" s="262"/>
      <c r="QKM23" s="262"/>
      <c r="QKN23" s="262"/>
      <c r="QKO23" s="262"/>
      <c r="QKP23" s="262"/>
      <c r="QKQ23" s="262"/>
      <c r="QKR23" s="262"/>
      <c r="QKS23" s="262"/>
      <c r="QKT23" s="262"/>
      <c r="QKU23" s="262"/>
      <c r="QKV23" s="262"/>
      <c r="QKW23" s="262"/>
      <c r="QKX23" s="262"/>
      <c r="QKY23" s="262"/>
      <c r="QKZ23" s="262"/>
      <c r="QLA23" s="262"/>
      <c r="QLB23" s="262"/>
      <c r="QLC23" s="262"/>
      <c r="QLD23" s="262"/>
      <c r="QLE23" s="262"/>
      <c r="QLF23" s="262"/>
      <c r="QLG23" s="262"/>
      <c r="QLH23" s="262"/>
      <c r="QLI23" s="262"/>
      <c r="QLJ23" s="262"/>
      <c r="QLK23" s="262"/>
      <c r="QLL23" s="262"/>
      <c r="QLM23" s="262"/>
      <c r="QLN23" s="262"/>
      <c r="QLO23" s="262"/>
      <c r="QLP23" s="262"/>
      <c r="QLQ23" s="262"/>
      <c r="QLR23" s="262"/>
      <c r="QLS23" s="262"/>
      <c r="QLT23" s="262"/>
      <c r="QLU23" s="262"/>
      <c r="QLV23" s="262"/>
      <c r="QLW23" s="262"/>
      <c r="QLX23" s="262"/>
      <c r="QLY23" s="262"/>
      <c r="QLZ23" s="262"/>
      <c r="QMA23" s="262"/>
      <c r="QMB23" s="262"/>
      <c r="QMC23" s="262"/>
      <c r="QMD23" s="262"/>
      <c r="QME23" s="262"/>
      <c r="QMF23" s="262"/>
      <c r="QMG23" s="262"/>
      <c r="QMH23" s="262"/>
      <c r="QMI23" s="262"/>
      <c r="QMJ23" s="262"/>
      <c r="QMK23" s="262"/>
      <c r="QML23" s="262"/>
      <c r="QMM23" s="262"/>
      <c r="QMN23" s="262"/>
      <c r="QMO23" s="262"/>
      <c r="QMP23" s="262"/>
      <c r="QMQ23" s="262"/>
      <c r="QMR23" s="262"/>
      <c r="QMS23" s="262"/>
      <c r="QMT23" s="262"/>
      <c r="QMU23" s="262"/>
      <c r="QMV23" s="262"/>
      <c r="QMW23" s="262"/>
      <c r="QMX23" s="262"/>
      <c r="QMY23" s="262"/>
      <c r="QMZ23" s="262"/>
      <c r="QNA23" s="262"/>
      <c r="QNB23" s="262"/>
      <c r="QNC23" s="262"/>
      <c r="QND23" s="262"/>
      <c r="QNE23" s="262"/>
      <c r="QNF23" s="262"/>
      <c r="QNG23" s="262"/>
      <c r="QNH23" s="262"/>
      <c r="QNI23" s="262"/>
      <c r="QNJ23" s="262"/>
      <c r="QNK23" s="262"/>
      <c r="QNL23" s="262"/>
      <c r="QNM23" s="262"/>
      <c r="QNN23" s="262"/>
      <c r="QNO23" s="262"/>
      <c r="QNP23" s="262"/>
      <c r="QNQ23" s="262"/>
      <c r="QNR23" s="262"/>
      <c r="QNS23" s="262"/>
      <c r="QNT23" s="262"/>
      <c r="QNU23" s="262"/>
      <c r="QNV23" s="262"/>
      <c r="QNW23" s="262"/>
      <c r="QNX23" s="262"/>
      <c r="QNY23" s="262"/>
      <c r="QNZ23" s="262"/>
      <c r="QOA23" s="262"/>
      <c r="QOB23" s="262"/>
      <c r="QOC23" s="262"/>
      <c r="QOD23" s="262"/>
      <c r="QOE23" s="262"/>
      <c r="QOF23" s="262"/>
      <c r="QOG23" s="262"/>
      <c r="QOH23" s="262"/>
      <c r="QOI23" s="262"/>
      <c r="QOJ23" s="262"/>
      <c r="QOK23" s="262"/>
      <c r="QOL23" s="262"/>
      <c r="QOM23" s="262"/>
      <c r="QON23" s="262"/>
      <c r="QOO23" s="262"/>
      <c r="QOP23" s="262"/>
      <c r="QOQ23" s="262"/>
      <c r="QOR23" s="262"/>
      <c r="QOS23" s="262"/>
      <c r="QOT23" s="262"/>
      <c r="QOU23" s="262"/>
      <c r="QOV23" s="262"/>
      <c r="QOW23" s="262"/>
      <c r="QOX23" s="262"/>
      <c r="QOY23" s="262"/>
      <c r="QOZ23" s="262"/>
      <c r="QPA23" s="262"/>
      <c r="QPB23" s="262"/>
      <c r="QPC23" s="262"/>
      <c r="QPD23" s="262"/>
      <c r="QPE23" s="262"/>
      <c r="QPF23" s="262"/>
      <c r="QPG23" s="262"/>
      <c r="QPH23" s="262"/>
      <c r="QPI23" s="262"/>
      <c r="QPJ23" s="262"/>
      <c r="QPK23" s="262"/>
      <c r="QPL23" s="262"/>
      <c r="QPM23" s="262"/>
      <c r="QPN23" s="262"/>
      <c r="QPO23" s="262"/>
      <c r="QPP23" s="262"/>
      <c r="QPQ23" s="262"/>
      <c r="QPR23" s="262"/>
      <c r="QPS23" s="262"/>
      <c r="QPT23" s="262"/>
      <c r="QPU23" s="262"/>
      <c r="QPV23" s="262"/>
      <c r="QPW23" s="262"/>
      <c r="QPX23" s="262"/>
      <c r="QPY23" s="262"/>
      <c r="QPZ23" s="262"/>
      <c r="QQA23" s="262"/>
      <c r="QQB23" s="262"/>
      <c r="QQC23" s="262"/>
      <c r="QQD23" s="262"/>
      <c r="QQE23" s="262"/>
      <c r="QQF23" s="262"/>
      <c r="QQG23" s="262"/>
      <c r="QQH23" s="262"/>
      <c r="QQI23" s="262"/>
      <c r="QQJ23" s="262"/>
      <c r="QQK23" s="262"/>
      <c r="QQL23" s="262"/>
      <c r="QQM23" s="262"/>
      <c r="QQN23" s="262"/>
      <c r="QQO23" s="262"/>
      <c r="QQP23" s="262"/>
      <c r="QQQ23" s="262"/>
      <c r="QQR23" s="262"/>
      <c r="QQS23" s="262"/>
      <c r="QQT23" s="262"/>
      <c r="QQU23" s="262"/>
      <c r="QQV23" s="262"/>
      <c r="QQW23" s="262"/>
      <c r="QQX23" s="262"/>
      <c r="QQY23" s="262"/>
      <c r="QQZ23" s="262"/>
      <c r="QRA23" s="262"/>
      <c r="QRB23" s="262"/>
      <c r="QRC23" s="262"/>
      <c r="QRD23" s="262"/>
      <c r="QRE23" s="262"/>
      <c r="QRF23" s="262"/>
      <c r="QRG23" s="262"/>
      <c r="QRH23" s="262"/>
      <c r="QRI23" s="262"/>
      <c r="QRJ23" s="262"/>
      <c r="QRK23" s="262"/>
      <c r="QRL23" s="262"/>
      <c r="QRM23" s="262"/>
      <c r="QRN23" s="262"/>
      <c r="QRO23" s="262"/>
      <c r="QRP23" s="262"/>
      <c r="QRQ23" s="262"/>
      <c r="QRR23" s="262"/>
      <c r="QRS23" s="262"/>
      <c r="QRT23" s="262"/>
      <c r="QRU23" s="262"/>
      <c r="QRV23" s="262"/>
      <c r="QRW23" s="262"/>
      <c r="QRX23" s="262"/>
      <c r="QRY23" s="262"/>
      <c r="QRZ23" s="262"/>
      <c r="QSA23" s="262"/>
      <c r="QSB23" s="262"/>
      <c r="QSC23" s="262"/>
      <c r="QSD23" s="262"/>
      <c r="QSE23" s="262"/>
      <c r="QSF23" s="262"/>
      <c r="QSG23" s="262"/>
      <c r="QSH23" s="262"/>
      <c r="QSI23" s="262"/>
      <c r="QSJ23" s="262"/>
      <c r="QSK23" s="262"/>
      <c r="QSL23" s="262"/>
      <c r="QSM23" s="262"/>
      <c r="QSN23" s="262"/>
      <c r="QSO23" s="262"/>
      <c r="QSP23" s="262"/>
      <c r="QSQ23" s="262"/>
      <c r="QSR23" s="262"/>
      <c r="QSS23" s="262"/>
      <c r="QST23" s="262"/>
      <c r="QSU23" s="262"/>
      <c r="QSV23" s="262"/>
      <c r="QSW23" s="262"/>
      <c r="QSX23" s="262"/>
      <c r="QSY23" s="262"/>
      <c r="QSZ23" s="262"/>
      <c r="QTA23" s="262"/>
      <c r="QTB23" s="262"/>
      <c r="QTC23" s="262"/>
      <c r="QTD23" s="262"/>
      <c r="QTE23" s="262"/>
      <c r="QTF23" s="262"/>
      <c r="QTG23" s="262"/>
      <c r="QTH23" s="262"/>
      <c r="QTI23" s="262"/>
      <c r="QTJ23" s="262"/>
      <c r="QTK23" s="262"/>
      <c r="QTL23" s="262"/>
      <c r="QTM23" s="262"/>
      <c r="QTN23" s="262"/>
      <c r="QTO23" s="262"/>
      <c r="QTP23" s="262"/>
      <c r="QTQ23" s="262"/>
      <c r="QTR23" s="262"/>
      <c r="QTS23" s="262"/>
      <c r="QTT23" s="262"/>
      <c r="QTU23" s="262"/>
      <c r="QTV23" s="262"/>
      <c r="QTW23" s="262"/>
      <c r="QTX23" s="262"/>
      <c r="QTY23" s="262"/>
      <c r="QTZ23" s="262"/>
      <c r="QUA23" s="262"/>
      <c r="QUB23" s="262"/>
      <c r="QUC23" s="262"/>
      <c r="QUD23" s="262"/>
      <c r="QUE23" s="262"/>
      <c r="QUF23" s="262"/>
      <c r="QUG23" s="262"/>
      <c r="QUH23" s="262"/>
      <c r="QUI23" s="262"/>
      <c r="QUJ23" s="262"/>
      <c r="QUK23" s="262"/>
      <c r="QUL23" s="262"/>
      <c r="QUM23" s="262"/>
      <c r="QUN23" s="262"/>
      <c r="QUO23" s="262"/>
      <c r="QUP23" s="262"/>
      <c r="QUQ23" s="262"/>
      <c r="QUR23" s="262"/>
      <c r="QUS23" s="262"/>
      <c r="QUT23" s="262"/>
      <c r="QUU23" s="262"/>
      <c r="QUV23" s="262"/>
      <c r="QUW23" s="262"/>
      <c r="QUX23" s="262"/>
      <c r="QUY23" s="262"/>
      <c r="QUZ23" s="262"/>
      <c r="QVA23" s="262"/>
      <c r="QVB23" s="262"/>
      <c r="QVC23" s="262"/>
      <c r="QVD23" s="262"/>
      <c r="QVE23" s="262"/>
      <c r="QVF23" s="262"/>
      <c r="QVG23" s="262"/>
      <c r="QVH23" s="262"/>
      <c r="QVI23" s="262"/>
      <c r="QVJ23" s="262"/>
      <c r="QVK23" s="262"/>
      <c r="QVL23" s="262"/>
      <c r="QVM23" s="262"/>
      <c r="QVN23" s="262"/>
      <c r="QVO23" s="262"/>
      <c r="QVP23" s="262"/>
      <c r="QVQ23" s="262"/>
      <c r="QVR23" s="262"/>
      <c r="QVS23" s="262"/>
      <c r="QVT23" s="262"/>
      <c r="QVU23" s="262"/>
      <c r="QVV23" s="262"/>
      <c r="QVW23" s="262"/>
      <c r="QVX23" s="262"/>
      <c r="QVY23" s="262"/>
      <c r="QVZ23" s="262"/>
      <c r="QWA23" s="262"/>
      <c r="QWB23" s="262"/>
      <c r="QWC23" s="262"/>
      <c r="QWD23" s="262"/>
      <c r="QWE23" s="262"/>
      <c r="QWF23" s="262"/>
      <c r="QWG23" s="262"/>
      <c r="QWH23" s="262"/>
      <c r="QWI23" s="262"/>
      <c r="QWJ23" s="262"/>
      <c r="QWK23" s="262"/>
      <c r="QWL23" s="262"/>
      <c r="QWM23" s="262"/>
      <c r="QWN23" s="262"/>
      <c r="QWO23" s="262"/>
      <c r="QWP23" s="262"/>
      <c r="QWQ23" s="262"/>
      <c r="QWR23" s="262"/>
      <c r="QWS23" s="262"/>
      <c r="QWT23" s="262"/>
      <c r="QWU23" s="262"/>
      <c r="QWV23" s="262"/>
      <c r="QWW23" s="262"/>
      <c r="QWX23" s="262"/>
      <c r="QWY23" s="262"/>
      <c r="QWZ23" s="262"/>
      <c r="QXA23" s="262"/>
      <c r="QXB23" s="262"/>
      <c r="QXC23" s="262"/>
      <c r="QXD23" s="262"/>
      <c r="QXE23" s="262"/>
      <c r="QXF23" s="262"/>
      <c r="QXG23" s="262"/>
      <c r="QXH23" s="262"/>
      <c r="QXI23" s="262"/>
      <c r="QXJ23" s="262"/>
      <c r="QXK23" s="262"/>
      <c r="QXL23" s="262"/>
      <c r="QXM23" s="262"/>
      <c r="QXN23" s="262"/>
      <c r="QXO23" s="262"/>
      <c r="QXP23" s="262"/>
      <c r="QXQ23" s="262"/>
      <c r="QXR23" s="262"/>
      <c r="QXS23" s="262"/>
      <c r="QXT23" s="262"/>
      <c r="QXU23" s="262"/>
      <c r="QXV23" s="262"/>
      <c r="QXW23" s="262"/>
      <c r="QXX23" s="262"/>
      <c r="QXY23" s="262"/>
      <c r="QXZ23" s="262"/>
      <c r="QYA23" s="262"/>
      <c r="QYB23" s="262"/>
      <c r="QYC23" s="262"/>
      <c r="QYD23" s="262"/>
      <c r="QYE23" s="262"/>
      <c r="QYF23" s="262"/>
      <c r="QYG23" s="262"/>
      <c r="QYH23" s="262"/>
      <c r="QYI23" s="262"/>
      <c r="QYJ23" s="262"/>
      <c r="QYK23" s="262"/>
      <c r="QYL23" s="262"/>
      <c r="QYM23" s="262"/>
      <c r="QYN23" s="262"/>
      <c r="QYO23" s="262"/>
      <c r="QYP23" s="262"/>
      <c r="QYQ23" s="262"/>
      <c r="QYR23" s="262"/>
      <c r="QYS23" s="262"/>
      <c r="QYT23" s="262"/>
      <c r="QYU23" s="262"/>
      <c r="QYV23" s="262"/>
      <c r="QYW23" s="262"/>
      <c r="QYX23" s="262"/>
      <c r="QYY23" s="262"/>
      <c r="QYZ23" s="262"/>
      <c r="QZA23" s="262"/>
      <c r="QZB23" s="262"/>
      <c r="QZC23" s="262"/>
      <c r="QZD23" s="262"/>
      <c r="QZE23" s="262"/>
      <c r="QZF23" s="262"/>
      <c r="QZG23" s="262"/>
      <c r="QZH23" s="262"/>
      <c r="QZI23" s="262"/>
      <c r="QZJ23" s="262"/>
      <c r="QZK23" s="262"/>
      <c r="QZL23" s="262"/>
      <c r="QZM23" s="262"/>
      <c r="QZN23" s="262"/>
      <c r="QZO23" s="262"/>
      <c r="QZP23" s="262"/>
      <c r="QZQ23" s="262"/>
      <c r="QZR23" s="262"/>
      <c r="QZS23" s="262"/>
      <c r="QZT23" s="262"/>
      <c r="QZU23" s="262"/>
      <c r="QZV23" s="262"/>
      <c r="QZW23" s="262"/>
      <c r="QZX23" s="262"/>
      <c r="QZY23" s="262"/>
      <c r="QZZ23" s="262"/>
      <c r="RAA23" s="262"/>
      <c r="RAB23" s="262"/>
      <c r="RAC23" s="262"/>
      <c r="RAD23" s="262"/>
      <c r="RAE23" s="262"/>
      <c r="RAF23" s="262"/>
      <c r="RAG23" s="262"/>
      <c r="RAH23" s="262"/>
      <c r="RAI23" s="262"/>
      <c r="RAJ23" s="262"/>
      <c r="RAK23" s="262"/>
      <c r="RAL23" s="262"/>
      <c r="RAM23" s="262"/>
      <c r="RAN23" s="262"/>
      <c r="RAO23" s="262"/>
      <c r="RAP23" s="262"/>
      <c r="RAQ23" s="262"/>
      <c r="RAR23" s="262"/>
      <c r="RAS23" s="262"/>
      <c r="RAT23" s="262"/>
      <c r="RAU23" s="262"/>
      <c r="RAV23" s="262"/>
      <c r="RAW23" s="262"/>
      <c r="RAX23" s="262"/>
      <c r="RAY23" s="262"/>
      <c r="RAZ23" s="262"/>
      <c r="RBA23" s="262"/>
      <c r="RBB23" s="262"/>
      <c r="RBC23" s="262"/>
      <c r="RBD23" s="262"/>
      <c r="RBE23" s="262"/>
      <c r="RBF23" s="262"/>
      <c r="RBG23" s="262"/>
      <c r="RBH23" s="262"/>
      <c r="RBI23" s="262"/>
      <c r="RBJ23" s="262"/>
      <c r="RBK23" s="262"/>
      <c r="RBL23" s="262"/>
      <c r="RBM23" s="262"/>
      <c r="RBN23" s="262"/>
      <c r="RBO23" s="262"/>
      <c r="RBP23" s="262"/>
      <c r="RBQ23" s="262"/>
      <c r="RBR23" s="262"/>
      <c r="RBS23" s="262"/>
      <c r="RBT23" s="262"/>
      <c r="RBU23" s="262"/>
      <c r="RBV23" s="262"/>
      <c r="RBW23" s="262"/>
      <c r="RBX23" s="262"/>
      <c r="RBY23" s="262"/>
      <c r="RBZ23" s="262"/>
      <c r="RCA23" s="262"/>
      <c r="RCB23" s="262"/>
      <c r="RCC23" s="262"/>
      <c r="RCD23" s="262"/>
      <c r="RCE23" s="262"/>
      <c r="RCF23" s="262"/>
      <c r="RCG23" s="262"/>
      <c r="RCH23" s="262"/>
      <c r="RCI23" s="262"/>
      <c r="RCJ23" s="262"/>
      <c r="RCK23" s="262"/>
      <c r="RCL23" s="262"/>
      <c r="RCM23" s="262"/>
      <c r="RCN23" s="262"/>
      <c r="RCO23" s="262"/>
      <c r="RCP23" s="262"/>
      <c r="RCQ23" s="262"/>
      <c r="RCR23" s="262"/>
      <c r="RCS23" s="262"/>
      <c r="RCT23" s="262"/>
      <c r="RCU23" s="262"/>
      <c r="RCV23" s="262"/>
      <c r="RCW23" s="262"/>
      <c r="RCX23" s="262"/>
      <c r="RCY23" s="262"/>
      <c r="RCZ23" s="262"/>
      <c r="RDA23" s="262"/>
      <c r="RDB23" s="262"/>
      <c r="RDC23" s="262"/>
      <c r="RDD23" s="262"/>
      <c r="RDE23" s="262"/>
      <c r="RDF23" s="262"/>
      <c r="RDG23" s="262"/>
      <c r="RDH23" s="262"/>
      <c r="RDI23" s="262"/>
      <c r="RDJ23" s="262"/>
      <c r="RDK23" s="262"/>
      <c r="RDL23" s="262"/>
      <c r="RDM23" s="262"/>
      <c r="RDN23" s="262"/>
      <c r="RDO23" s="262"/>
      <c r="RDP23" s="262"/>
      <c r="RDQ23" s="262"/>
      <c r="RDR23" s="262"/>
      <c r="RDS23" s="262"/>
      <c r="RDT23" s="262"/>
      <c r="RDU23" s="262"/>
      <c r="RDV23" s="262"/>
      <c r="RDW23" s="262"/>
      <c r="RDX23" s="262"/>
      <c r="RDY23" s="262"/>
      <c r="RDZ23" s="262"/>
      <c r="REA23" s="262"/>
      <c r="REB23" s="262"/>
      <c r="REC23" s="262"/>
      <c r="RED23" s="262"/>
      <c r="REE23" s="262"/>
      <c r="REF23" s="262"/>
      <c r="REG23" s="262"/>
      <c r="REH23" s="262"/>
      <c r="REI23" s="262"/>
      <c r="REJ23" s="262"/>
      <c r="REK23" s="262"/>
      <c r="REL23" s="262"/>
      <c r="REM23" s="262"/>
      <c r="REN23" s="262"/>
      <c r="REO23" s="262"/>
      <c r="REP23" s="262"/>
      <c r="REQ23" s="262"/>
      <c r="RER23" s="262"/>
      <c r="RES23" s="262"/>
      <c r="RET23" s="262"/>
      <c r="REU23" s="262"/>
      <c r="REV23" s="262"/>
      <c r="REW23" s="262"/>
      <c r="REX23" s="262"/>
      <c r="REY23" s="262"/>
      <c r="REZ23" s="262"/>
      <c r="RFA23" s="262"/>
      <c r="RFB23" s="262"/>
      <c r="RFC23" s="262"/>
      <c r="RFD23" s="262"/>
      <c r="RFE23" s="262"/>
      <c r="RFF23" s="262"/>
      <c r="RFG23" s="262"/>
      <c r="RFH23" s="262"/>
      <c r="RFI23" s="262"/>
      <c r="RFJ23" s="262"/>
      <c r="RFK23" s="262"/>
      <c r="RFL23" s="262"/>
      <c r="RFM23" s="262"/>
      <c r="RFN23" s="262"/>
      <c r="RFO23" s="262"/>
      <c r="RFP23" s="262"/>
      <c r="RFQ23" s="262"/>
      <c r="RFR23" s="262"/>
      <c r="RFS23" s="262"/>
      <c r="RFT23" s="262"/>
      <c r="RFU23" s="262"/>
      <c r="RFV23" s="262"/>
      <c r="RFW23" s="262"/>
      <c r="RFX23" s="262"/>
      <c r="RFY23" s="262"/>
      <c r="RFZ23" s="262"/>
      <c r="RGA23" s="262"/>
      <c r="RGB23" s="262"/>
      <c r="RGC23" s="262"/>
      <c r="RGD23" s="262"/>
      <c r="RGE23" s="262"/>
      <c r="RGF23" s="262"/>
      <c r="RGG23" s="262"/>
      <c r="RGH23" s="262"/>
      <c r="RGI23" s="262"/>
      <c r="RGJ23" s="262"/>
      <c r="RGK23" s="262"/>
      <c r="RGL23" s="262"/>
      <c r="RGM23" s="262"/>
      <c r="RGN23" s="262"/>
      <c r="RGO23" s="262"/>
      <c r="RGP23" s="262"/>
      <c r="RGQ23" s="262"/>
      <c r="RGR23" s="262"/>
      <c r="RGS23" s="262"/>
      <c r="RGT23" s="262"/>
      <c r="RGU23" s="262"/>
      <c r="RGV23" s="262"/>
      <c r="RGW23" s="262"/>
      <c r="RGX23" s="262"/>
      <c r="RGY23" s="262"/>
      <c r="RGZ23" s="262"/>
      <c r="RHA23" s="262"/>
      <c r="RHB23" s="262"/>
      <c r="RHC23" s="262"/>
      <c r="RHD23" s="262"/>
      <c r="RHE23" s="262"/>
      <c r="RHF23" s="262"/>
      <c r="RHG23" s="262"/>
      <c r="RHH23" s="262"/>
      <c r="RHI23" s="262"/>
      <c r="RHJ23" s="262"/>
      <c r="RHK23" s="262"/>
      <c r="RHL23" s="262"/>
      <c r="RHM23" s="262"/>
      <c r="RHN23" s="262"/>
      <c r="RHO23" s="262"/>
      <c r="RHP23" s="262"/>
      <c r="RHQ23" s="262"/>
      <c r="RHR23" s="262"/>
      <c r="RHS23" s="262"/>
      <c r="RHT23" s="262"/>
      <c r="RHU23" s="262"/>
      <c r="RHV23" s="262"/>
      <c r="RHW23" s="262"/>
      <c r="RHX23" s="262"/>
      <c r="RHY23" s="262"/>
      <c r="RHZ23" s="262"/>
      <c r="RIA23" s="262"/>
      <c r="RIB23" s="262"/>
      <c r="RIC23" s="262"/>
      <c r="RID23" s="262"/>
      <c r="RIE23" s="262"/>
      <c r="RIF23" s="262"/>
      <c r="RIG23" s="262"/>
      <c r="RIH23" s="262"/>
      <c r="RII23" s="262"/>
      <c r="RIJ23" s="262"/>
      <c r="RIK23" s="262"/>
      <c r="RIL23" s="262"/>
      <c r="RIM23" s="262"/>
      <c r="RIN23" s="262"/>
      <c r="RIO23" s="262"/>
      <c r="RIP23" s="262"/>
      <c r="RIQ23" s="262"/>
      <c r="RIR23" s="262"/>
      <c r="RIS23" s="262"/>
      <c r="RIT23" s="262"/>
      <c r="RIU23" s="262"/>
      <c r="RIV23" s="262"/>
      <c r="RIW23" s="262"/>
      <c r="RIX23" s="262"/>
      <c r="RIY23" s="262"/>
      <c r="RIZ23" s="262"/>
      <c r="RJA23" s="262"/>
      <c r="RJB23" s="262"/>
      <c r="RJC23" s="262"/>
      <c r="RJD23" s="262"/>
      <c r="RJE23" s="262"/>
      <c r="RJF23" s="262"/>
      <c r="RJG23" s="262"/>
      <c r="RJH23" s="262"/>
      <c r="RJI23" s="262"/>
      <c r="RJJ23" s="262"/>
      <c r="RJK23" s="262"/>
      <c r="RJL23" s="262"/>
      <c r="RJM23" s="262"/>
      <c r="RJN23" s="262"/>
      <c r="RJO23" s="262"/>
      <c r="RJP23" s="262"/>
      <c r="RJQ23" s="262"/>
      <c r="RJR23" s="262"/>
      <c r="RJS23" s="262"/>
      <c r="RJT23" s="262"/>
      <c r="RJU23" s="262"/>
      <c r="RJV23" s="262"/>
      <c r="RJW23" s="262"/>
      <c r="RJX23" s="262"/>
      <c r="RJY23" s="262"/>
      <c r="RJZ23" s="262"/>
      <c r="RKA23" s="262"/>
      <c r="RKB23" s="262"/>
      <c r="RKC23" s="262"/>
      <c r="RKD23" s="262"/>
      <c r="RKE23" s="262"/>
      <c r="RKF23" s="262"/>
      <c r="RKG23" s="262"/>
      <c r="RKH23" s="262"/>
      <c r="RKI23" s="262"/>
      <c r="RKJ23" s="262"/>
      <c r="RKK23" s="262"/>
      <c r="RKL23" s="262"/>
      <c r="RKM23" s="262"/>
      <c r="RKN23" s="262"/>
      <c r="RKO23" s="262"/>
      <c r="RKP23" s="262"/>
      <c r="RKQ23" s="262"/>
      <c r="RKR23" s="262"/>
      <c r="RKS23" s="262"/>
      <c r="RKT23" s="262"/>
      <c r="RKU23" s="262"/>
      <c r="RKV23" s="262"/>
      <c r="RKW23" s="262"/>
      <c r="RKX23" s="262"/>
      <c r="RKY23" s="262"/>
      <c r="RKZ23" s="262"/>
      <c r="RLA23" s="262"/>
      <c r="RLB23" s="262"/>
      <c r="RLC23" s="262"/>
      <c r="RLD23" s="262"/>
      <c r="RLE23" s="262"/>
      <c r="RLF23" s="262"/>
      <c r="RLG23" s="262"/>
      <c r="RLH23" s="262"/>
      <c r="RLI23" s="262"/>
      <c r="RLJ23" s="262"/>
      <c r="RLK23" s="262"/>
      <c r="RLL23" s="262"/>
      <c r="RLM23" s="262"/>
      <c r="RLN23" s="262"/>
      <c r="RLO23" s="262"/>
      <c r="RLP23" s="262"/>
      <c r="RLQ23" s="262"/>
      <c r="RLR23" s="262"/>
      <c r="RLS23" s="262"/>
      <c r="RLT23" s="262"/>
      <c r="RLU23" s="262"/>
      <c r="RLV23" s="262"/>
      <c r="RLW23" s="262"/>
      <c r="RLX23" s="262"/>
      <c r="RLY23" s="262"/>
      <c r="RLZ23" s="262"/>
      <c r="RMA23" s="262"/>
      <c r="RMB23" s="262"/>
      <c r="RMC23" s="262"/>
      <c r="RMD23" s="262"/>
      <c r="RME23" s="262"/>
      <c r="RMF23" s="262"/>
      <c r="RMG23" s="262"/>
      <c r="RMH23" s="262"/>
      <c r="RMI23" s="262"/>
      <c r="RMJ23" s="262"/>
      <c r="RMK23" s="262"/>
      <c r="RML23" s="262"/>
      <c r="RMM23" s="262"/>
      <c r="RMN23" s="262"/>
      <c r="RMO23" s="262"/>
      <c r="RMP23" s="262"/>
      <c r="RMQ23" s="262"/>
      <c r="RMR23" s="262"/>
      <c r="RMS23" s="262"/>
      <c r="RMT23" s="262"/>
      <c r="RMU23" s="262"/>
      <c r="RMV23" s="262"/>
      <c r="RMW23" s="262"/>
      <c r="RMX23" s="262"/>
      <c r="RMY23" s="262"/>
      <c r="RMZ23" s="262"/>
      <c r="RNA23" s="262"/>
      <c r="RNB23" s="262"/>
      <c r="RNC23" s="262"/>
      <c r="RND23" s="262"/>
      <c r="RNE23" s="262"/>
      <c r="RNF23" s="262"/>
      <c r="RNG23" s="262"/>
      <c r="RNH23" s="262"/>
      <c r="RNI23" s="262"/>
      <c r="RNJ23" s="262"/>
      <c r="RNK23" s="262"/>
      <c r="RNL23" s="262"/>
      <c r="RNM23" s="262"/>
      <c r="RNN23" s="262"/>
      <c r="RNO23" s="262"/>
      <c r="RNP23" s="262"/>
      <c r="RNQ23" s="262"/>
      <c r="RNR23" s="262"/>
      <c r="RNS23" s="262"/>
      <c r="RNT23" s="262"/>
      <c r="RNU23" s="262"/>
      <c r="RNV23" s="262"/>
      <c r="RNW23" s="262"/>
      <c r="RNX23" s="262"/>
      <c r="RNY23" s="262"/>
      <c r="RNZ23" s="262"/>
      <c r="ROA23" s="262"/>
      <c r="ROB23" s="262"/>
      <c r="ROC23" s="262"/>
      <c r="ROD23" s="262"/>
      <c r="ROE23" s="262"/>
      <c r="ROF23" s="262"/>
      <c r="ROG23" s="262"/>
      <c r="ROH23" s="262"/>
      <c r="ROI23" s="262"/>
      <c r="ROJ23" s="262"/>
      <c r="ROK23" s="262"/>
      <c r="ROL23" s="262"/>
      <c r="ROM23" s="262"/>
      <c r="RON23" s="262"/>
      <c r="ROO23" s="262"/>
      <c r="ROP23" s="262"/>
      <c r="ROQ23" s="262"/>
      <c r="ROR23" s="262"/>
      <c r="ROS23" s="262"/>
      <c r="ROT23" s="262"/>
      <c r="ROU23" s="262"/>
      <c r="ROV23" s="262"/>
      <c r="ROW23" s="262"/>
      <c r="ROX23" s="262"/>
      <c r="ROY23" s="262"/>
      <c r="ROZ23" s="262"/>
      <c r="RPA23" s="262"/>
      <c r="RPB23" s="262"/>
      <c r="RPC23" s="262"/>
      <c r="RPD23" s="262"/>
      <c r="RPE23" s="262"/>
      <c r="RPF23" s="262"/>
      <c r="RPG23" s="262"/>
      <c r="RPH23" s="262"/>
      <c r="RPI23" s="262"/>
      <c r="RPJ23" s="262"/>
      <c r="RPK23" s="262"/>
      <c r="RPL23" s="262"/>
      <c r="RPM23" s="262"/>
      <c r="RPN23" s="262"/>
      <c r="RPO23" s="262"/>
      <c r="RPP23" s="262"/>
      <c r="RPQ23" s="262"/>
      <c r="RPR23" s="262"/>
      <c r="RPS23" s="262"/>
      <c r="RPT23" s="262"/>
      <c r="RPU23" s="262"/>
      <c r="RPV23" s="262"/>
      <c r="RPW23" s="262"/>
      <c r="RPX23" s="262"/>
      <c r="RPY23" s="262"/>
      <c r="RPZ23" s="262"/>
      <c r="RQA23" s="262"/>
      <c r="RQB23" s="262"/>
      <c r="RQC23" s="262"/>
      <c r="RQD23" s="262"/>
      <c r="RQE23" s="262"/>
      <c r="RQF23" s="262"/>
      <c r="RQG23" s="262"/>
      <c r="RQH23" s="262"/>
      <c r="RQI23" s="262"/>
      <c r="RQJ23" s="262"/>
      <c r="RQK23" s="262"/>
      <c r="RQL23" s="262"/>
      <c r="RQM23" s="262"/>
      <c r="RQN23" s="262"/>
      <c r="RQO23" s="262"/>
      <c r="RQP23" s="262"/>
      <c r="RQQ23" s="262"/>
      <c r="RQR23" s="262"/>
      <c r="RQS23" s="262"/>
      <c r="RQT23" s="262"/>
      <c r="RQU23" s="262"/>
      <c r="RQV23" s="262"/>
      <c r="RQW23" s="262"/>
      <c r="RQX23" s="262"/>
      <c r="RQY23" s="262"/>
      <c r="RQZ23" s="262"/>
      <c r="RRA23" s="262"/>
      <c r="RRB23" s="262"/>
      <c r="RRC23" s="262"/>
      <c r="RRD23" s="262"/>
      <c r="RRE23" s="262"/>
      <c r="RRF23" s="262"/>
      <c r="RRG23" s="262"/>
      <c r="RRH23" s="262"/>
      <c r="RRI23" s="262"/>
      <c r="RRJ23" s="262"/>
      <c r="RRK23" s="262"/>
      <c r="RRL23" s="262"/>
      <c r="RRM23" s="262"/>
      <c r="RRN23" s="262"/>
      <c r="RRO23" s="262"/>
      <c r="RRP23" s="262"/>
      <c r="RRQ23" s="262"/>
      <c r="RRR23" s="262"/>
      <c r="RRS23" s="262"/>
      <c r="RRT23" s="262"/>
      <c r="RRU23" s="262"/>
      <c r="RRV23" s="262"/>
      <c r="RRW23" s="262"/>
      <c r="RRX23" s="262"/>
      <c r="RRY23" s="262"/>
      <c r="RRZ23" s="262"/>
      <c r="RSA23" s="262"/>
      <c r="RSB23" s="262"/>
      <c r="RSC23" s="262"/>
      <c r="RSD23" s="262"/>
      <c r="RSE23" s="262"/>
      <c r="RSF23" s="262"/>
      <c r="RSG23" s="262"/>
      <c r="RSH23" s="262"/>
      <c r="RSI23" s="262"/>
      <c r="RSJ23" s="262"/>
      <c r="RSK23" s="262"/>
      <c r="RSL23" s="262"/>
      <c r="RSM23" s="262"/>
      <c r="RSN23" s="262"/>
      <c r="RSO23" s="262"/>
      <c r="RSP23" s="262"/>
      <c r="RSQ23" s="262"/>
      <c r="RSR23" s="262"/>
      <c r="RSS23" s="262"/>
      <c r="RST23" s="262"/>
      <c r="RSU23" s="262"/>
      <c r="RSV23" s="262"/>
      <c r="RSW23" s="262"/>
      <c r="RSX23" s="262"/>
      <c r="RSY23" s="262"/>
      <c r="RSZ23" s="262"/>
      <c r="RTA23" s="262"/>
      <c r="RTB23" s="262"/>
      <c r="RTC23" s="262"/>
      <c r="RTD23" s="262"/>
      <c r="RTE23" s="262"/>
      <c r="RTF23" s="262"/>
      <c r="RTG23" s="262"/>
      <c r="RTH23" s="262"/>
      <c r="RTI23" s="262"/>
      <c r="RTJ23" s="262"/>
      <c r="RTK23" s="262"/>
      <c r="RTL23" s="262"/>
      <c r="RTM23" s="262"/>
      <c r="RTN23" s="262"/>
      <c r="RTO23" s="262"/>
      <c r="RTP23" s="262"/>
      <c r="RTQ23" s="262"/>
      <c r="RTR23" s="262"/>
      <c r="RTS23" s="262"/>
      <c r="RTT23" s="262"/>
      <c r="RTU23" s="262"/>
      <c r="RTV23" s="262"/>
      <c r="RTW23" s="262"/>
      <c r="RTX23" s="262"/>
      <c r="RTY23" s="262"/>
      <c r="RTZ23" s="262"/>
      <c r="RUA23" s="262"/>
      <c r="RUB23" s="262"/>
      <c r="RUC23" s="262"/>
      <c r="RUD23" s="262"/>
      <c r="RUE23" s="262"/>
      <c r="RUF23" s="262"/>
      <c r="RUG23" s="262"/>
      <c r="RUH23" s="262"/>
      <c r="RUI23" s="262"/>
      <c r="RUJ23" s="262"/>
      <c r="RUK23" s="262"/>
      <c r="RUL23" s="262"/>
      <c r="RUM23" s="262"/>
      <c r="RUN23" s="262"/>
      <c r="RUO23" s="262"/>
      <c r="RUP23" s="262"/>
      <c r="RUQ23" s="262"/>
      <c r="RUR23" s="262"/>
      <c r="RUS23" s="262"/>
      <c r="RUT23" s="262"/>
      <c r="RUU23" s="262"/>
      <c r="RUV23" s="262"/>
      <c r="RUW23" s="262"/>
      <c r="RUX23" s="262"/>
      <c r="RUY23" s="262"/>
      <c r="RUZ23" s="262"/>
      <c r="RVA23" s="262"/>
      <c r="RVB23" s="262"/>
      <c r="RVC23" s="262"/>
      <c r="RVD23" s="262"/>
      <c r="RVE23" s="262"/>
      <c r="RVF23" s="262"/>
      <c r="RVG23" s="262"/>
      <c r="RVH23" s="262"/>
      <c r="RVI23" s="262"/>
      <c r="RVJ23" s="262"/>
      <c r="RVK23" s="262"/>
      <c r="RVL23" s="262"/>
      <c r="RVM23" s="262"/>
      <c r="RVN23" s="262"/>
      <c r="RVO23" s="262"/>
      <c r="RVP23" s="262"/>
      <c r="RVQ23" s="262"/>
      <c r="RVR23" s="262"/>
      <c r="RVS23" s="262"/>
      <c r="RVT23" s="262"/>
      <c r="RVU23" s="262"/>
      <c r="RVV23" s="262"/>
      <c r="RVW23" s="262"/>
      <c r="RVX23" s="262"/>
      <c r="RVY23" s="262"/>
      <c r="RVZ23" s="262"/>
      <c r="RWA23" s="262"/>
      <c r="RWB23" s="262"/>
      <c r="RWC23" s="262"/>
      <c r="RWD23" s="262"/>
      <c r="RWE23" s="262"/>
      <c r="RWF23" s="262"/>
      <c r="RWG23" s="262"/>
      <c r="RWH23" s="262"/>
      <c r="RWI23" s="262"/>
      <c r="RWJ23" s="262"/>
      <c r="RWK23" s="262"/>
      <c r="RWL23" s="262"/>
      <c r="RWM23" s="262"/>
      <c r="RWN23" s="262"/>
      <c r="RWO23" s="262"/>
      <c r="RWP23" s="262"/>
      <c r="RWQ23" s="262"/>
      <c r="RWR23" s="262"/>
      <c r="RWS23" s="262"/>
      <c r="RWT23" s="262"/>
      <c r="RWU23" s="262"/>
      <c r="RWV23" s="262"/>
      <c r="RWW23" s="262"/>
      <c r="RWX23" s="262"/>
      <c r="RWY23" s="262"/>
      <c r="RWZ23" s="262"/>
      <c r="RXA23" s="262"/>
      <c r="RXB23" s="262"/>
      <c r="RXC23" s="262"/>
      <c r="RXD23" s="262"/>
      <c r="RXE23" s="262"/>
      <c r="RXF23" s="262"/>
      <c r="RXG23" s="262"/>
      <c r="RXH23" s="262"/>
      <c r="RXI23" s="262"/>
      <c r="RXJ23" s="262"/>
      <c r="RXK23" s="262"/>
      <c r="RXL23" s="262"/>
      <c r="RXM23" s="262"/>
      <c r="RXN23" s="262"/>
      <c r="RXO23" s="262"/>
      <c r="RXP23" s="262"/>
      <c r="RXQ23" s="262"/>
      <c r="RXR23" s="262"/>
      <c r="RXS23" s="262"/>
      <c r="RXT23" s="262"/>
      <c r="RXU23" s="262"/>
      <c r="RXV23" s="262"/>
      <c r="RXW23" s="262"/>
      <c r="RXX23" s="262"/>
      <c r="RXY23" s="262"/>
      <c r="RXZ23" s="262"/>
      <c r="RYA23" s="262"/>
      <c r="RYB23" s="262"/>
      <c r="RYC23" s="262"/>
      <c r="RYD23" s="262"/>
      <c r="RYE23" s="262"/>
      <c r="RYF23" s="262"/>
      <c r="RYG23" s="262"/>
      <c r="RYH23" s="262"/>
      <c r="RYI23" s="262"/>
      <c r="RYJ23" s="262"/>
      <c r="RYK23" s="262"/>
      <c r="RYL23" s="262"/>
      <c r="RYM23" s="262"/>
      <c r="RYN23" s="262"/>
      <c r="RYO23" s="262"/>
      <c r="RYP23" s="262"/>
      <c r="RYQ23" s="262"/>
      <c r="RYR23" s="262"/>
      <c r="RYS23" s="262"/>
      <c r="RYT23" s="262"/>
      <c r="RYU23" s="262"/>
      <c r="RYV23" s="262"/>
      <c r="RYW23" s="262"/>
      <c r="RYX23" s="262"/>
      <c r="RYY23" s="262"/>
      <c r="RYZ23" s="262"/>
      <c r="RZA23" s="262"/>
      <c r="RZB23" s="262"/>
      <c r="RZC23" s="262"/>
      <c r="RZD23" s="262"/>
      <c r="RZE23" s="262"/>
      <c r="RZF23" s="262"/>
      <c r="RZG23" s="262"/>
      <c r="RZH23" s="262"/>
      <c r="RZI23" s="262"/>
      <c r="RZJ23" s="262"/>
      <c r="RZK23" s="262"/>
      <c r="RZL23" s="262"/>
      <c r="RZM23" s="262"/>
      <c r="RZN23" s="262"/>
      <c r="RZO23" s="262"/>
      <c r="RZP23" s="262"/>
      <c r="RZQ23" s="262"/>
      <c r="RZR23" s="262"/>
      <c r="RZS23" s="262"/>
      <c r="RZT23" s="262"/>
      <c r="RZU23" s="262"/>
      <c r="RZV23" s="262"/>
      <c r="RZW23" s="262"/>
      <c r="RZX23" s="262"/>
      <c r="RZY23" s="262"/>
      <c r="RZZ23" s="262"/>
      <c r="SAA23" s="262"/>
      <c r="SAB23" s="262"/>
      <c r="SAC23" s="262"/>
      <c r="SAD23" s="262"/>
      <c r="SAE23" s="262"/>
      <c r="SAF23" s="262"/>
      <c r="SAG23" s="262"/>
      <c r="SAH23" s="262"/>
      <c r="SAI23" s="262"/>
      <c r="SAJ23" s="262"/>
      <c r="SAK23" s="262"/>
      <c r="SAL23" s="262"/>
      <c r="SAM23" s="262"/>
      <c r="SAN23" s="262"/>
      <c r="SAO23" s="262"/>
      <c r="SAP23" s="262"/>
      <c r="SAQ23" s="262"/>
      <c r="SAR23" s="262"/>
      <c r="SAS23" s="262"/>
      <c r="SAT23" s="262"/>
      <c r="SAU23" s="262"/>
      <c r="SAV23" s="262"/>
      <c r="SAW23" s="262"/>
      <c r="SAX23" s="262"/>
      <c r="SAY23" s="262"/>
      <c r="SAZ23" s="262"/>
      <c r="SBA23" s="262"/>
      <c r="SBB23" s="262"/>
      <c r="SBC23" s="262"/>
      <c r="SBD23" s="262"/>
      <c r="SBE23" s="262"/>
      <c r="SBF23" s="262"/>
      <c r="SBG23" s="262"/>
      <c r="SBH23" s="262"/>
      <c r="SBI23" s="262"/>
      <c r="SBJ23" s="262"/>
      <c r="SBK23" s="262"/>
      <c r="SBL23" s="262"/>
      <c r="SBM23" s="262"/>
      <c r="SBN23" s="262"/>
      <c r="SBO23" s="262"/>
      <c r="SBP23" s="262"/>
      <c r="SBQ23" s="262"/>
      <c r="SBR23" s="262"/>
      <c r="SBS23" s="262"/>
      <c r="SBT23" s="262"/>
      <c r="SBU23" s="262"/>
      <c r="SBV23" s="262"/>
      <c r="SBW23" s="262"/>
      <c r="SBX23" s="262"/>
      <c r="SBY23" s="262"/>
      <c r="SBZ23" s="262"/>
      <c r="SCA23" s="262"/>
      <c r="SCB23" s="262"/>
      <c r="SCC23" s="262"/>
      <c r="SCD23" s="262"/>
      <c r="SCE23" s="262"/>
      <c r="SCF23" s="262"/>
      <c r="SCG23" s="262"/>
      <c r="SCH23" s="262"/>
      <c r="SCI23" s="262"/>
      <c r="SCJ23" s="262"/>
      <c r="SCK23" s="262"/>
      <c r="SCL23" s="262"/>
      <c r="SCM23" s="262"/>
      <c r="SCN23" s="262"/>
      <c r="SCO23" s="262"/>
      <c r="SCP23" s="262"/>
      <c r="SCQ23" s="262"/>
      <c r="SCR23" s="262"/>
      <c r="SCS23" s="262"/>
      <c r="SCT23" s="262"/>
      <c r="SCU23" s="262"/>
      <c r="SCV23" s="262"/>
      <c r="SCW23" s="262"/>
      <c r="SCX23" s="262"/>
      <c r="SCY23" s="262"/>
      <c r="SCZ23" s="262"/>
      <c r="SDA23" s="262"/>
      <c r="SDB23" s="262"/>
      <c r="SDC23" s="262"/>
      <c r="SDD23" s="262"/>
      <c r="SDE23" s="262"/>
      <c r="SDF23" s="262"/>
      <c r="SDG23" s="262"/>
      <c r="SDH23" s="262"/>
      <c r="SDI23" s="262"/>
      <c r="SDJ23" s="262"/>
      <c r="SDK23" s="262"/>
      <c r="SDL23" s="262"/>
      <c r="SDM23" s="262"/>
      <c r="SDN23" s="262"/>
      <c r="SDO23" s="262"/>
      <c r="SDP23" s="262"/>
      <c r="SDQ23" s="262"/>
      <c r="SDR23" s="262"/>
      <c r="SDS23" s="262"/>
      <c r="SDT23" s="262"/>
      <c r="SDU23" s="262"/>
      <c r="SDV23" s="262"/>
      <c r="SDW23" s="262"/>
      <c r="SDX23" s="262"/>
      <c r="SDY23" s="262"/>
      <c r="SDZ23" s="262"/>
      <c r="SEA23" s="262"/>
      <c r="SEB23" s="262"/>
      <c r="SEC23" s="262"/>
      <c r="SED23" s="262"/>
      <c r="SEE23" s="262"/>
      <c r="SEF23" s="262"/>
      <c r="SEG23" s="262"/>
      <c r="SEH23" s="262"/>
      <c r="SEI23" s="262"/>
      <c r="SEJ23" s="262"/>
      <c r="SEK23" s="262"/>
      <c r="SEL23" s="262"/>
      <c r="SEM23" s="262"/>
      <c r="SEN23" s="262"/>
      <c r="SEO23" s="262"/>
      <c r="SEP23" s="262"/>
      <c r="SEQ23" s="262"/>
      <c r="SER23" s="262"/>
      <c r="SES23" s="262"/>
      <c r="SET23" s="262"/>
      <c r="SEU23" s="262"/>
      <c r="SEV23" s="262"/>
      <c r="SEW23" s="262"/>
      <c r="SEX23" s="262"/>
      <c r="SEY23" s="262"/>
      <c r="SEZ23" s="262"/>
      <c r="SFA23" s="262"/>
      <c r="SFB23" s="262"/>
      <c r="SFC23" s="262"/>
      <c r="SFD23" s="262"/>
      <c r="SFE23" s="262"/>
      <c r="SFF23" s="262"/>
      <c r="SFG23" s="262"/>
      <c r="SFH23" s="262"/>
      <c r="SFI23" s="262"/>
      <c r="SFJ23" s="262"/>
      <c r="SFK23" s="262"/>
      <c r="SFL23" s="262"/>
      <c r="SFM23" s="262"/>
      <c r="SFN23" s="262"/>
      <c r="SFO23" s="262"/>
      <c r="SFP23" s="262"/>
      <c r="SFQ23" s="262"/>
      <c r="SFR23" s="262"/>
      <c r="SFS23" s="262"/>
      <c r="SFT23" s="262"/>
      <c r="SFU23" s="262"/>
      <c r="SFV23" s="262"/>
      <c r="SFW23" s="262"/>
      <c r="SFX23" s="262"/>
      <c r="SFY23" s="262"/>
      <c r="SFZ23" s="262"/>
      <c r="SGA23" s="262"/>
      <c r="SGB23" s="262"/>
      <c r="SGC23" s="262"/>
      <c r="SGD23" s="262"/>
      <c r="SGE23" s="262"/>
      <c r="SGF23" s="262"/>
      <c r="SGG23" s="262"/>
      <c r="SGH23" s="262"/>
      <c r="SGI23" s="262"/>
      <c r="SGJ23" s="262"/>
      <c r="SGK23" s="262"/>
      <c r="SGL23" s="262"/>
      <c r="SGM23" s="262"/>
      <c r="SGN23" s="262"/>
      <c r="SGO23" s="262"/>
      <c r="SGP23" s="262"/>
      <c r="SGQ23" s="262"/>
      <c r="SGR23" s="262"/>
      <c r="SGS23" s="262"/>
      <c r="SGT23" s="262"/>
      <c r="SGU23" s="262"/>
      <c r="SGV23" s="262"/>
      <c r="SGW23" s="262"/>
      <c r="SGX23" s="262"/>
      <c r="SGY23" s="262"/>
      <c r="SGZ23" s="262"/>
      <c r="SHA23" s="262"/>
      <c r="SHB23" s="262"/>
      <c r="SHC23" s="262"/>
      <c r="SHD23" s="262"/>
      <c r="SHE23" s="262"/>
      <c r="SHF23" s="262"/>
      <c r="SHG23" s="262"/>
      <c r="SHH23" s="262"/>
      <c r="SHI23" s="262"/>
      <c r="SHJ23" s="262"/>
      <c r="SHK23" s="262"/>
      <c r="SHL23" s="262"/>
      <c r="SHM23" s="262"/>
      <c r="SHN23" s="262"/>
      <c r="SHO23" s="262"/>
      <c r="SHP23" s="262"/>
      <c r="SHQ23" s="262"/>
      <c r="SHR23" s="262"/>
      <c r="SHS23" s="262"/>
      <c r="SHT23" s="262"/>
      <c r="SHU23" s="262"/>
      <c r="SHV23" s="262"/>
      <c r="SHW23" s="262"/>
      <c r="SHX23" s="262"/>
      <c r="SHY23" s="262"/>
      <c r="SHZ23" s="262"/>
      <c r="SIA23" s="262"/>
      <c r="SIB23" s="262"/>
      <c r="SIC23" s="262"/>
      <c r="SID23" s="262"/>
      <c r="SIE23" s="262"/>
      <c r="SIF23" s="262"/>
      <c r="SIG23" s="262"/>
      <c r="SIH23" s="262"/>
      <c r="SII23" s="262"/>
      <c r="SIJ23" s="262"/>
      <c r="SIK23" s="262"/>
      <c r="SIL23" s="262"/>
      <c r="SIM23" s="262"/>
      <c r="SIN23" s="262"/>
      <c r="SIO23" s="262"/>
      <c r="SIP23" s="262"/>
      <c r="SIQ23" s="262"/>
      <c r="SIR23" s="262"/>
      <c r="SIS23" s="262"/>
      <c r="SIT23" s="262"/>
      <c r="SIU23" s="262"/>
      <c r="SIV23" s="262"/>
      <c r="SIW23" s="262"/>
      <c r="SIX23" s="262"/>
      <c r="SIY23" s="262"/>
      <c r="SIZ23" s="262"/>
      <c r="SJA23" s="262"/>
      <c r="SJB23" s="262"/>
      <c r="SJC23" s="262"/>
      <c r="SJD23" s="262"/>
      <c r="SJE23" s="262"/>
      <c r="SJF23" s="262"/>
      <c r="SJG23" s="262"/>
      <c r="SJH23" s="262"/>
      <c r="SJI23" s="262"/>
      <c r="SJJ23" s="262"/>
      <c r="SJK23" s="262"/>
      <c r="SJL23" s="262"/>
      <c r="SJM23" s="262"/>
      <c r="SJN23" s="262"/>
      <c r="SJO23" s="262"/>
      <c r="SJP23" s="262"/>
      <c r="SJQ23" s="262"/>
      <c r="SJR23" s="262"/>
      <c r="SJS23" s="262"/>
      <c r="SJT23" s="262"/>
      <c r="SJU23" s="262"/>
      <c r="SJV23" s="262"/>
      <c r="SJW23" s="262"/>
      <c r="SJX23" s="262"/>
      <c r="SJY23" s="262"/>
      <c r="SJZ23" s="262"/>
      <c r="SKA23" s="262"/>
      <c r="SKB23" s="262"/>
      <c r="SKC23" s="262"/>
      <c r="SKD23" s="262"/>
      <c r="SKE23" s="262"/>
      <c r="SKF23" s="262"/>
      <c r="SKG23" s="262"/>
      <c r="SKH23" s="262"/>
      <c r="SKI23" s="262"/>
      <c r="SKJ23" s="262"/>
      <c r="SKK23" s="262"/>
      <c r="SKL23" s="262"/>
      <c r="SKM23" s="262"/>
      <c r="SKN23" s="262"/>
      <c r="SKO23" s="262"/>
      <c r="SKP23" s="262"/>
      <c r="SKQ23" s="262"/>
      <c r="SKR23" s="262"/>
      <c r="SKS23" s="262"/>
      <c r="SKT23" s="262"/>
      <c r="SKU23" s="262"/>
      <c r="SKV23" s="262"/>
      <c r="SKW23" s="262"/>
      <c r="SKX23" s="262"/>
      <c r="SKY23" s="262"/>
      <c r="SKZ23" s="262"/>
      <c r="SLA23" s="262"/>
      <c r="SLB23" s="262"/>
      <c r="SLC23" s="262"/>
      <c r="SLD23" s="262"/>
      <c r="SLE23" s="262"/>
      <c r="SLF23" s="262"/>
      <c r="SLG23" s="262"/>
      <c r="SLH23" s="262"/>
      <c r="SLI23" s="262"/>
      <c r="SLJ23" s="262"/>
      <c r="SLK23" s="262"/>
      <c r="SLL23" s="262"/>
      <c r="SLM23" s="262"/>
      <c r="SLN23" s="262"/>
      <c r="SLO23" s="262"/>
      <c r="SLP23" s="262"/>
      <c r="SLQ23" s="262"/>
      <c r="SLR23" s="262"/>
      <c r="SLS23" s="262"/>
      <c r="SLT23" s="262"/>
      <c r="SLU23" s="262"/>
      <c r="SLV23" s="262"/>
      <c r="SLW23" s="262"/>
      <c r="SLX23" s="262"/>
      <c r="SLY23" s="262"/>
      <c r="SLZ23" s="262"/>
      <c r="SMA23" s="262"/>
      <c r="SMB23" s="262"/>
      <c r="SMC23" s="262"/>
      <c r="SMD23" s="262"/>
      <c r="SME23" s="262"/>
      <c r="SMF23" s="262"/>
      <c r="SMG23" s="262"/>
      <c r="SMH23" s="262"/>
      <c r="SMI23" s="262"/>
      <c r="SMJ23" s="262"/>
      <c r="SMK23" s="262"/>
      <c r="SML23" s="262"/>
      <c r="SMM23" s="262"/>
      <c r="SMN23" s="262"/>
      <c r="SMO23" s="262"/>
      <c r="SMP23" s="262"/>
      <c r="SMQ23" s="262"/>
      <c r="SMR23" s="262"/>
      <c r="SMS23" s="262"/>
      <c r="SMT23" s="262"/>
      <c r="SMU23" s="262"/>
      <c r="SMV23" s="262"/>
      <c r="SMW23" s="262"/>
      <c r="SMX23" s="262"/>
      <c r="SMY23" s="262"/>
      <c r="SMZ23" s="262"/>
      <c r="SNA23" s="262"/>
      <c r="SNB23" s="262"/>
      <c r="SNC23" s="262"/>
      <c r="SND23" s="262"/>
      <c r="SNE23" s="262"/>
      <c r="SNF23" s="262"/>
      <c r="SNG23" s="262"/>
      <c r="SNH23" s="262"/>
      <c r="SNI23" s="262"/>
      <c r="SNJ23" s="262"/>
      <c r="SNK23" s="262"/>
      <c r="SNL23" s="262"/>
      <c r="SNM23" s="262"/>
      <c r="SNN23" s="262"/>
      <c r="SNO23" s="262"/>
      <c r="SNP23" s="262"/>
      <c r="SNQ23" s="262"/>
      <c r="SNR23" s="262"/>
      <c r="SNS23" s="262"/>
      <c r="SNT23" s="262"/>
      <c r="SNU23" s="262"/>
      <c r="SNV23" s="262"/>
      <c r="SNW23" s="262"/>
      <c r="SNX23" s="262"/>
      <c r="SNY23" s="262"/>
      <c r="SNZ23" s="262"/>
      <c r="SOA23" s="262"/>
      <c r="SOB23" s="262"/>
      <c r="SOC23" s="262"/>
      <c r="SOD23" s="262"/>
      <c r="SOE23" s="262"/>
      <c r="SOF23" s="262"/>
      <c r="SOG23" s="262"/>
      <c r="SOH23" s="262"/>
      <c r="SOI23" s="262"/>
      <c r="SOJ23" s="262"/>
      <c r="SOK23" s="262"/>
      <c r="SOL23" s="262"/>
      <c r="SOM23" s="262"/>
      <c r="SON23" s="262"/>
      <c r="SOO23" s="262"/>
      <c r="SOP23" s="262"/>
      <c r="SOQ23" s="262"/>
      <c r="SOR23" s="262"/>
      <c r="SOS23" s="262"/>
      <c r="SOT23" s="262"/>
      <c r="SOU23" s="262"/>
      <c r="SOV23" s="262"/>
      <c r="SOW23" s="262"/>
      <c r="SOX23" s="262"/>
      <c r="SOY23" s="262"/>
      <c r="SOZ23" s="262"/>
      <c r="SPA23" s="262"/>
      <c r="SPB23" s="262"/>
      <c r="SPC23" s="262"/>
      <c r="SPD23" s="262"/>
      <c r="SPE23" s="262"/>
      <c r="SPF23" s="262"/>
      <c r="SPG23" s="262"/>
      <c r="SPH23" s="262"/>
      <c r="SPI23" s="262"/>
      <c r="SPJ23" s="262"/>
      <c r="SPK23" s="262"/>
      <c r="SPL23" s="262"/>
      <c r="SPM23" s="262"/>
      <c r="SPN23" s="262"/>
      <c r="SPO23" s="262"/>
      <c r="SPP23" s="262"/>
      <c r="SPQ23" s="262"/>
      <c r="SPR23" s="262"/>
      <c r="SPS23" s="262"/>
      <c r="SPT23" s="262"/>
      <c r="SPU23" s="262"/>
      <c r="SPV23" s="262"/>
      <c r="SPW23" s="262"/>
      <c r="SPX23" s="262"/>
      <c r="SPY23" s="262"/>
      <c r="SPZ23" s="262"/>
      <c r="SQA23" s="262"/>
      <c r="SQB23" s="262"/>
      <c r="SQC23" s="262"/>
      <c r="SQD23" s="262"/>
      <c r="SQE23" s="262"/>
      <c r="SQF23" s="262"/>
      <c r="SQG23" s="262"/>
      <c r="SQH23" s="262"/>
      <c r="SQI23" s="262"/>
      <c r="SQJ23" s="262"/>
      <c r="SQK23" s="262"/>
      <c r="SQL23" s="262"/>
      <c r="SQM23" s="262"/>
      <c r="SQN23" s="262"/>
      <c r="SQO23" s="262"/>
      <c r="SQP23" s="262"/>
      <c r="SQQ23" s="262"/>
      <c r="SQR23" s="262"/>
      <c r="SQS23" s="262"/>
      <c r="SQT23" s="262"/>
      <c r="SQU23" s="262"/>
      <c r="SQV23" s="262"/>
      <c r="SQW23" s="262"/>
      <c r="SQX23" s="262"/>
      <c r="SQY23" s="262"/>
      <c r="SQZ23" s="262"/>
      <c r="SRA23" s="262"/>
      <c r="SRB23" s="262"/>
      <c r="SRC23" s="262"/>
      <c r="SRD23" s="262"/>
      <c r="SRE23" s="262"/>
      <c r="SRF23" s="262"/>
      <c r="SRG23" s="262"/>
      <c r="SRH23" s="262"/>
      <c r="SRI23" s="262"/>
      <c r="SRJ23" s="262"/>
      <c r="SRK23" s="262"/>
      <c r="SRL23" s="262"/>
      <c r="SRM23" s="262"/>
      <c r="SRN23" s="262"/>
      <c r="SRO23" s="262"/>
      <c r="SRP23" s="262"/>
      <c r="SRQ23" s="262"/>
      <c r="SRR23" s="262"/>
      <c r="SRS23" s="262"/>
      <c r="SRT23" s="262"/>
      <c r="SRU23" s="262"/>
      <c r="SRV23" s="262"/>
      <c r="SRW23" s="262"/>
      <c r="SRX23" s="262"/>
      <c r="SRY23" s="262"/>
      <c r="SRZ23" s="262"/>
      <c r="SSA23" s="262"/>
      <c r="SSB23" s="262"/>
      <c r="SSC23" s="262"/>
      <c r="SSD23" s="262"/>
      <c r="SSE23" s="262"/>
      <c r="SSF23" s="262"/>
      <c r="SSG23" s="262"/>
      <c r="SSH23" s="262"/>
      <c r="SSI23" s="262"/>
      <c r="SSJ23" s="262"/>
      <c r="SSK23" s="262"/>
      <c r="SSL23" s="262"/>
      <c r="SSM23" s="262"/>
      <c r="SSN23" s="262"/>
      <c r="SSO23" s="262"/>
      <c r="SSP23" s="262"/>
      <c r="SSQ23" s="262"/>
      <c r="SSR23" s="262"/>
      <c r="SSS23" s="262"/>
      <c r="SST23" s="262"/>
      <c r="SSU23" s="262"/>
      <c r="SSV23" s="262"/>
      <c r="SSW23" s="262"/>
      <c r="SSX23" s="262"/>
      <c r="SSY23" s="262"/>
      <c r="SSZ23" s="262"/>
      <c r="STA23" s="262"/>
      <c r="STB23" s="262"/>
      <c r="STC23" s="262"/>
      <c r="STD23" s="262"/>
      <c r="STE23" s="262"/>
      <c r="STF23" s="262"/>
      <c r="STG23" s="262"/>
      <c r="STH23" s="262"/>
      <c r="STI23" s="262"/>
      <c r="STJ23" s="262"/>
      <c r="STK23" s="262"/>
      <c r="STL23" s="262"/>
      <c r="STM23" s="262"/>
      <c r="STN23" s="262"/>
      <c r="STO23" s="262"/>
      <c r="STP23" s="262"/>
      <c r="STQ23" s="262"/>
      <c r="STR23" s="262"/>
      <c r="STS23" s="262"/>
      <c r="STT23" s="262"/>
      <c r="STU23" s="262"/>
      <c r="STV23" s="262"/>
      <c r="STW23" s="262"/>
      <c r="STX23" s="262"/>
      <c r="STY23" s="262"/>
      <c r="STZ23" s="262"/>
      <c r="SUA23" s="262"/>
      <c r="SUB23" s="262"/>
      <c r="SUC23" s="262"/>
      <c r="SUD23" s="262"/>
      <c r="SUE23" s="262"/>
      <c r="SUF23" s="262"/>
      <c r="SUG23" s="262"/>
      <c r="SUH23" s="262"/>
      <c r="SUI23" s="262"/>
      <c r="SUJ23" s="262"/>
      <c r="SUK23" s="262"/>
      <c r="SUL23" s="262"/>
      <c r="SUM23" s="262"/>
      <c r="SUN23" s="262"/>
      <c r="SUO23" s="262"/>
      <c r="SUP23" s="262"/>
      <c r="SUQ23" s="262"/>
      <c r="SUR23" s="262"/>
      <c r="SUS23" s="262"/>
      <c r="SUT23" s="262"/>
      <c r="SUU23" s="262"/>
      <c r="SUV23" s="262"/>
      <c r="SUW23" s="262"/>
      <c r="SUX23" s="262"/>
      <c r="SUY23" s="262"/>
      <c r="SUZ23" s="262"/>
      <c r="SVA23" s="262"/>
      <c r="SVB23" s="262"/>
      <c r="SVC23" s="262"/>
      <c r="SVD23" s="262"/>
      <c r="SVE23" s="262"/>
      <c r="SVF23" s="262"/>
      <c r="SVG23" s="262"/>
      <c r="SVH23" s="262"/>
      <c r="SVI23" s="262"/>
      <c r="SVJ23" s="262"/>
      <c r="SVK23" s="262"/>
      <c r="SVL23" s="262"/>
      <c r="SVM23" s="262"/>
      <c r="SVN23" s="262"/>
      <c r="SVO23" s="262"/>
      <c r="SVP23" s="262"/>
      <c r="SVQ23" s="262"/>
      <c r="SVR23" s="262"/>
      <c r="SVS23" s="262"/>
      <c r="SVT23" s="262"/>
      <c r="SVU23" s="262"/>
      <c r="SVV23" s="262"/>
      <c r="SVW23" s="262"/>
      <c r="SVX23" s="262"/>
      <c r="SVY23" s="262"/>
      <c r="SVZ23" s="262"/>
      <c r="SWA23" s="262"/>
      <c r="SWB23" s="262"/>
      <c r="SWC23" s="262"/>
      <c r="SWD23" s="262"/>
      <c r="SWE23" s="262"/>
      <c r="SWF23" s="262"/>
      <c r="SWG23" s="262"/>
      <c r="SWH23" s="262"/>
      <c r="SWI23" s="262"/>
      <c r="SWJ23" s="262"/>
      <c r="SWK23" s="262"/>
      <c r="SWL23" s="262"/>
      <c r="SWM23" s="262"/>
      <c r="SWN23" s="262"/>
      <c r="SWO23" s="262"/>
      <c r="SWP23" s="262"/>
      <c r="SWQ23" s="262"/>
      <c r="SWR23" s="262"/>
      <c r="SWS23" s="262"/>
      <c r="SWT23" s="262"/>
      <c r="SWU23" s="262"/>
      <c r="SWV23" s="262"/>
      <c r="SWW23" s="262"/>
      <c r="SWX23" s="262"/>
      <c r="SWY23" s="262"/>
      <c r="SWZ23" s="262"/>
      <c r="SXA23" s="262"/>
      <c r="SXB23" s="262"/>
      <c r="SXC23" s="262"/>
      <c r="SXD23" s="262"/>
      <c r="SXE23" s="262"/>
      <c r="SXF23" s="262"/>
      <c r="SXG23" s="262"/>
      <c r="SXH23" s="262"/>
      <c r="SXI23" s="262"/>
      <c r="SXJ23" s="262"/>
      <c r="SXK23" s="262"/>
      <c r="SXL23" s="262"/>
      <c r="SXM23" s="262"/>
      <c r="SXN23" s="262"/>
      <c r="SXO23" s="262"/>
      <c r="SXP23" s="262"/>
      <c r="SXQ23" s="262"/>
      <c r="SXR23" s="262"/>
      <c r="SXS23" s="262"/>
      <c r="SXT23" s="262"/>
      <c r="SXU23" s="262"/>
      <c r="SXV23" s="262"/>
      <c r="SXW23" s="262"/>
      <c r="SXX23" s="262"/>
      <c r="SXY23" s="262"/>
      <c r="SXZ23" s="262"/>
      <c r="SYA23" s="262"/>
      <c r="SYB23" s="262"/>
      <c r="SYC23" s="262"/>
      <c r="SYD23" s="262"/>
      <c r="SYE23" s="262"/>
      <c r="SYF23" s="262"/>
      <c r="SYG23" s="262"/>
      <c r="SYH23" s="262"/>
      <c r="SYI23" s="262"/>
      <c r="SYJ23" s="262"/>
      <c r="SYK23" s="262"/>
      <c r="SYL23" s="262"/>
      <c r="SYM23" s="262"/>
      <c r="SYN23" s="262"/>
      <c r="SYO23" s="262"/>
      <c r="SYP23" s="262"/>
      <c r="SYQ23" s="262"/>
      <c r="SYR23" s="262"/>
      <c r="SYS23" s="262"/>
      <c r="SYT23" s="262"/>
      <c r="SYU23" s="262"/>
      <c r="SYV23" s="262"/>
      <c r="SYW23" s="262"/>
      <c r="SYX23" s="262"/>
      <c r="SYY23" s="262"/>
      <c r="SYZ23" s="262"/>
      <c r="SZA23" s="262"/>
      <c r="SZB23" s="262"/>
      <c r="SZC23" s="262"/>
      <c r="SZD23" s="262"/>
      <c r="SZE23" s="262"/>
      <c r="SZF23" s="262"/>
      <c r="SZG23" s="262"/>
      <c r="SZH23" s="262"/>
      <c r="SZI23" s="262"/>
      <c r="SZJ23" s="262"/>
      <c r="SZK23" s="262"/>
      <c r="SZL23" s="262"/>
      <c r="SZM23" s="262"/>
      <c r="SZN23" s="262"/>
      <c r="SZO23" s="262"/>
      <c r="SZP23" s="262"/>
      <c r="SZQ23" s="262"/>
      <c r="SZR23" s="262"/>
      <c r="SZS23" s="262"/>
      <c r="SZT23" s="262"/>
      <c r="SZU23" s="262"/>
      <c r="SZV23" s="262"/>
      <c r="SZW23" s="262"/>
      <c r="SZX23" s="262"/>
      <c r="SZY23" s="262"/>
      <c r="SZZ23" s="262"/>
      <c r="TAA23" s="262"/>
      <c r="TAB23" s="262"/>
      <c r="TAC23" s="262"/>
      <c r="TAD23" s="262"/>
      <c r="TAE23" s="262"/>
      <c r="TAF23" s="262"/>
      <c r="TAG23" s="262"/>
      <c r="TAH23" s="262"/>
      <c r="TAI23" s="262"/>
      <c r="TAJ23" s="262"/>
      <c r="TAK23" s="262"/>
      <c r="TAL23" s="262"/>
      <c r="TAM23" s="262"/>
      <c r="TAN23" s="262"/>
      <c r="TAO23" s="262"/>
      <c r="TAP23" s="262"/>
      <c r="TAQ23" s="262"/>
      <c r="TAR23" s="262"/>
      <c r="TAS23" s="262"/>
      <c r="TAT23" s="262"/>
      <c r="TAU23" s="262"/>
      <c r="TAV23" s="262"/>
      <c r="TAW23" s="262"/>
      <c r="TAX23" s="262"/>
      <c r="TAY23" s="262"/>
      <c r="TAZ23" s="262"/>
      <c r="TBA23" s="262"/>
      <c r="TBB23" s="262"/>
      <c r="TBC23" s="262"/>
      <c r="TBD23" s="262"/>
      <c r="TBE23" s="262"/>
      <c r="TBF23" s="262"/>
      <c r="TBG23" s="262"/>
      <c r="TBH23" s="262"/>
      <c r="TBI23" s="262"/>
      <c r="TBJ23" s="262"/>
      <c r="TBK23" s="262"/>
      <c r="TBL23" s="262"/>
      <c r="TBM23" s="262"/>
      <c r="TBN23" s="262"/>
      <c r="TBO23" s="262"/>
      <c r="TBP23" s="262"/>
      <c r="TBQ23" s="262"/>
      <c r="TBR23" s="262"/>
      <c r="TBS23" s="262"/>
      <c r="TBT23" s="262"/>
      <c r="TBU23" s="262"/>
      <c r="TBV23" s="262"/>
      <c r="TBW23" s="262"/>
      <c r="TBX23" s="262"/>
      <c r="TBY23" s="262"/>
      <c r="TBZ23" s="262"/>
      <c r="TCA23" s="262"/>
      <c r="TCB23" s="262"/>
      <c r="TCC23" s="262"/>
      <c r="TCD23" s="262"/>
      <c r="TCE23" s="262"/>
      <c r="TCF23" s="262"/>
      <c r="TCG23" s="262"/>
      <c r="TCH23" s="262"/>
      <c r="TCI23" s="262"/>
      <c r="TCJ23" s="262"/>
      <c r="TCK23" s="262"/>
      <c r="TCL23" s="262"/>
      <c r="TCM23" s="262"/>
      <c r="TCN23" s="262"/>
      <c r="TCO23" s="262"/>
      <c r="TCP23" s="262"/>
      <c r="TCQ23" s="262"/>
      <c r="TCR23" s="262"/>
      <c r="TCS23" s="262"/>
      <c r="TCT23" s="262"/>
      <c r="TCU23" s="262"/>
      <c r="TCV23" s="262"/>
      <c r="TCW23" s="262"/>
      <c r="TCX23" s="262"/>
      <c r="TCY23" s="262"/>
      <c r="TCZ23" s="262"/>
      <c r="TDA23" s="262"/>
      <c r="TDB23" s="262"/>
      <c r="TDC23" s="262"/>
      <c r="TDD23" s="262"/>
      <c r="TDE23" s="262"/>
      <c r="TDF23" s="262"/>
      <c r="TDG23" s="262"/>
      <c r="TDH23" s="262"/>
      <c r="TDI23" s="262"/>
      <c r="TDJ23" s="262"/>
      <c r="TDK23" s="262"/>
      <c r="TDL23" s="262"/>
      <c r="TDM23" s="262"/>
      <c r="TDN23" s="262"/>
      <c r="TDO23" s="262"/>
      <c r="TDP23" s="262"/>
      <c r="TDQ23" s="262"/>
      <c r="TDR23" s="262"/>
      <c r="TDS23" s="262"/>
      <c r="TDT23" s="262"/>
      <c r="TDU23" s="262"/>
      <c r="TDV23" s="262"/>
      <c r="TDW23" s="262"/>
      <c r="TDX23" s="262"/>
      <c r="TDY23" s="262"/>
      <c r="TDZ23" s="262"/>
      <c r="TEA23" s="262"/>
      <c r="TEB23" s="262"/>
      <c r="TEC23" s="262"/>
      <c r="TED23" s="262"/>
      <c r="TEE23" s="262"/>
      <c r="TEF23" s="262"/>
      <c r="TEG23" s="262"/>
      <c r="TEH23" s="262"/>
      <c r="TEI23" s="262"/>
      <c r="TEJ23" s="262"/>
      <c r="TEK23" s="262"/>
      <c r="TEL23" s="262"/>
      <c r="TEM23" s="262"/>
      <c r="TEN23" s="262"/>
      <c r="TEO23" s="262"/>
      <c r="TEP23" s="262"/>
      <c r="TEQ23" s="262"/>
      <c r="TER23" s="262"/>
      <c r="TES23" s="262"/>
      <c r="TET23" s="262"/>
      <c r="TEU23" s="262"/>
      <c r="TEV23" s="262"/>
      <c r="TEW23" s="262"/>
      <c r="TEX23" s="262"/>
      <c r="TEY23" s="262"/>
      <c r="TEZ23" s="262"/>
      <c r="TFA23" s="262"/>
      <c r="TFB23" s="262"/>
      <c r="TFC23" s="262"/>
      <c r="TFD23" s="262"/>
      <c r="TFE23" s="262"/>
      <c r="TFF23" s="262"/>
      <c r="TFG23" s="262"/>
      <c r="TFH23" s="262"/>
      <c r="TFI23" s="262"/>
      <c r="TFJ23" s="262"/>
      <c r="TFK23" s="262"/>
      <c r="TFL23" s="262"/>
      <c r="TFM23" s="262"/>
      <c r="TFN23" s="262"/>
      <c r="TFO23" s="262"/>
      <c r="TFP23" s="262"/>
      <c r="TFQ23" s="262"/>
      <c r="TFR23" s="262"/>
      <c r="TFS23" s="262"/>
      <c r="TFT23" s="262"/>
      <c r="TFU23" s="262"/>
      <c r="TFV23" s="262"/>
      <c r="TFW23" s="262"/>
      <c r="TFX23" s="262"/>
      <c r="TFY23" s="262"/>
      <c r="TFZ23" s="262"/>
      <c r="TGA23" s="262"/>
      <c r="TGB23" s="262"/>
      <c r="TGC23" s="262"/>
      <c r="TGD23" s="262"/>
      <c r="TGE23" s="262"/>
      <c r="TGF23" s="262"/>
      <c r="TGG23" s="262"/>
      <c r="TGH23" s="262"/>
      <c r="TGI23" s="262"/>
      <c r="TGJ23" s="262"/>
      <c r="TGK23" s="262"/>
      <c r="TGL23" s="262"/>
      <c r="TGM23" s="262"/>
      <c r="TGN23" s="262"/>
      <c r="TGO23" s="262"/>
      <c r="TGP23" s="262"/>
      <c r="TGQ23" s="262"/>
      <c r="TGR23" s="262"/>
      <c r="TGS23" s="262"/>
      <c r="TGT23" s="262"/>
      <c r="TGU23" s="262"/>
      <c r="TGV23" s="262"/>
      <c r="TGW23" s="262"/>
      <c r="TGX23" s="262"/>
      <c r="TGY23" s="262"/>
      <c r="TGZ23" s="262"/>
      <c r="THA23" s="262"/>
      <c r="THB23" s="262"/>
      <c r="THC23" s="262"/>
      <c r="THD23" s="262"/>
      <c r="THE23" s="262"/>
      <c r="THF23" s="262"/>
      <c r="THG23" s="262"/>
      <c r="THH23" s="262"/>
      <c r="THI23" s="262"/>
      <c r="THJ23" s="262"/>
      <c r="THK23" s="262"/>
      <c r="THL23" s="262"/>
      <c r="THM23" s="262"/>
      <c r="THN23" s="262"/>
      <c r="THO23" s="262"/>
      <c r="THP23" s="262"/>
      <c r="THQ23" s="262"/>
      <c r="THR23" s="262"/>
      <c r="THS23" s="262"/>
      <c r="THT23" s="262"/>
      <c r="THU23" s="262"/>
      <c r="THV23" s="262"/>
      <c r="THW23" s="262"/>
      <c r="THX23" s="262"/>
      <c r="THY23" s="262"/>
      <c r="THZ23" s="262"/>
      <c r="TIA23" s="262"/>
      <c r="TIB23" s="262"/>
      <c r="TIC23" s="262"/>
      <c r="TID23" s="262"/>
      <c r="TIE23" s="262"/>
      <c r="TIF23" s="262"/>
      <c r="TIG23" s="262"/>
      <c r="TIH23" s="262"/>
      <c r="TII23" s="262"/>
      <c r="TIJ23" s="262"/>
      <c r="TIK23" s="262"/>
      <c r="TIL23" s="262"/>
      <c r="TIM23" s="262"/>
      <c r="TIN23" s="262"/>
      <c r="TIO23" s="262"/>
      <c r="TIP23" s="262"/>
      <c r="TIQ23" s="262"/>
      <c r="TIR23" s="262"/>
      <c r="TIS23" s="262"/>
      <c r="TIT23" s="262"/>
      <c r="TIU23" s="262"/>
      <c r="TIV23" s="262"/>
      <c r="TIW23" s="262"/>
      <c r="TIX23" s="262"/>
      <c r="TIY23" s="262"/>
      <c r="TIZ23" s="262"/>
      <c r="TJA23" s="262"/>
      <c r="TJB23" s="262"/>
      <c r="TJC23" s="262"/>
      <c r="TJD23" s="262"/>
      <c r="TJE23" s="262"/>
      <c r="TJF23" s="262"/>
      <c r="TJG23" s="262"/>
      <c r="TJH23" s="262"/>
      <c r="TJI23" s="262"/>
      <c r="TJJ23" s="262"/>
      <c r="TJK23" s="262"/>
      <c r="TJL23" s="262"/>
      <c r="TJM23" s="262"/>
      <c r="TJN23" s="262"/>
      <c r="TJO23" s="262"/>
      <c r="TJP23" s="262"/>
      <c r="TJQ23" s="262"/>
      <c r="TJR23" s="262"/>
      <c r="TJS23" s="262"/>
      <c r="TJT23" s="262"/>
      <c r="TJU23" s="262"/>
      <c r="TJV23" s="262"/>
      <c r="TJW23" s="262"/>
      <c r="TJX23" s="262"/>
      <c r="TJY23" s="262"/>
      <c r="TJZ23" s="262"/>
      <c r="TKA23" s="262"/>
      <c r="TKB23" s="262"/>
      <c r="TKC23" s="262"/>
      <c r="TKD23" s="262"/>
      <c r="TKE23" s="262"/>
      <c r="TKF23" s="262"/>
      <c r="TKG23" s="262"/>
      <c r="TKH23" s="262"/>
      <c r="TKI23" s="262"/>
      <c r="TKJ23" s="262"/>
      <c r="TKK23" s="262"/>
      <c r="TKL23" s="262"/>
      <c r="TKM23" s="262"/>
      <c r="TKN23" s="262"/>
      <c r="TKO23" s="262"/>
      <c r="TKP23" s="262"/>
      <c r="TKQ23" s="262"/>
      <c r="TKR23" s="262"/>
      <c r="TKS23" s="262"/>
      <c r="TKT23" s="262"/>
      <c r="TKU23" s="262"/>
      <c r="TKV23" s="262"/>
      <c r="TKW23" s="262"/>
      <c r="TKX23" s="262"/>
      <c r="TKY23" s="262"/>
      <c r="TKZ23" s="262"/>
      <c r="TLA23" s="262"/>
      <c r="TLB23" s="262"/>
      <c r="TLC23" s="262"/>
      <c r="TLD23" s="262"/>
      <c r="TLE23" s="262"/>
      <c r="TLF23" s="262"/>
      <c r="TLG23" s="262"/>
      <c r="TLH23" s="262"/>
      <c r="TLI23" s="262"/>
      <c r="TLJ23" s="262"/>
      <c r="TLK23" s="262"/>
      <c r="TLL23" s="262"/>
      <c r="TLM23" s="262"/>
      <c r="TLN23" s="262"/>
      <c r="TLO23" s="262"/>
      <c r="TLP23" s="262"/>
      <c r="TLQ23" s="262"/>
      <c r="TLR23" s="262"/>
      <c r="TLS23" s="262"/>
      <c r="TLT23" s="262"/>
      <c r="TLU23" s="262"/>
      <c r="TLV23" s="262"/>
      <c r="TLW23" s="262"/>
      <c r="TLX23" s="262"/>
      <c r="TLY23" s="262"/>
      <c r="TLZ23" s="262"/>
      <c r="TMA23" s="262"/>
      <c r="TMB23" s="262"/>
      <c r="TMC23" s="262"/>
      <c r="TMD23" s="262"/>
      <c r="TME23" s="262"/>
      <c r="TMF23" s="262"/>
      <c r="TMG23" s="262"/>
      <c r="TMH23" s="262"/>
      <c r="TMI23" s="262"/>
      <c r="TMJ23" s="262"/>
      <c r="TMK23" s="262"/>
      <c r="TML23" s="262"/>
      <c r="TMM23" s="262"/>
      <c r="TMN23" s="262"/>
      <c r="TMO23" s="262"/>
      <c r="TMP23" s="262"/>
      <c r="TMQ23" s="262"/>
      <c r="TMR23" s="262"/>
      <c r="TMS23" s="262"/>
      <c r="TMT23" s="262"/>
      <c r="TMU23" s="262"/>
      <c r="TMV23" s="262"/>
      <c r="TMW23" s="262"/>
      <c r="TMX23" s="262"/>
      <c r="TMY23" s="262"/>
      <c r="TMZ23" s="262"/>
      <c r="TNA23" s="262"/>
      <c r="TNB23" s="262"/>
      <c r="TNC23" s="262"/>
      <c r="TND23" s="262"/>
      <c r="TNE23" s="262"/>
      <c r="TNF23" s="262"/>
      <c r="TNG23" s="262"/>
      <c r="TNH23" s="262"/>
      <c r="TNI23" s="262"/>
      <c r="TNJ23" s="262"/>
      <c r="TNK23" s="262"/>
      <c r="TNL23" s="262"/>
      <c r="TNM23" s="262"/>
      <c r="TNN23" s="262"/>
      <c r="TNO23" s="262"/>
      <c r="TNP23" s="262"/>
      <c r="TNQ23" s="262"/>
      <c r="TNR23" s="262"/>
      <c r="TNS23" s="262"/>
      <c r="TNT23" s="262"/>
      <c r="TNU23" s="262"/>
      <c r="TNV23" s="262"/>
      <c r="TNW23" s="262"/>
      <c r="TNX23" s="262"/>
      <c r="TNY23" s="262"/>
      <c r="TNZ23" s="262"/>
      <c r="TOA23" s="262"/>
      <c r="TOB23" s="262"/>
      <c r="TOC23" s="262"/>
      <c r="TOD23" s="262"/>
      <c r="TOE23" s="262"/>
      <c r="TOF23" s="262"/>
      <c r="TOG23" s="262"/>
      <c r="TOH23" s="262"/>
      <c r="TOI23" s="262"/>
      <c r="TOJ23" s="262"/>
      <c r="TOK23" s="262"/>
      <c r="TOL23" s="262"/>
      <c r="TOM23" s="262"/>
      <c r="TON23" s="262"/>
      <c r="TOO23" s="262"/>
      <c r="TOP23" s="262"/>
      <c r="TOQ23" s="262"/>
      <c r="TOR23" s="262"/>
      <c r="TOS23" s="262"/>
      <c r="TOT23" s="262"/>
      <c r="TOU23" s="262"/>
      <c r="TOV23" s="262"/>
      <c r="TOW23" s="262"/>
      <c r="TOX23" s="262"/>
      <c r="TOY23" s="262"/>
      <c r="TOZ23" s="262"/>
      <c r="TPA23" s="262"/>
      <c r="TPB23" s="262"/>
      <c r="TPC23" s="262"/>
      <c r="TPD23" s="262"/>
      <c r="TPE23" s="262"/>
      <c r="TPF23" s="262"/>
      <c r="TPG23" s="262"/>
      <c r="TPH23" s="262"/>
      <c r="TPI23" s="262"/>
      <c r="TPJ23" s="262"/>
      <c r="TPK23" s="262"/>
      <c r="TPL23" s="262"/>
      <c r="TPM23" s="262"/>
      <c r="TPN23" s="262"/>
      <c r="TPO23" s="262"/>
      <c r="TPP23" s="262"/>
      <c r="TPQ23" s="262"/>
      <c r="TPR23" s="262"/>
      <c r="TPS23" s="262"/>
      <c r="TPT23" s="262"/>
      <c r="TPU23" s="262"/>
      <c r="TPV23" s="262"/>
      <c r="TPW23" s="262"/>
      <c r="TPX23" s="262"/>
      <c r="TPY23" s="262"/>
      <c r="TPZ23" s="262"/>
      <c r="TQA23" s="262"/>
      <c r="TQB23" s="262"/>
      <c r="TQC23" s="262"/>
      <c r="TQD23" s="262"/>
      <c r="TQE23" s="262"/>
      <c r="TQF23" s="262"/>
      <c r="TQG23" s="262"/>
      <c r="TQH23" s="262"/>
      <c r="TQI23" s="262"/>
      <c r="TQJ23" s="262"/>
      <c r="TQK23" s="262"/>
      <c r="TQL23" s="262"/>
      <c r="TQM23" s="262"/>
      <c r="TQN23" s="262"/>
      <c r="TQO23" s="262"/>
      <c r="TQP23" s="262"/>
      <c r="TQQ23" s="262"/>
      <c r="TQR23" s="262"/>
      <c r="TQS23" s="262"/>
      <c r="TQT23" s="262"/>
      <c r="TQU23" s="262"/>
      <c r="TQV23" s="262"/>
      <c r="TQW23" s="262"/>
      <c r="TQX23" s="262"/>
      <c r="TQY23" s="262"/>
      <c r="TQZ23" s="262"/>
      <c r="TRA23" s="262"/>
      <c r="TRB23" s="262"/>
      <c r="TRC23" s="262"/>
      <c r="TRD23" s="262"/>
      <c r="TRE23" s="262"/>
      <c r="TRF23" s="262"/>
      <c r="TRG23" s="262"/>
      <c r="TRH23" s="262"/>
      <c r="TRI23" s="262"/>
      <c r="TRJ23" s="262"/>
      <c r="TRK23" s="262"/>
      <c r="TRL23" s="262"/>
      <c r="TRM23" s="262"/>
      <c r="TRN23" s="262"/>
      <c r="TRO23" s="262"/>
      <c r="TRP23" s="262"/>
      <c r="TRQ23" s="262"/>
      <c r="TRR23" s="262"/>
      <c r="TRS23" s="262"/>
      <c r="TRT23" s="262"/>
      <c r="TRU23" s="262"/>
      <c r="TRV23" s="262"/>
      <c r="TRW23" s="262"/>
      <c r="TRX23" s="262"/>
      <c r="TRY23" s="262"/>
      <c r="TRZ23" s="262"/>
      <c r="TSA23" s="262"/>
      <c r="TSB23" s="262"/>
      <c r="TSC23" s="262"/>
      <c r="TSD23" s="262"/>
      <c r="TSE23" s="262"/>
      <c r="TSF23" s="262"/>
      <c r="TSG23" s="262"/>
      <c r="TSH23" s="262"/>
      <c r="TSI23" s="262"/>
      <c r="TSJ23" s="262"/>
      <c r="TSK23" s="262"/>
      <c r="TSL23" s="262"/>
      <c r="TSM23" s="262"/>
      <c r="TSN23" s="262"/>
      <c r="TSO23" s="262"/>
      <c r="TSP23" s="262"/>
      <c r="TSQ23" s="262"/>
      <c r="TSR23" s="262"/>
      <c r="TSS23" s="262"/>
      <c r="TST23" s="262"/>
      <c r="TSU23" s="262"/>
      <c r="TSV23" s="262"/>
      <c r="TSW23" s="262"/>
      <c r="TSX23" s="262"/>
      <c r="TSY23" s="262"/>
      <c r="TSZ23" s="262"/>
      <c r="TTA23" s="262"/>
      <c r="TTB23" s="262"/>
      <c r="TTC23" s="262"/>
      <c r="TTD23" s="262"/>
      <c r="TTE23" s="262"/>
      <c r="TTF23" s="262"/>
      <c r="TTG23" s="262"/>
      <c r="TTH23" s="262"/>
      <c r="TTI23" s="262"/>
      <c r="TTJ23" s="262"/>
      <c r="TTK23" s="262"/>
      <c r="TTL23" s="262"/>
      <c r="TTM23" s="262"/>
      <c r="TTN23" s="262"/>
      <c r="TTO23" s="262"/>
      <c r="TTP23" s="262"/>
      <c r="TTQ23" s="262"/>
      <c r="TTR23" s="262"/>
      <c r="TTS23" s="262"/>
      <c r="TTT23" s="262"/>
      <c r="TTU23" s="262"/>
      <c r="TTV23" s="262"/>
      <c r="TTW23" s="262"/>
      <c r="TTX23" s="262"/>
      <c r="TTY23" s="262"/>
      <c r="TTZ23" s="262"/>
      <c r="TUA23" s="262"/>
      <c r="TUB23" s="262"/>
      <c r="TUC23" s="262"/>
      <c r="TUD23" s="262"/>
      <c r="TUE23" s="262"/>
      <c r="TUF23" s="262"/>
      <c r="TUG23" s="262"/>
      <c r="TUH23" s="262"/>
      <c r="TUI23" s="262"/>
      <c r="TUJ23" s="262"/>
      <c r="TUK23" s="262"/>
      <c r="TUL23" s="262"/>
      <c r="TUM23" s="262"/>
      <c r="TUN23" s="262"/>
      <c r="TUO23" s="262"/>
      <c r="TUP23" s="262"/>
      <c r="TUQ23" s="262"/>
      <c r="TUR23" s="262"/>
      <c r="TUS23" s="262"/>
      <c r="TUT23" s="262"/>
      <c r="TUU23" s="262"/>
      <c r="TUV23" s="262"/>
      <c r="TUW23" s="262"/>
      <c r="TUX23" s="262"/>
      <c r="TUY23" s="262"/>
      <c r="TUZ23" s="262"/>
      <c r="TVA23" s="262"/>
      <c r="TVB23" s="262"/>
      <c r="TVC23" s="262"/>
      <c r="TVD23" s="262"/>
      <c r="TVE23" s="262"/>
      <c r="TVF23" s="262"/>
      <c r="TVG23" s="262"/>
      <c r="TVH23" s="262"/>
      <c r="TVI23" s="262"/>
      <c r="TVJ23" s="262"/>
      <c r="TVK23" s="262"/>
      <c r="TVL23" s="262"/>
      <c r="TVM23" s="262"/>
      <c r="TVN23" s="262"/>
      <c r="TVO23" s="262"/>
      <c r="TVP23" s="262"/>
      <c r="TVQ23" s="262"/>
      <c r="TVR23" s="262"/>
      <c r="TVS23" s="262"/>
      <c r="TVT23" s="262"/>
      <c r="TVU23" s="262"/>
      <c r="TVV23" s="262"/>
      <c r="TVW23" s="262"/>
      <c r="TVX23" s="262"/>
      <c r="TVY23" s="262"/>
      <c r="TVZ23" s="262"/>
      <c r="TWA23" s="262"/>
      <c r="TWB23" s="262"/>
      <c r="TWC23" s="262"/>
      <c r="TWD23" s="262"/>
      <c r="TWE23" s="262"/>
      <c r="TWF23" s="262"/>
      <c r="TWG23" s="262"/>
      <c r="TWH23" s="262"/>
      <c r="TWI23" s="262"/>
      <c r="TWJ23" s="262"/>
      <c r="TWK23" s="262"/>
      <c r="TWL23" s="262"/>
      <c r="TWM23" s="262"/>
      <c r="TWN23" s="262"/>
      <c r="TWO23" s="262"/>
      <c r="TWP23" s="262"/>
      <c r="TWQ23" s="262"/>
      <c r="TWR23" s="262"/>
      <c r="TWS23" s="262"/>
      <c r="TWT23" s="262"/>
      <c r="TWU23" s="262"/>
      <c r="TWV23" s="262"/>
      <c r="TWW23" s="262"/>
      <c r="TWX23" s="262"/>
      <c r="TWY23" s="262"/>
      <c r="TWZ23" s="262"/>
      <c r="TXA23" s="262"/>
      <c r="TXB23" s="262"/>
      <c r="TXC23" s="262"/>
      <c r="TXD23" s="262"/>
      <c r="TXE23" s="262"/>
      <c r="TXF23" s="262"/>
      <c r="TXG23" s="262"/>
      <c r="TXH23" s="262"/>
      <c r="TXI23" s="262"/>
      <c r="TXJ23" s="262"/>
      <c r="TXK23" s="262"/>
      <c r="TXL23" s="262"/>
      <c r="TXM23" s="262"/>
      <c r="TXN23" s="262"/>
      <c r="TXO23" s="262"/>
      <c r="TXP23" s="262"/>
      <c r="TXQ23" s="262"/>
      <c r="TXR23" s="262"/>
      <c r="TXS23" s="262"/>
      <c r="TXT23" s="262"/>
      <c r="TXU23" s="262"/>
      <c r="TXV23" s="262"/>
      <c r="TXW23" s="262"/>
      <c r="TXX23" s="262"/>
      <c r="TXY23" s="262"/>
      <c r="TXZ23" s="262"/>
      <c r="TYA23" s="262"/>
      <c r="TYB23" s="262"/>
      <c r="TYC23" s="262"/>
      <c r="TYD23" s="262"/>
      <c r="TYE23" s="262"/>
      <c r="TYF23" s="262"/>
      <c r="TYG23" s="262"/>
      <c r="TYH23" s="262"/>
      <c r="TYI23" s="262"/>
      <c r="TYJ23" s="262"/>
      <c r="TYK23" s="262"/>
      <c r="TYL23" s="262"/>
      <c r="TYM23" s="262"/>
      <c r="TYN23" s="262"/>
      <c r="TYO23" s="262"/>
      <c r="TYP23" s="262"/>
      <c r="TYQ23" s="262"/>
      <c r="TYR23" s="262"/>
      <c r="TYS23" s="262"/>
      <c r="TYT23" s="262"/>
      <c r="TYU23" s="262"/>
      <c r="TYV23" s="262"/>
      <c r="TYW23" s="262"/>
      <c r="TYX23" s="262"/>
      <c r="TYY23" s="262"/>
      <c r="TYZ23" s="262"/>
      <c r="TZA23" s="262"/>
      <c r="TZB23" s="262"/>
      <c r="TZC23" s="262"/>
      <c r="TZD23" s="262"/>
      <c r="TZE23" s="262"/>
      <c r="TZF23" s="262"/>
      <c r="TZG23" s="262"/>
      <c r="TZH23" s="262"/>
      <c r="TZI23" s="262"/>
      <c r="TZJ23" s="262"/>
      <c r="TZK23" s="262"/>
      <c r="TZL23" s="262"/>
      <c r="TZM23" s="262"/>
      <c r="TZN23" s="262"/>
      <c r="TZO23" s="262"/>
      <c r="TZP23" s="262"/>
      <c r="TZQ23" s="262"/>
      <c r="TZR23" s="262"/>
      <c r="TZS23" s="262"/>
      <c r="TZT23" s="262"/>
      <c r="TZU23" s="262"/>
      <c r="TZV23" s="262"/>
      <c r="TZW23" s="262"/>
      <c r="TZX23" s="262"/>
      <c r="TZY23" s="262"/>
      <c r="TZZ23" s="262"/>
      <c r="UAA23" s="262"/>
      <c r="UAB23" s="262"/>
      <c r="UAC23" s="262"/>
      <c r="UAD23" s="262"/>
      <c r="UAE23" s="262"/>
      <c r="UAF23" s="262"/>
      <c r="UAG23" s="262"/>
      <c r="UAH23" s="262"/>
      <c r="UAI23" s="262"/>
      <c r="UAJ23" s="262"/>
      <c r="UAK23" s="262"/>
      <c r="UAL23" s="262"/>
      <c r="UAM23" s="262"/>
      <c r="UAN23" s="262"/>
      <c r="UAO23" s="262"/>
      <c r="UAP23" s="262"/>
      <c r="UAQ23" s="262"/>
      <c r="UAR23" s="262"/>
      <c r="UAS23" s="262"/>
      <c r="UAT23" s="262"/>
      <c r="UAU23" s="262"/>
      <c r="UAV23" s="262"/>
      <c r="UAW23" s="262"/>
      <c r="UAX23" s="262"/>
      <c r="UAY23" s="262"/>
      <c r="UAZ23" s="262"/>
      <c r="UBA23" s="262"/>
      <c r="UBB23" s="262"/>
      <c r="UBC23" s="262"/>
      <c r="UBD23" s="262"/>
      <c r="UBE23" s="262"/>
      <c r="UBF23" s="262"/>
      <c r="UBG23" s="262"/>
      <c r="UBH23" s="262"/>
      <c r="UBI23" s="262"/>
      <c r="UBJ23" s="262"/>
      <c r="UBK23" s="262"/>
      <c r="UBL23" s="262"/>
      <c r="UBM23" s="262"/>
      <c r="UBN23" s="262"/>
      <c r="UBO23" s="262"/>
      <c r="UBP23" s="262"/>
      <c r="UBQ23" s="262"/>
      <c r="UBR23" s="262"/>
      <c r="UBS23" s="262"/>
      <c r="UBT23" s="262"/>
      <c r="UBU23" s="262"/>
      <c r="UBV23" s="262"/>
      <c r="UBW23" s="262"/>
      <c r="UBX23" s="262"/>
      <c r="UBY23" s="262"/>
      <c r="UBZ23" s="262"/>
      <c r="UCA23" s="262"/>
      <c r="UCB23" s="262"/>
      <c r="UCC23" s="262"/>
      <c r="UCD23" s="262"/>
      <c r="UCE23" s="262"/>
      <c r="UCF23" s="262"/>
      <c r="UCG23" s="262"/>
      <c r="UCH23" s="262"/>
      <c r="UCI23" s="262"/>
      <c r="UCJ23" s="262"/>
      <c r="UCK23" s="262"/>
      <c r="UCL23" s="262"/>
      <c r="UCM23" s="262"/>
      <c r="UCN23" s="262"/>
      <c r="UCO23" s="262"/>
      <c r="UCP23" s="262"/>
      <c r="UCQ23" s="262"/>
      <c r="UCR23" s="262"/>
      <c r="UCS23" s="262"/>
      <c r="UCT23" s="262"/>
      <c r="UCU23" s="262"/>
      <c r="UCV23" s="262"/>
      <c r="UCW23" s="262"/>
      <c r="UCX23" s="262"/>
      <c r="UCY23" s="262"/>
      <c r="UCZ23" s="262"/>
      <c r="UDA23" s="262"/>
      <c r="UDB23" s="262"/>
      <c r="UDC23" s="262"/>
      <c r="UDD23" s="262"/>
      <c r="UDE23" s="262"/>
      <c r="UDF23" s="262"/>
      <c r="UDG23" s="262"/>
      <c r="UDH23" s="262"/>
      <c r="UDI23" s="262"/>
      <c r="UDJ23" s="262"/>
      <c r="UDK23" s="262"/>
      <c r="UDL23" s="262"/>
      <c r="UDM23" s="262"/>
      <c r="UDN23" s="262"/>
      <c r="UDO23" s="262"/>
      <c r="UDP23" s="262"/>
      <c r="UDQ23" s="262"/>
      <c r="UDR23" s="262"/>
      <c r="UDS23" s="262"/>
      <c r="UDT23" s="262"/>
      <c r="UDU23" s="262"/>
      <c r="UDV23" s="262"/>
      <c r="UDW23" s="262"/>
      <c r="UDX23" s="262"/>
      <c r="UDY23" s="262"/>
      <c r="UDZ23" s="262"/>
      <c r="UEA23" s="262"/>
      <c r="UEB23" s="262"/>
      <c r="UEC23" s="262"/>
      <c r="UED23" s="262"/>
      <c r="UEE23" s="262"/>
      <c r="UEF23" s="262"/>
      <c r="UEG23" s="262"/>
      <c r="UEH23" s="262"/>
      <c r="UEI23" s="262"/>
      <c r="UEJ23" s="262"/>
      <c r="UEK23" s="262"/>
      <c r="UEL23" s="262"/>
      <c r="UEM23" s="262"/>
      <c r="UEN23" s="262"/>
      <c r="UEO23" s="262"/>
      <c r="UEP23" s="262"/>
      <c r="UEQ23" s="262"/>
      <c r="UER23" s="262"/>
      <c r="UES23" s="262"/>
      <c r="UET23" s="262"/>
      <c r="UEU23" s="262"/>
      <c r="UEV23" s="262"/>
      <c r="UEW23" s="262"/>
      <c r="UEX23" s="262"/>
      <c r="UEY23" s="262"/>
      <c r="UEZ23" s="262"/>
      <c r="UFA23" s="262"/>
      <c r="UFB23" s="262"/>
      <c r="UFC23" s="262"/>
      <c r="UFD23" s="262"/>
      <c r="UFE23" s="262"/>
      <c r="UFF23" s="262"/>
      <c r="UFG23" s="262"/>
      <c r="UFH23" s="262"/>
      <c r="UFI23" s="262"/>
      <c r="UFJ23" s="262"/>
      <c r="UFK23" s="262"/>
      <c r="UFL23" s="262"/>
      <c r="UFM23" s="262"/>
      <c r="UFN23" s="262"/>
      <c r="UFO23" s="262"/>
      <c r="UFP23" s="262"/>
      <c r="UFQ23" s="262"/>
      <c r="UFR23" s="262"/>
      <c r="UFS23" s="262"/>
      <c r="UFT23" s="262"/>
      <c r="UFU23" s="262"/>
      <c r="UFV23" s="262"/>
      <c r="UFW23" s="262"/>
      <c r="UFX23" s="262"/>
      <c r="UFY23" s="262"/>
      <c r="UFZ23" s="262"/>
      <c r="UGA23" s="262"/>
      <c r="UGB23" s="262"/>
      <c r="UGC23" s="262"/>
      <c r="UGD23" s="262"/>
      <c r="UGE23" s="262"/>
      <c r="UGF23" s="262"/>
      <c r="UGG23" s="262"/>
      <c r="UGH23" s="262"/>
      <c r="UGI23" s="262"/>
      <c r="UGJ23" s="262"/>
      <c r="UGK23" s="262"/>
      <c r="UGL23" s="262"/>
      <c r="UGM23" s="262"/>
      <c r="UGN23" s="262"/>
      <c r="UGO23" s="262"/>
      <c r="UGP23" s="262"/>
      <c r="UGQ23" s="262"/>
      <c r="UGR23" s="262"/>
      <c r="UGS23" s="262"/>
      <c r="UGT23" s="262"/>
      <c r="UGU23" s="262"/>
      <c r="UGV23" s="262"/>
      <c r="UGW23" s="262"/>
      <c r="UGX23" s="262"/>
      <c r="UGY23" s="262"/>
      <c r="UGZ23" s="262"/>
      <c r="UHA23" s="262"/>
      <c r="UHB23" s="262"/>
      <c r="UHC23" s="262"/>
      <c r="UHD23" s="262"/>
      <c r="UHE23" s="262"/>
      <c r="UHF23" s="262"/>
      <c r="UHG23" s="262"/>
      <c r="UHH23" s="262"/>
      <c r="UHI23" s="262"/>
      <c r="UHJ23" s="262"/>
      <c r="UHK23" s="262"/>
      <c r="UHL23" s="262"/>
      <c r="UHM23" s="262"/>
      <c r="UHN23" s="262"/>
      <c r="UHO23" s="262"/>
      <c r="UHP23" s="262"/>
      <c r="UHQ23" s="262"/>
      <c r="UHR23" s="262"/>
      <c r="UHS23" s="262"/>
      <c r="UHT23" s="262"/>
      <c r="UHU23" s="262"/>
      <c r="UHV23" s="262"/>
      <c r="UHW23" s="262"/>
      <c r="UHX23" s="262"/>
      <c r="UHY23" s="262"/>
      <c r="UHZ23" s="262"/>
      <c r="UIA23" s="262"/>
      <c r="UIB23" s="262"/>
      <c r="UIC23" s="262"/>
      <c r="UID23" s="262"/>
      <c r="UIE23" s="262"/>
      <c r="UIF23" s="262"/>
      <c r="UIG23" s="262"/>
      <c r="UIH23" s="262"/>
      <c r="UII23" s="262"/>
      <c r="UIJ23" s="262"/>
      <c r="UIK23" s="262"/>
      <c r="UIL23" s="262"/>
      <c r="UIM23" s="262"/>
      <c r="UIN23" s="262"/>
      <c r="UIO23" s="262"/>
      <c r="UIP23" s="262"/>
      <c r="UIQ23" s="262"/>
      <c r="UIR23" s="262"/>
      <c r="UIS23" s="262"/>
      <c r="UIT23" s="262"/>
      <c r="UIU23" s="262"/>
      <c r="UIV23" s="262"/>
      <c r="UIW23" s="262"/>
      <c r="UIX23" s="262"/>
      <c r="UIY23" s="262"/>
      <c r="UIZ23" s="262"/>
      <c r="UJA23" s="262"/>
      <c r="UJB23" s="262"/>
      <c r="UJC23" s="262"/>
      <c r="UJD23" s="262"/>
      <c r="UJE23" s="262"/>
      <c r="UJF23" s="262"/>
      <c r="UJG23" s="262"/>
      <c r="UJH23" s="262"/>
      <c r="UJI23" s="262"/>
      <c r="UJJ23" s="262"/>
      <c r="UJK23" s="262"/>
      <c r="UJL23" s="262"/>
      <c r="UJM23" s="262"/>
      <c r="UJN23" s="262"/>
      <c r="UJO23" s="262"/>
      <c r="UJP23" s="262"/>
      <c r="UJQ23" s="262"/>
      <c r="UJR23" s="262"/>
      <c r="UJS23" s="262"/>
      <c r="UJT23" s="262"/>
      <c r="UJU23" s="262"/>
      <c r="UJV23" s="262"/>
      <c r="UJW23" s="262"/>
      <c r="UJX23" s="262"/>
      <c r="UJY23" s="262"/>
      <c r="UJZ23" s="262"/>
      <c r="UKA23" s="262"/>
      <c r="UKB23" s="262"/>
      <c r="UKC23" s="262"/>
      <c r="UKD23" s="262"/>
      <c r="UKE23" s="262"/>
      <c r="UKF23" s="262"/>
      <c r="UKG23" s="262"/>
      <c r="UKH23" s="262"/>
      <c r="UKI23" s="262"/>
      <c r="UKJ23" s="262"/>
      <c r="UKK23" s="262"/>
      <c r="UKL23" s="262"/>
      <c r="UKM23" s="262"/>
      <c r="UKN23" s="262"/>
      <c r="UKO23" s="262"/>
      <c r="UKP23" s="262"/>
      <c r="UKQ23" s="262"/>
      <c r="UKR23" s="262"/>
      <c r="UKS23" s="262"/>
      <c r="UKT23" s="262"/>
      <c r="UKU23" s="262"/>
      <c r="UKV23" s="262"/>
      <c r="UKW23" s="262"/>
      <c r="UKX23" s="262"/>
      <c r="UKY23" s="262"/>
      <c r="UKZ23" s="262"/>
      <c r="ULA23" s="262"/>
      <c r="ULB23" s="262"/>
      <c r="ULC23" s="262"/>
      <c r="ULD23" s="262"/>
      <c r="ULE23" s="262"/>
      <c r="ULF23" s="262"/>
      <c r="ULG23" s="262"/>
      <c r="ULH23" s="262"/>
      <c r="ULI23" s="262"/>
      <c r="ULJ23" s="262"/>
      <c r="ULK23" s="262"/>
      <c r="ULL23" s="262"/>
      <c r="ULM23" s="262"/>
      <c r="ULN23" s="262"/>
      <c r="ULO23" s="262"/>
      <c r="ULP23" s="262"/>
      <c r="ULQ23" s="262"/>
      <c r="ULR23" s="262"/>
      <c r="ULS23" s="262"/>
      <c r="ULT23" s="262"/>
      <c r="ULU23" s="262"/>
      <c r="ULV23" s="262"/>
      <c r="ULW23" s="262"/>
      <c r="ULX23" s="262"/>
      <c r="ULY23" s="262"/>
      <c r="ULZ23" s="262"/>
      <c r="UMA23" s="262"/>
      <c r="UMB23" s="262"/>
      <c r="UMC23" s="262"/>
      <c r="UMD23" s="262"/>
      <c r="UME23" s="262"/>
      <c r="UMF23" s="262"/>
      <c r="UMG23" s="262"/>
      <c r="UMH23" s="262"/>
      <c r="UMI23" s="262"/>
      <c r="UMJ23" s="262"/>
      <c r="UMK23" s="262"/>
      <c r="UML23" s="262"/>
      <c r="UMM23" s="262"/>
      <c r="UMN23" s="262"/>
      <c r="UMO23" s="262"/>
      <c r="UMP23" s="262"/>
      <c r="UMQ23" s="262"/>
      <c r="UMR23" s="262"/>
      <c r="UMS23" s="262"/>
      <c r="UMT23" s="262"/>
      <c r="UMU23" s="262"/>
      <c r="UMV23" s="262"/>
      <c r="UMW23" s="262"/>
      <c r="UMX23" s="262"/>
      <c r="UMY23" s="262"/>
      <c r="UMZ23" s="262"/>
      <c r="UNA23" s="262"/>
      <c r="UNB23" s="262"/>
      <c r="UNC23" s="262"/>
      <c r="UND23" s="262"/>
      <c r="UNE23" s="262"/>
      <c r="UNF23" s="262"/>
      <c r="UNG23" s="262"/>
      <c r="UNH23" s="262"/>
      <c r="UNI23" s="262"/>
      <c r="UNJ23" s="262"/>
      <c r="UNK23" s="262"/>
      <c r="UNL23" s="262"/>
      <c r="UNM23" s="262"/>
      <c r="UNN23" s="262"/>
      <c r="UNO23" s="262"/>
      <c r="UNP23" s="262"/>
      <c r="UNQ23" s="262"/>
      <c r="UNR23" s="262"/>
      <c r="UNS23" s="262"/>
      <c r="UNT23" s="262"/>
      <c r="UNU23" s="262"/>
      <c r="UNV23" s="262"/>
      <c r="UNW23" s="262"/>
      <c r="UNX23" s="262"/>
      <c r="UNY23" s="262"/>
      <c r="UNZ23" s="262"/>
      <c r="UOA23" s="262"/>
      <c r="UOB23" s="262"/>
      <c r="UOC23" s="262"/>
      <c r="UOD23" s="262"/>
      <c r="UOE23" s="262"/>
      <c r="UOF23" s="262"/>
      <c r="UOG23" s="262"/>
      <c r="UOH23" s="262"/>
      <c r="UOI23" s="262"/>
      <c r="UOJ23" s="262"/>
      <c r="UOK23" s="262"/>
      <c r="UOL23" s="262"/>
      <c r="UOM23" s="262"/>
      <c r="UON23" s="262"/>
      <c r="UOO23" s="262"/>
      <c r="UOP23" s="262"/>
      <c r="UOQ23" s="262"/>
      <c r="UOR23" s="262"/>
      <c r="UOS23" s="262"/>
      <c r="UOT23" s="262"/>
      <c r="UOU23" s="262"/>
      <c r="UOV23" s="262"/>
      <c r="UOW23" s="262"/>
      <c r="UOX23" s="262"/>
      <c r="UOY23" s="262"/>
      <c r="UOZ23" s="262"/>
      <c r="UPA23" s="262"/>
      <c r="UPB23" s="262"/>
      <c r="UPC23" s="262"/>
      <c r="UPD23" s="262"/>
      <c r="UPE23" s="262"/>
      <c r="UPF23" s="262"/>
      <c r="UPG23" s="262"/>
      <c r="UPH23" s="262"/>
      <c r="UPI23" s="262"/>
      <c r="UPJ23" s="262"/>
      <c r="UPK23" s="262"/>
      <c r="UPL23" s="262"/>
      <c r="UPM23" s="262"/>
      <c r="UPN23" s="262"/>
      <c r="UPO23" s="262"/>
      <c r="UPP23" s="262"/>
      <c r="UPQ23" s="262"/>
      <c r="UPR23" s="262"/>
      <c r="UPS23" s="262"/>
      <c r="UPT23" s="262"/>
      <c r="UPU23" s="262"/>
      <c r="UPV23" s="262"/>
      <c r="UPW23" s="262"/>
      <c r="UPX23" s="262"/>
      <c r="UPY23" s="262"/>
      <c r="UPZ23" s="262"/>
      <c r="UQA23" s="262"/>
      <c r="UQB23" s="262"/>
      <c r="UQC23" s="262"/>
      <c r="UQD23" s="262"/>
      <c r="UQE23" s="262"/>
      <c r="UQF23" s="262"/>
      <c r="UQG23" s="262"/>
      <c r="UQH23" s="262"/>
      <c r="UQI23" s="262"/>
      <c r="UQJ23" s="262"/>
      <c r="UQK23" s="262"/>
      <c r="UQL23" s="262"/>
      <c r="UQM23" s="262"/>
      <c r="UQN23" s="262"/>
      <c r="UQO23" s="262"/>
      <c r="UQP23" s="262"/>
      <c r="UQQ23" s="262"/>
      <c r="UQR23" s="262"/>
      <c r="UQS23" s="262"/>
      <c r="UQT23" s="262"/>
      <c r="UQU23" s="262"/>
      <c r="UQV23" s="262"/>
      <c r="UQW23" s="262"/>
      <c r="UQX23" s="262"/>
      <c r="UQY23" s="262"/>
      <c r="UQZ23" s="262"/>
      <c r="URA23" s="262"/>
      <c r="URB23" s="262"/>
      <c r="URC23" s="262"/>
      <c r="URD23" s="262"/>
      <c r="URE23" s="262"/>
      <c r="URF23" s="262"/>
      <c r="URG23" s="262"/>
      <c r="URH23" s="262"/>
      <c r="URI23" s="262"/>
      <c r="URJ23" s="262"/>
      <c r="URK23" s="262"/>
      <c r="URL23" s="262"/>
      <c r="URM23" s="262"/>
      <c r="URN23" s="262"/>
      <c r="URO23" s="262"/>
      <c r="URP23" s="262"/>
      <c r="URQ23" s="262"/>
      <c r="URR23" s="262"/>
      <c r="URS23" s="262"/>
      <c r="URT23" s="262"/>
      <c r="URU23" s="262"/>
      <c r="URV23" s="262"/>
      <c r="URW23" s="262"/>
      <c r="URX23" s="262"/>
      <c r="URY23" s="262"/>
      <c r="URZ23" s="262"/>
      <c r="USA23" s="262"/>
      <c r="USB23" s="262"/>
      <c r="USC23" s="262"/>
      <c r="USD23" s="262"/>
      <c r="USE23" s="262"/>
      <c r="USF23" s="262"/>
      <c r="USG23" s="262"/>
      <c r="USH23" s="262"/>
      <c r="USI23" s="262"/>
      <c r="USJ23" s="262"/>
      <c r="USK23" s="262"/>
      <c r="USL23" s="262"/>
      <c r="USM23" s="262"/>
      <c r="USN23" s="262"/>
      <c r="USO23" s="262"/>
      <c r="USP23" s="262"/>
      <c r="USQ23" s="262"/>
      <c r="USR23" s="262"/>
      <c r="USS23" s="262"/>
      <c r="UST23" s="262"/>
      <c r="USU23" s="262"/>
      <c r="USV23" s="262"/>
      <c r="USW23" s="262"/>
      <c r="USX23" s="262"/>
      <c r="USY23" s="262"/>
      <c r="USZ23" s="262"/>
      <c r="UTA23" s="262"/>
      <c r="UTB23" s="262"/>
      <c r="UTC23" s="262"/>
      <c r="UTD23" s="262"/>
      <c r="UTE23" s="262"/>
      <c r="UTF23" s="262"/>
      <c r="UTG23" s="262"/>
      <c r="UTH23" s="262"/>
      <c r="UTI23" s="262"/>
      <c r="UTJ23" s="262"/>
      <c r="UTK23" s="262"/>
      <c r="UTL23" s="262"/>
      <c r="UTM23" s="262"/>
      <c r="UTN23" s="262"/>
      <c r="UTO23" s="262"/>
      <c r="UTP23" s="262"/>
      <c r="UTQ23" s="262"/>
      <c r="UTR23" s="262"/>
      <c r="UTS23" s="262"/>
      <c r="UTT23" s="262"/>
      <c r="UTU23" s="262"/>
      <c r="UTV23" s="262"/>
      <c r="UTW23" s="262"/>
      <c r="UTX23" s="262"/>
      <c r="UTY23" s="262"/>
      <c r="UTZ23" s="262"/>
      <c r="UUA23" s="262"/>
      <c r="UUB23" s="262"/>
      <c r="UUC23" s="262"/>
      <c r="UUD23" s="262"/>
      <c r="UUE23" s="262"/>
      <c r="UUF23" s="262"/>
      <c r="UUG23" s="262"/>
      <c r="UUH23" s="262"/>
      <c r="UUI23" s="262"/>
      <c r="UUJ23" s="262"/>
      <c r="UUK23" s="262"/>
      <c r="UUL23" s="262"/>
      <c r="UUM23" s="262"/>
      <c r="UUN23" s="262"/>
      <c r="UUO23" s="262"/>
      <c r="UUP23" s="262"/>
      <c r="UUQ23" s="262"/>
      <c r="UUR23" s="262"/>
      <c r="UUS23" s="262"/>
      <c r="UUT23" s="262"/>
      <c r="UUU23" s="262"/>
      <c r="UUV23" s="262"/>
      <c r="UUW23" s="262"/>
      <c r="UUX23" s="262"/>
      <c r="UUY23" s="262"/>
      <c r="UUZ23" s="262"/>
      <c r="UVA23" s="262"/>
      <c r="UVB23" s="262"/>
      <c r="UVC23" s="262"/>
      <c r="UVD23" s="262"/>
      <c r="UVE23" s="262"/>
      <c r="UVF23" s="262"/>
      <c r="UVG23" s="262"/>
      <c r="UVH23" s="262"/>
      <c r="UVI23" s="262"/>
      <c r="UVJ23" s="262"/>
      <c r="UVK23" s="262"/>
      <c r="UVL23" s="262"/>
      <c r="UVM23" s="262"/>
      <c r="UVN23" s="262"/>
      <c r="UVO23" s="262"/>
      <c r="UVP23" s="262"/>
      <c r="UVQ23" s="262"/>
      <c r="UVR23" s="262"/>
      <c r="UVS23" s="262"/>
      <c r="UVT23" s="262"/>
      <c r="UVU23" s="262"/>
      <c r="UVV23" s="262"/>
      <c r="UVW23" s="262"/>
      <c r="UVX23" s="262"/>
      <c r="UVY23" s="262"/>
      <c r="UVZ23" s="262"/>
      <c r="UWA23" s="262"/>
      <c r="UWB23" s="262"/>
      <c r="UWC23" s="262"/>
      <c r="UWD23" s="262"/>
      <c r="UWE23" s="262"/>
      <c r="UWF23" s="262"/>
      <c r="UWG23" s="262"/>
      <c r="UWH23" s="262"/>
      <c r="UWI23" s="262"/>
      <c r="UWJ23" s="262"/>
      <c r="UWK23" s="262"/>
      <c r="UWL23" s="262"/>
      <c r="UWM23" s="262"/>
      <c r="UWN23" s="262"/>
      <c r="UWO23" s="262"/>
      <c r="UWP23" s="262"/>
      <c r="UWQ23" s="262"/>
      <c r="UWR23" s="262"/>
      <c r="UWS23" s="262"/>
      <c r="UWT23" s="262"/>
      <c r="UWU23" s="262"/>
      <c r="UWV23" s="262"/>
      <c r="UWW23" s="262"/>
      <c r="UWX23" s="262"/>
      <c r="UWY23" s="262"/>
      <c r="UWZ23" s="262"/>
      <c r="UXA23" s="262"/>
      <c r="UXB23" s="262"/>
      <c r="UXC23" s="262"/>
      <c r="UXD23" s="262"/>
      <c r="UXE23" s="262"/>
      <c r="UXF23" s="262"/>
      <c r="UXG23" s="262"/>
      <c r="UXH23" s="262"/>
      <c r="UXI23" s="262"/>
      <c r="UXJ23" s="262"/>
      <c r="UXK23" s="262"/>
      <c r="UXL23" s="262"/>
      <c r="UXM23" s="262"/>
      <c r="UXN23" s="262"/>
      <c r="UXO23" s="262"/>
      <c r="UXP23" s="262"/>
      <c r="UXQ23" s="262"/>
      <c r="UXR23" s="262"/>
      <c r="UXS23" s="262"/>
      <c r="UXT23" s="262"/>
      <c r="UXU23" s="262"/>
      <c r="UXV23" s="262"/>
      <c r="UXW23" s="262"/>
      <c r="UXX23" s="262"/>
      <c r="UXY23" s="262"/>
      <c r="UXZ23" s="262"/>
      <c r="UYA23" s="262"/>
      <c r="UYB23" s="262"/>
      <c r="UYC23" s="262"/>
      <c r="UYD23" s="262"/>
      <c r="UYE23" s="262"/>
      <c r="UYF23" s="262"/>
      <c r="UYG23" s="262"/>
      <c r="UYH23" s="262"/>
      <c r="UYI23" s="262"/>
      <c r="UYJ23" s="262"/>
      <c r="UYK23" s="262"/>
      <c r="UYL23" s="262"/>
      <c r="UYM23" s="262"/>
      <c r="UYN23" s="262"/>
      <c r="UYO23" s="262"/>
      <c r="UYP23" s="262"/>
      <c r="UYQ23" s="262"/>
      <c r="UYR23" s="262"/>
      <c r="UYS23" s="262"/>
      <c r="UYT23" s="262"/>
      <c r="UYU23" s="262"/>
      <c r="UYV23" s="262"/>
      <c r="UYW23" s="262"/>
      <c r="UYX23" s="262"/>
      <c r="UYY23" s="262"/>
      <c r="UYZ23" s="262"/>
      <c r="UZA23" s="262"/>
      <c r="UZB23" s="262"/>
      <c r="UZC23" s="262"/>
      <c r="UZD23" s="262"/>
      <c r="UZE23" s="262"/>
      <c r="UZF23" s="262"/>
      <c r="UZG23" s="262"/>
      <c r="UZH23" s="262"/>
      <c r="UZI23" s="262"/>
      <c r="UZJ23" s="262"/>
      <c r="UZK23" s="262"/>
      <c r="UZL23" s="262"/>
      <c r="UZM23" s="262"/>
      <c r="UZN23" s="262"/>
      <c r="UZO23" s="262"/>
      <c r="UZP23" s="262"/>
      <c r="UZQ23" s="262"/>
      <c r="UZR23" s="262"/>
      <c r="UZS23" s="262"/>
      <c r="UZT23" s="262"/>
      <c r="UZU23" s="262"/>
      <c r="UZV23" s="262"/>
      <c r="UZW23" s="262"/>
      <c r="UZX23" s="262"/>
      <c r="UZY23" s="262"/>
      <c r="UZZ23" s="262"/>
      <c r="VAA23" s="262"/>
      <c r="VAB23" s="262"/>
      <c r="VAC23" s="262"/>
      <c r="VAD23" s="262"/>
      <c r="VAE23" s="262"/>
      <c r="VAF23" s="262"/>
      <c r="VAG23" s="262"/>
      <c r="VAH23" s="262"/>
      <c r="VAI23" s="262"/>
      <c r="VAJ23" s="262"/>
      <c r="VAK23" s="262"/>
      <c r="VAL23" s="262"/>
      <c r="VAM23" s="262"/>
      <c r="VAN23" s="262"/>
      <c r="VAO23" s="262"/>
      <c r="VAP23" s="262"/>
      <c r="VAQ23" s="262"/>
      <c r="VAR23" s="262"/>
      <c r="VAS23" s="262"/>
      <c r="VAT23" s="262"/>
      <c r="VAU23" s="262"/>
      <c r="VAV23" s="262"/>
      <c r="VAW23" s="262"/>
      <c r="VAX23" s="262"/>
      <c r="VAY23" s="262"/>
      <c r="VAZ23" s="262"/>
      <c r="VBA23" s="262"/>
      <c r="VBB23" s="262"/>
      <c r="VBC23" s="262"/>
      <c r="VBD23" s="262"/>
      <c r="VBE23" s="262"/>
      <c r="VBF23" s="262"/>
      <c r="VBG23" s="262"/>
      <c r="VBH23" s="262"/>
      <c r="VBI23" s="262"/>
      <c r="VBJ23" s="262"/>
      <c r="VBK23" s="262"/>
      <c r="VBL23" s="262"/>
      <c r="VBM23" s="262"/>
      <c r="VBN23" s="262"/>
      <c r="VBO23" s="262"/>
      <c r="VBP23" s="262"/>
      <c r="VBQ23" s="262"/>
      <c r="VBR23" s="262"/>
      <c r="VBS23" s="262"/>
      <c r="VBT23" s="262"/>
      <c r="VBU23" s="262"/>
      <c r="VBV23" s="262"/>
      <c r="VBW23" s="262"/>
      <c r="VBX23" s="262"/>
      <c r="VBY23" s="262"/>
      <c r="VBZ23" s="262"/>
      <c r="VCA23" s="262"/>
      <c r="VCB23" s="262"/>
      <c r="VCC23" s="262"/>
      <c r="VCD23" s="262"/>
      <c r="VCE23" s="262"/>
      <c r="VCF23" s="262"/>
      <c r="VCG23" s="262"/>
      <c r="VCH23" s="262"/>
      <c r="VCI23" s="262"/>
      <c r="VCJ23" s="262"/>
      <c r="VCK23" s="262"/>
      <c r="VCL23" s="262"/>
      <c r="VCM23" s="262"/>
      <c r="VCN23" s="262"/>
      <c r="VCO23" s="262"/>
      <c r="VCP23" s="262"/>
      <c r="VCQ23" s="262"/>
      <c r="VCR23" s="262"/>
      <c r="VCS23" s="262"/>
      <c r="VCT23" s="262"/>
      <c r="VCU23" s="262"/>
      <c r="VCV23" s="262"/>
      <c r="VCW23" s="262"/>
      <c r="VCX23" s="262"/>
      <c r="VCY23" s="262"/>
      <c r="VCZ23" s="262"/>
      <c r="VDA23" s="262"/>
      <c r="VDB23" s="262"/>
      <c r="VDC23" s="262"/>
      <c r="VDD23" s="262"/>
      <c r="VDE23" s="262"/>
      <c r="VDF23" s="262"/>
      <c r="VDG23" s="262"/>
      <c r="VDH23" s="262"/>
      <c r="VDI23" s="262"/>
      <c r="VDJ23" s="262"/>
      <c r="VDK23" s="262"/>
      <c r="VDL23" s="262"/>
      <c r="VDM23" s="262"/>
      <c r="VDN23" s="262"/>
      <c r="VDO23" s="262"/>
      <c r="VDP23" s="262"/>
      <c r="VDQ23" s="262"/>
      <c r="VDR23" s="262"/>
      <c r="VDS23" s="262"/>
      <c r="VDT23" s="262"/>
      <c r="VDU23" s="262"/>
      <c r="VDV23" s="262"/>
      <c r="VDW23" s="262"/>
      <c r="VDX23" s="262"/>
      <c r="VDY23" s="262"/>
      <c r="VDZ23" s="262"/>
      <c r="VEA23" s="262"/>
      <c r="VEB23" s="262"/>
      <c r="VEC23" s="262"/>
      <c r="VED23" s="262"/>
      <c r="VEE23" s="262"/>
      <c r="VEF23" s="262"/>
      <c r="VEG23" s="262"/>
      <c r="VEH23" s="262"/>
      <c r="VEI23" s="262"/>
      <c r="VEJ23" s="262"/>
      <c r="VEK23" s="262"/>
      <c r="VEL23" s="262"/>
      <c r="VEM23" s="262"/>
      <c r="VEN23" s="262"/>
      <c r="VEO23" s="262"/>
      <c r="VEP23" s="262"/>
      <c r="VEQ23" s="262"/>
      <c r="VER23" s="262"/>
      <c r="VES23" s="262"/>
      <c r="VET23" s="262"/>
      <c r="VEU23" s="262"/>
      <c r="VEV23" s="262"/>
      <c r="VEW23" s="262"/>
      <c r="VEX23" s="262"/>
      <c r="VEY23" s="262"/>
      <c r="VEZ23" s="262"/>
      <c r="VFA23" s="262"/>
      <c r="VFB23" s="262"/>
      <c r="VFC23" s="262"/>
      <c r="VFD23" s="262"/>
      <c r="VFE23" s="262"/>
      <c r="VFF23" s="262"/>
      <c r="VFG23" s="262"/>
      <c r="VFH23" s="262"/>
      <c r="VFI23" s="262"/>
      <c r="VFJ23" s="262"/>
      <c r="VFK23" s="262"/>
      <c r="VFL23" s="262"/>
      <c r="VFM23" s="262"/>
      <c r="VFN23" s="262"/>
      <c r="VFO23" s="262"/>
      <c r="VFP23" s="262"/>
      <c r="VFQ23" s="262"/>
      <c r="VFR23" s="262"/>
      <c r="VFS23" s="262"/>
      <c r="VFT23" s="262"/>
      <c r="VFU23" s="262"/>
      <c r="VFV23" s="262"/>
      <c r="VFW23" s="262"/>
      <c r="VFX23" s="262"/>
      <c r="VFY23" s="262"/>
      <c r="VFZ23" s="262"/>
      <c r="VGA23" s="262"/>
      <c r="VGB23" s="262"/>
      <c r="VGC23" s="262"/>
      <c r="VGD23" s="262"/>
      <c r="VGE23" s="262"/>
      <c r="VGF23" s="262"/>
      <c r="VGG23" s="262"/>
      <c r="VGH23" s="262"/>
      <c r="VGI23" s="262"/>
      <c r="VGJ23" s="262"/>
      <c r="VGK23" s="262"/>
      <c r="VGL23" s="262"/>
      <c r="VGM23" s="262"/>
      <c r="VGN23" s="262"/>
      <c r="VGO23" s="262"/>
      <c r="VGP23" s="262"/>
      <c r="VGQ23" s="262"/>
      <c r="VGR23" s="262"/>
      <c r="VGS23" s="262"/>
      <c r="VGT23" s="262"/>
      <c r="VGU23" s="262"/>
      <c r="VGV23" s="262"/>
      <c r="VGW23" s="262"/>
      <c r="VGX23" s="262"/>
      <c r="VGY23" s="262"/>
      <c r="VGZ23" s="262"/>
      <c r="VHA23" s="262"/>
      <c r="VHB23" s="262"/>
      <c r="VHC23" s="262"/>
      <c r="VHD23" s="262"/>
      <c r="VHE23" s="262"/>
      <c r="VHF23" s="262"/>
      <c r="VHG23" s="262"/>
      <c r="VHH23" s="262"/>
      <c r="VHI23" s="262"/>
      <c r="VHJ23" s="262"/>
      <c r="VHK23" s="262"/>
      <c r="VHL23" s="262"/>
      <c r="VHM23" s="262"/>
      <c r="VHN23" s="262"/>
      <c r="VHO23" s="262"/>
      <c r="VHP23" s="262"/>
      <c r="VHQ23" s="262"/>
      <c r="VHR23" s="262"/>
      <c r="VHS23" s="262"/>
      <c r="VHT23" s="262"/>
      <c r="VHU23" s="262"/>
      <c r="VHV23" s="262"/>
      <c r="VHW23" s="262"/>
      <c r="VHX23" s="262"/>
      <c r="VHY23" s="262"/>
      <c r="VHZ23" s="262"/>
      <c r="VIA23" s="262"/>
      <c r="VIB23" s="262"/>
      <c r="VIC23" s="262"/>
      <c r="VID23" s="262"/>
      <c r="VIE23" s="262"/>
      <c r="VIF23" s="262"/>
      <c r="VIG23" s="262"/>
      <c r="VIH23" s="262"/>
      <c r="VII23" s="262"/>
      <c r="VIJ23" s="262"/>
      <c r="VIK23" s="262"/>
      <c r="VIL23" s="262"/>
      <c r="VIM23" s="262"/>
      <c r="VIN23" s="262"/>
      <c r="VIO23" s="262"/>
      <c r="VIP23" s="262"/>
      <c r="VIQ23" s="262"/>
      <c r="VIR23" s="262"/>
      <c r="VIS23" s="262"/>
      <c r="VIT23" s="262"/>
      <c r="VIU23" s="262"/>
      <c r="VIV23" s="262"/>
      <c r="VIW23" s="262"/>
      <c r="VIX23" s="262"/>
      <c r="VIY23" s="262"/>
      <c r="VIZ23" s="262"/>
      <c r="VJA23" s="262"/>
      <c r="VJB23" s="262"/>
      <c r="VJC23" s="262"/>
      <c r="VJD23" s="262"/>
      <c r="VJE23" s="262"/>
      <c r="VJF23" s="262"/>
      <c r="VJG23" s="262"/>
      <c r="VJH23" s="262"/>
      <c r="VJI23" s="262"/>
      <c r="VJJ23" s="262"/>
      <c r="VJK23" s="262"/>
      <c r="VJL23" s="262"/>
      <c r="VJM23" s="262"/>
      <c r="VJN23" s="262"/>
      <c r="VJO23" s="262"/>
      <c r="VJP23" s="262"/>
      <c r="VJQ23" s="262"/>
      <c r="VJR23" s="262"/>
      <c r="VJS23" s="262"/>
      <c r="VJT23" s="262"/>
      <c r="VJU23" s="262"/>
      <c r="VJV23" s="262"/>
      <c r="VJW23" s="262"/>
      <c r="VJX23" s="262"/>
      <c r="VJY23" s="262"/>
      <c r="VJZ23" s="262"/>
      <c r="VKA23" s="262"/>
      <c r="VKB23" s="262"/>
      <c r="VKC23" s="262"/>
      <c r="VKD23" s="262"/>
      <c r="VKE23" s="262"/>
      <c r="VKF23" s="262"/>
      <c r="VKG23" s="262"/>
      <c r="VKH23" s="262"/>
      <c r="VKI23" s="262"/>
      <c r="VKJ23" s="262"/>
      <c r="VKK23" s="262"/>
      <c r="VKL23" s="262"/>
      <c r="VKM23" s="262"/>
      <c r="VKN23" s="262"/>
      <c r="VKO23" s="262"/>
      <c r="VKP23" s="262"/>
      <c r="VKQ23" s="262"/>
      <c r="VKR23" s="262"/>
      <c r="VKS23" s="262"/>
      <c r="VKT23" s="262"/>
      <c r="VKU23" s="262"/>
      <c r="VKV23" s="262"/>
      <c r="VKW23" s="262"/>
      <c r="VKX23" s="262"/>
      <c r="VKY23" s="262"/>
      <c r="VKZ23" s="262"/>
      <c r="VLA23" s="262"/>
      <c r="VLB23" s="262"/>
      <c r="VLC23" s="262"/>
      <c r="VLD23" s="262"/>
      <c r="VLE23" s="262"/>
      <c r="VLF23" s="262"/>
      <c r="VLG23" s="262"/>
      <c r="VLH23" s="262"/>
      <c r="VLI23" s="262"/>
      <c r="VLJ23" s="262"/>
      <c r="VLK23" s="262"/>
      <c r="VLL23" s="262"/>
      <c r="VLM23" s="262"/>
      <c r="VLN23" s="262"/>
      <c r="VLO23" s="262"/>
      <c r="VLP23" s="262"/>
      <c r="VLQ23" s="262"/>
      <c r="VLR23" s="262"/>
      <c r="VLS23" s="262"/>
      <c r="VLT23" s="262"/>
      <c r="VLU23" s="262"/>
      <c r="VLV23" s="262"/>
      <c r="VLW23" s="262"/>
      <c r="VLX23" s="262"/>
      <c r="VLY23" s="262"/>
      <c r="VLZ23" s="262"/>
      <c r="VMA23" s="262"/>
      <c r="VMB23" s="262"/>
      <c r="VMC23" s="262"/>
      <c r="VMD23" s="262"/>
      <c r="VME23" s="262"/>
      <c r="VMF23" s="262"/>
      <c r="VMG23" s="262"/>
      <c r="VMH23" s="262"/>
      <c r="VMI23" s="262"/>
      <c r="VMJ23" s="262"/>
      <c r="VMK23" s="262"/>
      <c r="VML23" s="262"/>
      <c r="VMM23" s="262"/>
      <c r="VMN23" s="262"/>
      <c r="VMO23" s="262"/>
      <c r="VMP23" s="262"/>
      <c r="VMQ23" s="262"/>
      <c r="VMR23" s="262"/>
      <c r="VMS23" s="262"/>
      <c r="VMT23" s="262"/>
      <c r="VMU23" s="262"/>
      <c r="VMV23" s="262"/>
      <c r="VMW23" s="262"/>
      <c r="VMX23" s="262"/>
      <c r="VMY23" s="262"/>
      <c r="VMZ23" s="262"/>
      <c r="VNA23" s="262"/>
      <c r="VNB23" s="262"/>
      <c r="VNC23" s="262"/>
      <c r="VND23" s="262"/>
      <c r="VNE23" s="262"/>
      <c r="VNF23" s="262"/>
      <c r="VNG23" s="262"/>
      <c r="VNH23" s="262"/>
      <c r="VNI23" s="262"/>
      <c r="VNJ23" s="262"/>
      <c r="VNK23" s="262"/>
      <c r="VNL23" s="262"/>
      <c r="VNM23" s="262"/>
      <c r="VNN23" s="262"/>
      <c r="VNO23" s="262"/>
      <c r="VNP23" s="262"/>
      <c r="VNQ23" s="262"/>
      <c r="VNR23" s="262"/>
      <c r="VNS23" s="262"/>
      <c r="VNT23" s="262"/>
      <c r="VNU23" s="262"/>
      <c r="VNV23" s="262"/>
      <c r="VNW23" s="262"/>
      <c r="VNX23" s="262"/>
      <c r="VNY23" s="262"/>
      <c r="VNZ23" s="262"/>
      <c r="VOA23" s="262"/>
      <c r="VOB23" s="262"/>
      <c r="VOC23" s="262"/>
      <c r="VOD23" s="262"/>
      <c r="VOE23" s="262"/>
      <c r="VOF23" s="262"/>
      <c r="VOG23" s="262"/>
      <c r="VOH23" s="262"/>
      <c r="VOI23" s="262"/>
      <c r="VOJ23" s="262"/>
      <c r="VOK23" s="262"/>
      <c r="VOL23" s="262"/>
      <c r="VOM23" s="262"/>
      <c r="VON23" s="262"/>
      <c r="VOO23" s="262"/>
      <c r="VOP23" s="262"/>
      <c r="VOQ23" s="262"/>
      <c r="VOR23" s="262"/>
      <c r="VOS23" s="262"/>
      <c r="VOT23" s="262"/>
      <c r="VOU23" s="262"/>
      <c r="VOV23" s="262"/>
      <c r="VOW23" s="262"/>
      <c r="VOX23" s="262"/>
      <c r="VOY23" s="262"/>
      <c r="VOZ23" s="262"/>
      <c r="VPA23" s="262"/>
      <c r="VPB23" s="262"/>
      <c r="VPC23" s="262"/>
      <c r="VPD23" s="262"/>
      <c r="VPE23" s="262"/>
      <c r="VPF23" s="262"/>
      <c r="VPG23" s="262"/>
      <c r="VPH23" s="262"/>
      <c r="VPI23" s="262"/>
      <c r="VPJ23" s="262"/>
      <c r="VPK23" s="262"/>
      <c r="VPL23" s="262"/>
      <c r="VPM23" s="262"/>
      <c r="VPN23" s="262"/>
      <c r="VPO23" s="262"/>
      <c r="VPP23" s="262"/>
      <c r="VPQ23" s="262"/>
      <c r="VPR23" s="262"/>
      <c r="VPS23" s="262"/>
      <c r="VPT23" s="262"/>
      <c r="VPU23" s="262"/>
      <c r="VPV23" s="262"/>
      <c r="VPW23" s="262"/>
      <c r="VPX23" s="262"/>
      <c r="VPY23" s="262"/>
      <c r="VPZ23" s="262"/>
      <c r="VQA23" s="262"/>
      <c r="VQB23" s="262"/>
      <c r="VQC23" s="262"/>
      <c r="VQD23" s="262"/>
      <c r="VQE23" s="262"/>
      <c r="VQF23" s="262"/>
      <c r="VQG23" s="262"/>
      <c r="VQH23" s="262"/>
      <c r="VQI23" s="262"/>
      <c r="VQJ23" s="262"/>
      <c r="VQK23" s="262"/>
      <c r="VQL23" s="262"/>
      <c r="VQM23" s="262"/>
      <c r="VQN23" s="262"/>
      <c r="VQO23" s="262"/>
      <c r="VQP23" s="262"/>
      <c r="VQQ23" s="262"/>
      <c r="VQR23" s="262"/>
      <c r="VQS23" s="262"/>
      <c r="VQT23" s="262"/>
      <c r="VQU23" s="262"/>
      <c r="VQV23" s="262"/>
      <c r="VQW23" s="262"/>
      <c r="VQX23" s="262"/>
      <c r="VQY23" s="262"/>
      <c r="VQZ23" s="262"/>
      <c r="VRA23" s="262"/>
      <c r="VRB23" s="262"/>
      <c r="VRC23" s="262"/>
      <c r="VRD23" s="262"/>
      <c r="VRE23" s="262"/>
      <c r="VRF23" s="262"/>
      <c r="VRG23" s="262"/>
      <c r="VRH23" s="262"/>
      <c r="VRI23" s="262"/>
      <c r="VRJ23" s="262"/>
      <c r="VRK23" s="262"/>
      <c r="VRL23" s="262"/>
      <c r="VRM23" s="262"/>
      <c r="VRN23" s="262"/>
      <c r="VRO23" s="262"/>
      <c r="VRP23" s="262"/>
      <c r="VRQ23" s="262"/>
      <c r="VRR23" s="262"/>
      <c r="VRS23" s="262"/>
      <c r="VRT23" s="262"/>
      <c r="VRU23" s="262"/>
      <c r="VRV23" s="262"/>
      <c r="VRW23" s="262"/>
      <c r="VRX23" s="262"/>
      <c r="VRY23" s="262"/>
      <c r="VRZ23" s="262"/>
      <c r="VSA23" s="262"/>
      <c r="VSB23" s="262"/>
      <c r="VSC23" s="262"/>
      <c r="VSD23" s="262"/>
      <c r="VSE23" s="262"/>
      <c r="VSF23" s="262"/>
      <c r="VSG23" s="262"/>
      <c r="VSH23" s="262"/>
      <c r="VSI23" s="262"/>
      <c r="VSJ23" s="262"/>
      <c r="VSK23" s="262"/>
      <c r="VSL23" s="262"/>
      <c r="VSM23" s="262"/>
      <c r="VSN23" s="262"/>
      <c r="VSO23" s="262"/>
      <c r="VSP23" s="262"/>
      <c r="VSQ23" s="262"/>
      <c r="VSR23" s="262"/>
      <c r="VSS23" s="262"/>
      <c r="VST23" s="262"/>
      <c r="VSU23" s="262"/>
      <c r="VSV23" s="262"/>
      <c r="VSW23" s="262"/>
      <c r="VSX23" s="262"/>
      <c r="VSY23" s="262"/>
      <c r="VSZ23" s="262"/>
      <c r="VTA23" s="262"/>
      <c r="VTB23" s="262"/>
      <c r="VTC23" s="262"/>
      <c r="VTD23" s="262"/>
      <c r="VTE23" s="262"/>
      <c r="VTF23" s="262"/>
      <c r="VTG23" s="262"/>
      <c r="VTH23" s="262"/>
      <c r="VTI23" s="262"/>
      <c r="VTJ23" s="262"/>
      <c r="VTK23" s="262"/>
      <c r="VTL23" s="262"/>
      <c r="VTM23" s="262"/>
      <c r="VTN23" s="262"/>
      <c r="VTO23" s="262"/>
      <c r="VTP23" s="262"/>
      <c r="VTQ23" s="262"/>
      <c r="VTR23" s="262"/>
      <c r="VTS23" s="262"/>
      <c r="VTT23" s="262"/>
      <c r="VTU23" s="262"/>
      <c r="VTV23" s="262"/>
      <c r="VTW23" s="262"/>
      <c r="VTX23" s="262"/>
      <c r="VTY23" s="262"/>
      <c r="VTZ23" s="262"/>
      <c r="VUA23" s="262"/>
      <c r="VUB23" s="262"/>
      <c r="VUC23" s="262"/>
      <c r="VUD23" s="262"/>
      <c r="VUE23" s="262"/>
      <c r="VUF23" s="262"/>
      <c r="VUG23" s="262"/>
      <c r="VUH23" s="262"/>
      <c r="VUI23" s="262"/>
      <c r="VUJ23" s="262"/>
      <c r="VUK23" s="262"/>
      <c r="VUL23" s="262"/>
      <c r="VUM23" s="262"/>
      <c r="VUN23" s="262"/>
      <c r="VUO23" s="262"/>
      <c r="VUP23" s="262"/>
      <c r="VUQ23" s="262"/>
      <c r="VUR23" s="262"/>
      <c r="VUS23" s="262"/>
      <c r="VUT23" s="262"/>
      <c r="VUU23" s="262"/>
      <c r="VUV23" s="262"/>
      <c r="VUW23" s="262"/>
      <c r="VUX23" s="262"/>
      <c r="VUY23" s="262"/>
      <c r="VUZ23" s="262"/>
      <c r="VVA23" s="262"/>
      <c r="VVB23" s="262"/>
      <c r="VVC23" s="262"/>
      <c r="VVD23" s="262"/>
      <c r="VVE23" s="262"/>
      <c r="VVF23" s="262"/>
      <c r="VVG23" s="262"/>
      <c r="VVH23" s="262"/>
      <c r="VVI23" s="262"/>
      <c r="VVJ23" s="262"/>
      <c r="VVK23" s="262"/>
      <c r="VVL23" s="262"/>
      <c r="VVM23" s="262"/>
      <c r="VVN23" s="262"/>
      <c r="VVO23" s="262"/>
      <c r="VVP23" s="262"/>
      <c r="VVQ23" s="262"/>
      <c r="VVR23" s="262"/>
      <c r="VVS23" s="262"/>
      <c r="VVT23" s="262"/>
      <c r="VVU23" s="262"/>
      <c r="VVV23" s="262"/>
      <c r="VVW23" s="262"/>
      <c r="VVX23" s="262"/>
      <c r="VVY23" s="262"/>
      <c r="VVZ23" s="262"/>
      <c r="VWA23" s="262"/>
      <c r="VWB23" s="262"/>
      <c r="VWC23" s="262"/>
      <c r="VWD23" s="262"/>
      <c r="VWE23" s="262"/>
      <c r="VWF23" s="262"/>
      <c r="VWG23" s="262"/>
      <c r="VWH23" s="262"/>
      <c r="VWI23" s="262"/>
      <c r="VWJ23" s="262"/>
      <c r="VWK23" s="262"/>
      <c r="VWL23" s="262"/>
      <c r="VWM23" s="262"/>
      <c r="VWN23" s="262"/>
      <c r="VWO23" s="262"/>
      <c r="VWP23" s="262"/>
      <c r="VWQ23" s="262"/>
      <c r="VWR23" s="262"/>
      <c r="VWS23" s="262"/>
      <c r="VWT23" s="262"/>
      <c r="VWU23" s="262"/>
      <c r="VWV23" s="262"/>
      <c r="VWW23" s="262"/>
      <c r="VWX23" s="262"/>
      <c r="VWY23" s="262"/>
      <c r="VWZ23" s="262"/>
      <c r="VXA23" s="262"/>
      <c r="VXB23" s="262"/>
      <c r="VXC23" s="262"/>
      <c r="VXD23" s="262"/>
      <c r="VXE23" s="262"/>
      <c r="VXF23" s="262"/>
      <c r="VXG23" s="262"/>
      <c r="VXH23" s="262"/>
      <c r="VXI23" s="262"/>
      <c r="VXJ23" s="262"/>
      <c r="VXK23" s="262"/>
      <c r="VXL23" s="262"/>
      <c r="VXM23" s="262"/>
      <c r="VXN23" s="262"/>
      <c r="VXO23" s="262"/>
      <c r="VXP23" s="262"/>
      <c r="VXQ23" s="262"/>
      <c r="VXR23" s="262"/>
      <c r="VXS23" s="262"/>
      <c r="VXT23" s="262"/>
      <c r="VXU23" s="262"/>
      <c r="VXV23" s="262"/>
      <c r="VXW23" s="262"/>
      <c r="VXX23" s="262"/>
      <c r="VXY23" s="262"/>
      <c r="VXZ23" s="262"/>
      <c r="VYA23" s="262"/>
      <c r="VYB23" s="262"/>
      <c r="VYC23" s="262"/>
      <c r="VYD23" s="262"/>
      <c r="VYE23" s="262"/>
      <c r="VYF23" s="262"/>
      <c r="VYG23" s="262"/>
      <c r="VYH23" s="262"/>
      <c r="VYI23" s="262"/>
      <c r="VYJ23" s="262"/>
      <c r="VYK23" s="262"/>
      <c r="VYL23" s="262"/>
      <c r="VYM23" s="262"/>
      <c r="VYN23" s="262"/>
      <c r="VYO23" s="262"/>
      <c r="VYP23" s="262"/>
      <c r="VYQ23" s="262"/>
      <c r="VYR23" s="262"/>
      <c r="VYS23" s="262"/>
      <c r="VYT23" s="262"/>
      <c r="VYU23" s="262"/>
      <c r="VYV23" s="262"/>
      <c r="VYW23" s="262"/>
      <c r="VYX23" s="262"/>
      <c r="VYY23" s="262"/>
      <c r="VYZ23" s="262"/>
      <c r="VZA23" s="262"/>
      <c r="VZB23" s="262"/>
      <c r="VZC23" s="262"/>
      <c r="VZD23" s="262"/>
      <c r="VZE23" s="262"/>
      <c r="VZF23" s="262"/>
      <c r="VZG23" s="262"/>
      <c r="VZH23" s="262"/>
      <c r="VZI23" s="262"/>
      <c r="VZJ23" s="262"/>
      <c r="VZK23" s="262"/>
      <c r="VZL23" s="262"/>
      <c r="VZM23" s="262"/>
      <c r="VZN23" s="262"/>
      <c r="VZO23" s="262"/>
      <c r="VZP23" s="262"/>
      <c r="VZQ23" s="262"/>
      <c r="VZR23" s="262"/>
      <c r="VZS23" s="262"/>
      <c r="VZT23" s="262"/>
      <c r="VZU23" s="262"/>
      <c r="VZV23" s="262"/>
      <c r="VZW23" s="262"/>
      <c r="VZX23" s="262"/>
      <c r="VZY23" s="262"/>
      <c r="VZZ23" s="262"/>
      <c r="WAA23" s="262"/>
      <c r="WAB23" s="262"/>
      <c r="WAC23" s="262"/>
      <c r="WAD23" s="262"/>
      <c r="WAE23" s="262"/>
      <c r="WAF23" s="262"/>
      <c r="WAG23" s="262"/>
      <c r="WAH23" s="262"/>
      <c r="WAI23" s="262"/>
      <c r="WAJ23" s="262"/>
      <c r="WAK23" s="262"/>
      <c r="WAL23" s="262"/>
      <c r="WAM23" s="262"/>
      <c r="WAN23" s="262"/>
      <c r="WAO23" s="262"/>
      <c r="WAP23" s="262"/>
      <c r="WAQ23" s="262"/>
      <c r="WAR23" s="262"/>
      <c r="WAS23" s="262"/>
      <c r="WAT23" s="262"/>
      <c r="WAU23" s="262"/>
      <c r="WAV23" s="262"/>
      <c r="WAW23" s="262"/>
      <c r="WAX23" s="262"/>
      <c r="WAY23" s="262"/>
      <c r="WAZ23" s="262"/>
      <c r="WBA23" s="262"/>
      <c r="WBB23" s="262"/>
      <c r="WBC23" s="262"/>
      <c r="WBD23" s="262"/>
      <c r="WBE23" s="262"/>
      <c r="WBF23" s="262"/>
      <c r="WBG23" s="262"/>
      <c r="WBH23" s="262"/>
      <c r="WBI23" s="262"/>
      <c r="WBJ23" s="262"/>
      <c r="WBK23" s="262"/>
      <c r="WBL23" s="262"/>
      <c r="WBM23" s="262"/>
      <c r="WBN23" s="262"/>
      <c r="WBO23" s="262"/>
      <c r="WBP23" s="262"/>
      <c r="WBQ23" s="262"/>
      <c r="WBR23" s="262"/>
      <c r="WBS23" s="262"/>
      <c r="WBT23" s="262"/>
      <c r="WBU23" s="262"/>
      <c r="WBV23" s="262"/>
      <c r="WBW23" s="262"/>
      <c r="WBX23" s="262"/>
      <c r="WBY23" s="262"/>
      <c r="WBZ23" s="262"/>
      <c r="WCA23" s="262"/>
      <c r="WCB23" s="262"/>
      <c r="WCC23" s="262"/>
      <c r="WCD23" s="262"/>
      <c r="WCE23" s="262"/>
      <c r="WCF23" s="262"/>
      <c r="WCG23" s="262"/>
      <c r="WCH23" s="262"/>
      <c r="WCI23" s="262"/>
      <c r="WCJ23" s="262"/>
      <c r="WCK23" s="262"/>
      <c r="WCL23" s="262"/>
      <c r="WCM23" s="262"/>
      <c r="WCN23" s="262"/>
      <c r="WCO23" s="262"/>
      <c r="WCP23" s="262"/>
      <c r="WCQ23" s="262"/>
      <c r="WCR23" s="262"/>
      <c r="WCS23" s="262"/>
      <c r="WCT23" s="262"/>
      <c r="WCU23" s="262"/>
      <c r="WCV23" s="262"/>
      <c r="WCW23" s="262"/>
      <c r="WCX23" s="262"/>
      <c r="WCY23" s="262"/>
      <c r="WCZ23" s="262"/>
      <c r="WDA23" s="262"/>
      <c r="WDB23" s="262"/>
      <c r="WDC23" s="262"/>
      <c r="WDD23" s="262"/>
      <c r="WDE23" s="262"/>
      <c r="WDF23" s="262"/>
      <c r="WDG23" s="262"/>
      <c r="WDH23" s="262"/>
      <c r="WDI23" s="262"/>
      <c r="WDJ23" s="262"/>
      <c r="WDK23" s="262"/>
      <c r="WDL23" s="262"/>
      <c r="WDM23" s="262"/>
      <c r="WDN23" s="262"/>
      <c r="WDO23" s="262"/>
      <c r="WDP23" s="262"/>
      <c r="WDQ23" s="262"/>
      <c r="WDR23" s="262"/>
      <c r="WDS23" s="262"/>
      <c r="WDT23" s="262"/>
      <c r="WDU23" s="262"/>
      <c r="WDV23" s="262"/>
      <c r="WDW23" s="262"/>
      <c r="WDX23" s="262"/>
      <c r="WDY23" s="262"/>
      <c r="WDZ23" s="262"/>
      <c r="WEA23" s="262"/>
      <c r="WEB23" s="262"/>
      <c r="WEC23" s="262"/>
      <c r="WED23" s="262"/>
      <c r="WEE23" s="262"/>
      <c r="WEF23" s="262"/>
      <c r="WEG23" s="262"/>
      <c r="WEH23" s="262"/>
      <c r="WEI23" s="262"/>
      <c r="WEJ23" s="262"/>
      <c r="WEK23" s="262"/>
      <c r="WEL23" s="262"/>
      <c r="WEM23" s="262"/>
      <c r="WEN23" s="262"/>
      <c r="WEO23" s="262"/>
      <c r="WEP23" s="262"/>
      <c r="WEQ23" s="262"/>
      <c r="WER23" s="262"/>
      <c r="WES23" s="262"/>
      <c r="WET23" s="262"/>
      <c r="WEU23" s="262"/>
      <c r="WEV23" s="262"/>
      <c r="WEW23" s="262"/>
      <c r="WEX23" s="262"/>
      <c r="WEY23" s="262"/>
      <c r="WEZ23" s="262"/>
      <c r="WFA23" s="262"/>
      <c r="WFB23" s="262"/>
      <c r="WFC23" s="262"/>
      <c r="WFD23" s="262"/>
      <c r="WFE23" s="262"/>
      <c r="WFF23" s="262"/>
      <c r="WFG23" s="262"/>
      <c r="WFH23" s="262"/>
      <c r="WFI23" s="262"/>
      <c r="WFJ23" s="262"/>
      <c r="WFK23" s="262"/>
      <c r="WFL23" s="262"/>
      <c r="WFM23" s="262"/>
      <c r="WFN23" s="262"/>
      <c r="WFO23" s="262"/>
      <c r="WFP23" s="262"/>
      <c r="WFQ23" s="262"/>
      <c r="WFR23" s="262"/>
      <c r="WFS23" s="262"/>
      <c r="WFT23" s="262"/>
      <c r="WFU23" s="262"/>
      <c r="WFV23" s="262"/>
      <c r="WFW23" s="262"/>
      <c r="WFX23" s="262"/>
      <c r="WFY23" s="262"/>
      <c r="WFZ23" s="262"/>
      <c r="WGA23" s="262"/>
      <c r="WGB23" s="262"/>
      <c r="WGC23" s="262"/>
      <c r="WGD23" s="262"/>
      <c r="WGE23" s="262"/>
      <c r="WGF23" s="262"/>
      <c r="WGG23" s="262"/>
      <c r="WGH23" s="262"/>
      <c r="WGI23" s="262"/>
      <c r="WGJ23" s="262"/>
      <c r="WGK23" s="262"/>
      <c r="WGL23" s="262"/>
      <c r="WGM23" s="262"/>
      <c r="WGN23" s="262"/>
      <c r="WGO23" s="262"/>
      <c r="WGP23" s="262"/>
      <c r="WGQ23" s="262"/>
      <c r="WGR23" s="262"/>
      <c r="WGS23" s="262"/>
      <c r="WGT23" s="262"/>
      <c r="WGU23" s="262"/>
      <c r="WGV23" s="262"/>
      <c r="WGW23" s="262"/>
      <c r="WGX23" s="262"/>
      <c r="WGY23" s="262"/>
      <c r="WGZ23" s="262"/>
      <c r="WHA23" s="262"/>
      <c r="WHB23" s="262"/>
      <c r="WHC23" s="262"/>
      <c r="WHD23" s="262"/>
      <c r="WHE23" s="262"/>
      <c r="WHF23" s="262"/>
      <c r="WHG23" s="262"/>
      <c r="WHH23" s="262"/>
      <c r="WHI23" s="262"/>
      <c r="WHJ23" s="262"/>
      <c r="WHK23" s="262"/>
      <c r="WHL23" s="262"/>
      <c r="WHM23" s="262"/>
      <c r="WHN23" s="262"/>
      <c r="WHO23" s="262"/>
      <c r="WHP23" s="262"/>
      <c r="WHQ23" s="262"/>
      <c r="WHR23" s="262"/>
      <c r="WHS23" s="262"/>
      <c r="WHT23" s="262"/>
      <c r="WHU23" s="262"/>
      <c r="WHV23" s="262"/>
      <c r="WHW23" s="262"/>
      <c r="WHX23" s="262"/>
      <c r="WHY23" s="262"/>
      <c r="WHZ23" s="262"/>
      <c r="WIA23" s="262"/>
      <c r="WIB23" s="262"/>
      <c r="WIC23" s="262"/>
      <c r="WID23" s="262"/>
      <c r="WIE23" s="262"/>
      <c r="WIF23" s="262"/>
      <c r="WIG23" s="262"/>
      <c r="WIH23" s="262"/>
      <c r="WII23" s="262"/>
      <c r="WIJ23" s="262"/>
      <c r="WIK23" s="262"/>
      <c r="WIL23" s="262"/>
      <c r="WIM23" s="262"/>
      <c r="WIN23" s="262"/>
      <c r="WIO23" s="262"/>
      <c r="WIP23" s="262"/>
      <c r="WIQ23" s="262"/>
      <c r="WIR23" s="262"/>
      <c r="WIS23" s="262"/>
      <c r="WIT23" s="262"/>
      <c r="WIU23" s="262"/>
      <c r="WIV23" s="262"/>
      <c r="WIW23" s="262"/>
      <c r="WIX23" s="262"/>
      <c r="WIY23" s="262"/>
      <c r="WIZ23" s="262"/>
      <c r="WJA23" s="262"/>
      <c r="WJB23" s="262"/>
      <c r="WJC23" s="262"/>
      <c r="WJD23" s="262"/>
      <c r="WJE23" s="262"/>
      <c r="WJF23" s="262"/>
      <c r="WJG23" s="262"/>
      <c r="WJH23" s="262"/>
      <c r="WJI23" s="262"/>
      <c r="WJJ23" s="262"/>
      <c r="WJK23" s="262"/>
      <c r="WJL23" s="262"/>
      <c r="WJM23" s="262"/>
      <c r="WJN23" s="262"/>
      <c r="WJO23" s="262"/>
      <c r="WJP23" s="262"/>
      <c r="WJQ23" s="262"/>
      <c r="WJR23" s="262"/>
      <c r="WJS23" s="262"/>
      <c r="WJT23" s="262"/>
      <c r="WJU23" s="262"/>
      <c r="WJV23" s="262"/>
      <c r="WJW23" s="262"/>
      <c r="WJX23" s="262"/>
      <c r="WJY23" s="262"/>
      <c r="WJZ23" s="262"/>
      <c r="WKA23" s="262"/>
      <c r="WKB23" s="262"/>
      <c r="WKC23" s="262"/>
      <c r="WKD23" s="262"/>
      <c r="WKE23" s="262"/>
      <c r="WKF23" s="262"/>
      <c r="WKG23" s="262"/>
      <c r="WKH23" s="262"/>
      <c r="WKI23" s="262"/>
      <c r="WKJ23" s="262"/>
      <c r="WKK23" s="262"/>
      <c r="WKL23" s="262"/>
      <c r="WKM23" s="262"/>
      <c r="WKN23" s="262"/>
      <c r="WKO23" s="262"/>
      <c r="WKP23" s="262"/>
      <c r="WKQ23" s="262"/>
      <c r="WKR23" s="262"/>
      <c r="WKS23" s="262"/>
      <c r="WKT23" s="262"/>
      <c r="WKU23" s="262"/>
      <c r="WKV23" s="262"/>
      <c r="WKW23" s="262"/>
      <c r="WKX23" s="262"/>
      <c r="WKY23" s="262"/>
      <c r="WKZ23" s="262"/>
      <c r="WLA23" s="262"/>
      <c r="WLB23" s="262"/>
      <c r="WLC23" s="262"/>
      <c r="WLD23" s="262"/>
      <c r="WLE23" s="262"/>
      <c r="WLF23" s="262"/>
      <c r="WLG23" s="262"/>
      <c r="WLH23" s="262"/>
      <c r="WLI23" s="262"/>
      <c r="WLJ23" s="262"/>
      <c r="WLK23" s="262"/>
      <c r="WLL23" s="262"/>
      <c r="WLM23" s="262"/>
      <c r="WLN23" s="262"/>
      <c r="WLO23" s="262"/>
      <c r="WLP23" s="262"/>
      <c r="WLQ23" s="262"/>
      <c r="WLR23" s="262"/>
      <c r="WLS23" s="262"/>
      <c r="WLT23" s="262"/>
      <c r="WLU23" s="262"/>
      <c r="WLV23" s="262"/>
      <c r="WLW23" s="262"/>
      <c r="WLX23" s="262"/>
      <c r="WLY23" s="262"/>
      <c r="WLZ23" s="262"/>
      <c r="WMA23" s="262"/>
      <c r="WMB23" s="262"/>
      <c r="WMC23" s="262"/>
      <c r="WMD23" s="262"/>
      <c r="WME23" s="262"/>
      <c r="WMF23" s="262"/>
      <c r="WMG23" s="262"/>
      <c r="WMH23" s="262"/>
      <c r="WMI23" s="262"/>
      <c r="WMJ23" s="262"/>
      <c r="WMK23" s="262"/>
      <c r="WML23" s="262"/>
      <c r="WMM23" s="262"/>
      <c r="WMN23" s="262"/>
      <c r="WMO23" s="262"/>
      <c r="WMP23" s="262"/>
      <c r="WMQ23" s="262"/>
      <c r="WMR23" s="262"/>
      <c r="WMS23" s="262"/>
      <c r="WMT23" s="262"/>
      <c r="WMU23" s="262"/>
      <c r="WMV23" s="262"/>
      <c r="WMW23" s="262"/>
      <c r="WMX23" s="262"/>
      <c r="WMY23" s="262"/>
      <c r="WMZ23" s="262"/>
      <c r="WNA23" s="262"/>
      <c r="WNB23" s="262"/>
      <c r="WNC23" s="262"/>
      <c r="WND23" s="262"/>
      <c r="WNE23" s="262"/>
      <c r="WNF23" s="262"/>
      <c r="WNG23" s="262"/>
      <c r="WNH23" s="262"/>
      <c r="WNI23" s="262"/>
      <c r="WNJ23" s="262"/>
      <c r="WNK23" s="262"/>
      <c r="WNL23" s="262"/>
      <c r="WNM23" s="262"/>
      <c r="WNN23" s="262"/>
      <c r="WNO23" s="262"/>
      <c r="WNP23" s="262"/>
      <c r="WNQ23" s="262"/>
      <c r="WNR23" s="262"/>
      <c r="WNS23" s="262"/>
      <c r="WNT23" s="262"/>
      <c r="WNU23" s="262"/>
      <c r="WNV23" s="262"/>
      <c r="WNW23" s="262"/>
      <c r="WNX23" s="262"/>
      <c r="WNY23" s="262"/>
      <c r="WNZ23" s="262"/>
      <c r="WOA23" s="262"/>
      <c r="WOB23" s="262"/>
      <c r="WOC23" s="262"/>
      <c r="WOD23" s="262"/>
      <c r="WOE23" s="262"/>
      <c r="WOF23" s="262"/>
      <c r="WOG23" s="262"/>
      <c r="WOH23" s="262"/>
      <c r="WOI23" s="262"/>
      <c r="WOJ23" s="262"/>
      <c r="WOK23" s="262"/>
      <c r="WOL23" s="262"/>
      <c r="WOM23" s="262"/>
      <c r="WON23" s="262"/>
      <c r="WOO23" s="262"/>
      <c r="WOP23" s="262"/>
      <c r="WOQ23" s="262"/>
      <c r="WOR23" s="262"/>
      <c r="WOS23" s="262"/>
      <c r="WOT23" s="262"/>
      <c r="WOU23" s="262"/>
      <c r="WOV23" s="262"/>
      <c r="WOW23" s="262"/>
      <c r="WOX23" s="262"/>
      <c r="WOY23" s="262"/>
      <c r="WOZ23" s="262"/>
      <c r="WPA23" s="262"/>
      <c r="WPB23" s="262"/>
      <c r="WPC23" s="262"/>
      <c r="WPD23" s="262"/>
      <c r="WPE23" s="262"/>
      <c r="WPF23" s="262"/>
      <c r="WPG23" s="262"/>
      <c r="WPH23" s="262"/>
      <c r="WPI23" s="262"/>
      <c r="WPJ23" s="262"/>
      <c r="WPK23" s="262"/>
      <c r="WPL23" s="262"/>
      <c r="WPM23" s="262"/>
      <c r="WPN23" s="262"/>
      <c r="WPO23" s="262"/>
      <c r="WPP23" s="262"/>
      <c r="WPQ23" s="262"/>
      <c r="WPR23" s="262"/>
      <c r="WPS23" s="262"/>
      <c r="WPT23" s="262"/>
      <c r="WPU23" s="262"/>
      <c r="WPV23" s="262"/>
      <c r="WPW23" s="262"/>
      <c r="WPX23" s="262"/>
      <c r="WPY23" s="262"/>
      <c r="WPZ23" s="262"/>
      <c r="WQA23" s="262"/>
      <c r="WQB23" s="262"/>
      <c r="WQC23" s="262"/>
      <c r="WQD23" s="262"/>
      <c r="WQE23" s="262"/>
      <c r="WQF23" s="262"/>
      <c r="WQG23" s="262"/>
      <c r="WQH23" s="262"/>
      <c r="WQI23" s="262"/>
      <c r="WQJ23" s="262"/>
      <c r="WQK23" s="262"/>
      <c r="WQL23" s="262"/>
      <c r="WQM23" s="262"/>
      <c r="WQN23" s="262"/>
      <c r="WQO23" s="262"/>
      <c r="WQP23" s="262"/>
      <c r="WQQ23" s="262"/>
      <c r="WQR23" s="262"/>
      <c r="WQS23" s="262"/>
      <c r="WQT23" s="262"/>
      <c r="WQU23" s="262"/>
      <c r="WQV23" s="262"/>
      <c r="WQW23" s="262"/>
      <c r="WQX23" s="262"/>
      <c r="WQY23" s="262"/>
      <c r="WQZ23" s="262"/>
      <c r="WRA23" s="262"/>
      <c r="WRB23" s="262"/>
      <c r="WRC23" s="262"/>
      <c r="WRD23" s="262"/>
      <c r="WRE23" s="262"/>
      <c r="WRF23" s="262"/>
      <c r="WRG23" s="262"/>
      <c r="WRH23" s="262"/>
      <c r="WRI23" s="262"/>
      <c r="WRJ23" s="262"/>
      <c r="WRK23" s="262"/>
      <c r="WRL23" s="262"/>
      <c r="WRM23" s="262"/>
      <c r="WRN23" s="262"/>
      <c r="WRO23" s="262"/>
      <c r="WRP23" s="262"/>
      <c r="WRQ23" s="262"/>
      <c r="WRR23" s="262"/>
      <c r="WRS23" s="262"/>
      <c r="WRT23" s="262"/>
      <c r="WRU23" s="262"/>
      <c r="WRV23" s="262"/>
      <c r="WRW23" s="262"/>
      <c r="WRX23" s="262"/>
      <c r="WRY23" s="262"/>
      <c r="WRZ23" s="262"/>
      <c r="WSA23" s="262"/>
      <c r="WSB23" s="262"/>
      <c r="WSC23" s="262"/>
      <c r="WSD23" s="262"/>
      <c r="WSE23" s="262"/>
      <c r="WSF23" s="262"/>
      <c r="WSG23" s="262"/>
      <c r="WSH23" s="262"/>
      <c r="WSI23" s="262"/>
      <c r="WSJ23" s="262"/>
      <c r="WSK23" s="262"/>
      <c r="WSL23" s="262"/>
      <c r="WSM23" s="262"/>
      <c r="WSN23" s="262"/>
      <c r="WSO23" s="262"/>
      <c r="WSP23" s="262"/>
      <c r="WSQ23" s="262"/>
      <c r="WSR23" s="262"/>
      <c r="WSS23" s="262"/>
      <c r="WST23" s="262"/>
      <c r="WSU23" s="262"/>
      <c r="WSV23" s="262"/>
      <c r="WSW23" s="262"/>
      <c r="WSX23" s="262"/>
      <c r="WSY23" s="262"/>
      <c r="WSZ23" s="262"/>
      <c r="WTA23" s="262"/>
      <c r="WTB23" s="262"/>
      <c r="WTC23" s="262"/>
      <c r="WTD23" s="262"/>
      <c r="WTE23" s="262"/>
      <c r="WTF23" s="262"/>
      <c r="WTG23" s="262"/>
      <c r="WTH23" s="262"/>
      <c r="WTI23" s="262"/>
      <c r="WTJ23" s="262"/>
      <c r="WTK23" s="262"/>
      <c r="WTL23" s="262"/>
      <c r="WTM23" s="262"/>
      <c r="WTN23" s="262"/>
      <c r="WTO23" s="262"/>
      <c r="WTP23" s="262"/>
      <c r="WTQ23" s="262"/>
      <c r="WTR23" s="262"/>
      <c r="WTS23" s="262"/>
      <c r="WTT23" s="262"/>
      <c r="WTU23" s="262"/>
      <c r="WTV23" s="262"/>
      <c r="WTW23" s="262"/>
      <c r="WTX23" s="262"/>
      <c r="WTY23" s="262"/>
      <c r="WTZ23" s="262"/>
      <c r="WUA23" s="262"/>
      <c r="WUB23" s="262"/>
      <c r="WUC23" s="262"/>
      <c r="WUD23" s="262"/>
      <c r="WUE23" s="262"/>
      <c r="WUF23" s="262"/>
      <c r="WUG23" s="262"/>
      <c r="WUH23" s="262"/>
      <c r="WUI23" s="262"/>
      <c r="WUJ23" s="262"/>
      <c r="WUK23" s="262"/>
      <c r="WUL23" s="262"/>
      <c r="WUM23" s="262"/>
      <c r="WUN23" s="262"/>
      <c r="WUO23" s="262"/>
      <c r="WUP23" s="262"/>
      <c r="WUQ23" s="262"/>
      <c r="WUR23" s="262"/>
      <c r="WUS23" s="262"/>
      <c r="WUT23" s="262"/>
      <c r="WUU23" s="262"/>
      <c r="WUV23" s="262"/>
      <c r="WUW23" s="262"/>
      <c r="WUX23" s="262"/>
      <c r="WUY23" s="262"/>
      <c r="WUZ23" s="262"/>
      <c r="WVA23" s="262"/>
      <c r="WVB23" s="262"/>
      <c r="WVC23" s="262"/>
      <c r="WVD23" s="262"/>
      <c r="WVE23" s="262"/>
      <c r="WVF23" s="262"/>
      <c r="WVG23" s="262"/>
      <c r="WVH23" s="262"/>
      <c r="WVI23" s="262"/>
      <c r="WVJ23" s="262"/>
      <c r="WVK23" s="262"/>
      <c r="WVL23" s="262"/>
      <c r="WVM23" s="262"/>
      <c r="WVN23" s="262"/>
      <c r="WVO23" s="262"/>
      <c r="WVP23" s="262"/>
      <c r="WVQ23" s="262"/>
      <c r="WVR23" s="262"/>
      <c r="WVS23" s="262"/>
      <c r="WVT23" s="262"/>
      <c r="WVU23" s="262"/>
      <c r="WVV23" s="262"/>
      <c r="WVW23" s="262"/>
      <c r="WVX23" s="262"/>
      <c r="WVY23" s="262"/>
      <c r="WVZ23" s="262"/>
      <c r="WWA23" s="262"/>
      <c r="WWB23" s="262"/>
      <c r="WWC23" s="262"/>
      <c r="WWD23" s="262"/>
      <c r="WWE23" s="262"/>
      <c r="WWF23" s="262"/>
      <c r="WWG23" s="262"/>
      <c r="WWH23" s="262"/>
      <c r="WWI23" s="262"/>
      <c r="WWJ23" s="262"/>
      <c r="WWK23" s="262"/>
      <c r="WWL23" s="262"/>
      <c r="WWM23" s="262"/>
      <c r="WWN23" s="262"/>
      <c r="WWO23" s="262"/>
      <c r="WWP23" s="262"/>
      <c r="WWQ23" s="262"/>
      <c r="WWR23" s="262"/>
      <c r="WWS23" s="262"/>
      <c r="WWT23" s="262"/>
      <c r="WWU23" s="262"/>
      <c r="WWV23" s="262"/>
      <c r="WWW23" s="262"/>
      <c r="WWX23" s="262"/>
      <c r="WWY23" s="262"/>
      <c r="WWZ23" s="262"/>
      <c r="WXA23" s="262"/>
      <c r="WXB23" s="262"/>
      <c r="WXC23" s="262"/>
      <c r="WXD23" s="262"/>
      <c r="WXE23" s="262"/>
      <c r="WXF23" s="262"/>
      <c r="WXG23" s="262"/>
      <c r="WXH23" s="262"/>
      <c r="WXI23" s="262"/>
      <c r="WXJ23" s="262"/>
      <c r="WXK23" s="262"/>
      <c r="WXL23" s="262"/>
      <c r="WXM23" s="262"/>
      <c r="WXN23" s="262"/>
      <c r="WXO23" s="262"/>
      <c r="WXP23" s="262"/>
      <c r="WXQ23" s="262"/>
      <c r="WXR23" s="262"/>
      <c r="WXS23" s="262"/>
      <c r="WXT23" s="262"/>
      <c r="WXU23" s="262"/>
      <c r="WXV23" s="262"/>
      <c r="WXW23" s="262"/>
      <c r="WXX23" s="262"/>
      <c r="WXY23" s="262"/>
      <c r="WXZ23" s="262"/>
      <c r="WYA23" s="262"/>
      <c r="WYB23" s="262"/>
      <c r="WYC23" s="262"/>
      <c r="WYD23" s="262"/>
      <c r="WYE23" s="262"/>
      <c r="WYF23" s="262"/>
      <c r="WYG23" s="262"/>
      <c r="WYH23" s="262"/>
      <c r="WYI23" s="262"/>
      <c r="WYJ23" s="262"/>
      <c r="WYK23" s="262"/>
      <c r="WYL23" s="262"/>
      <c r="WYM23" s="262"/>
      <c r="WYN23" s="262"/>
      <c r="WYO23" s="262"/>
      <c r="WYP23" s="262"/>
      <c r="WYQ23" s="262"/>
      <c r="WYR23" s="262"/>
      <c r="WYS23" s="262"/>
      <c r="WYT23" s="262"/>
      <c r="WYU23" s="262"/>
      <c r="WYV23" s="262"/>
      <c r="WYW23" s="262"/>
      <c r="WYX23" s="262"/>
      <c r="WYY23" s="262"/>
      <c r="WYZ23" s="262"/>
      <c r="WZA23" s="262"/>
      <c r="WZB23" s="262"/>
      <c r="WZC23" s="262"/>
      <c r="WZD23" s="262"/>
      <c r="WZE23" s="262"/>
      <c r="WZF23" s="262"/>
      <c r="WZG23" s="262"/>
      <c r="WZH23" s="262"/>
      <c r="WZI23" s="262"/>
      <c r="WZJ23" s="262"/>
      <c r="WZK23" s="262"/>
      <c r="WZL23" s="262"/>
      <c r="WZM23" s="262"/>
      <c r="WZN23" s="262"/>
      <c r="WZO23" s="262"/>
      <c r="WZP23" s="262"/>
      <c r="WZQ23" s="262"/>
      <c r="WZR23" s="262"/>
      <c r="WZS23" s="262"/>
      <c r="WZT23" s="262"/>
      <c r="WZU23" s="262"/>
      <c r="WZV23" s="262"/>
      <c r="WZW23" s="262"/>
      <c r="WZX23" s="262"/>
      <c r="WZY23" s="262"/>
      <c r="WZZ23" s="262"/>
      <c r="XAA23" s="262"/>
      <c r="XAB23" s="262"/>
      <c r="XAC23" s="262"/>
      <c r="XAD23" s="262"/>
      <c r="XAE23" s="262"/>
      <c r="XAF23" s="262"/>
      <c r="XAG23" s="262"/>
      <c r="XAH23" s="262"/>
      <c r="XAI23" s="262"/>
      <c r="XAJ23" s="262"/>
      <c r="XAK23" s="262"/>
      <c r="XAL23" s="262"/>
      <c r="XAM23" s="262"/>
      <c r="XAN23" s="262"/>
      <c r="XAO23" s="262"/>
      <c r="XAP23" s="262"/>
      <c r="XAQ23" s="262"/>
      <c r="XAR23" s="262"/>
      <c r="XAS23" s="262"/>
      <c r="XAT23" s="262"/>
      <c r="XAU23" s="262"/>
      <c r="XAV23" s="262"/>
      <c r="XAW23" s="262"/>
      <c r="XAX23" s="262"/>
      <c r="XAY23" s="262"/>
      <c r="XAZ23" s="262"/>
      <c r="XBA23" s="262"/>
      <c r="XBB23" s="262"/>
      <c r="XBC23" s="262"/>
      <c r="XBD23" s="262"/>
      <c r="XBE23" s="262"/>
      <c r="XBF23" s="262"/>
      <c r="XBG23" s="262"/>
      <c r="XBH23" s="262"/>
      <c r="XBI23" s="262"/>
      <c r="XBJ23" s="262"/>
      <c r="XBK23" s="262"/>
      <c r="XBL23" s="262"/>
      <c r="XBM23" s="262"/>
      <c r="XBN23" s="262"/>
      <c r="XBO23" s="262"/>
      <c r="XBP23" s="262"/>
      <c r="XBQ23" s="262"/>
      <c r="XBR23" s="262"/>
      <c r="XBS23" s="262"/>
      <c r="XBT23" s="262"/>
      <c r="XBU23" s="262"/>
      <c r="XBV23" s="262"/>
      <c r="XBW23" s="262"/>
      <c r="XBX23" s="262"/>
      <c r="XBY23" s="262"/>
      <c r="XBZ23" s="262"/>
      <c r="XCA23" s="262"/>
      <c r="XCB23" s="262"/>
      <c r="XCC23" s="262"/>
      <c r="XCD23" s="262"/>
      <c r="XCE23" s="262"/>
      <c r="XCF23" s="262"/>
      <c r="XCG23" s="262"/>
      <c r="XCH23" s="262"/>
      <c r="XCI23" s="262"/>
      <c r="XCJ23" s="262"/>
      <c r="XCK23" s="262"/>
      <c r="XCL23" s="262"/>
      <c r="XCM23" s="262"/>
      <c r="XCN23" s="262"/>
      <c r="XCO23" s="262"/>
      <c r="XCP23" s="262"/>
      <c r="XCQ23" s="262"/>
      <c r="XCR23" s="262"/>
      <c r="XCS23" s="262"/>
      <c r="XCT23" s="262"/>
      <c r="XCU23" s="262"/>
      <c r="XCV23" s="262"/>
      <c r="XCW23" s="262"/>
      <c r="XCX23" s="262"/>
      <c r="XCY23" s="262"/>
      <c r="XCZ23" s="262"/>
      <c r="XDA23" s="262"/>
      <c r="XDB23" s="262"/>
      <c r="XDC23" s="262"/>
      <c r="XDD23" s="262"/>
      <c r="XDE23" s="262"/>
      <c r="XDF23" s="262"/>
      <c r="XDG23" s="262"/>
      <c r="XDH23" s="262"/>
      <c r="XDI23" s="262"/>
      <c r="XDJ23" s="262"/>
      <c r="XDK23" s="262"/>
      <c r="XDL23" s="262"/>
      <c r="XDM23" s="262"/>
      <c r="XDN23" s="262"/>
      <c r="XDO23" s="262"/>
      <c r="XDP23" s="262"/>
      <c r="XDQ23" s="262"/>
      <c r="XDR23" s="262"/>
      <c r="XDS23" s="262"/>
      <c r="XDT23" s="262"/>
      <c r="XDU23" s="262"/>
      <c r="XDV23" s="262"/>
      <c r="XDW23" s="262"/>
      <c r="XDX23" s="262"/>
      <c r="XDY23" s="262"/>
      <c r="XDZ23" s="262"/>
      <c r="XEA23" s="262"/>
      <c r="XEB23" s="262"/>
      <c r="XEC23" s="262"/>
      <c r="XED23" s="262"/>
      <c r="XEE23" s="262"/>
      <c r="XEF23" s="262"/>
      <c r="XEG23" s="262"/>
      <c r="XEH23" s="262"/>
      <c r="XEI23" s="262"/>
      <c r="XEJ23" s="262"/>
    </row>
    <row r="24" spans="1:16364" ht="18.75" x14ac:dyDescent="0.25">
      <c r="A24" s="264" t="s">
        <v>556</v>
      </c>
      <c r="D24" s="274"/>
      <c r="E24" s="265"/>
      <c r="F24" s="265"/>
      <c r="G24" s="266"/>
      <c r="H24" s="275" t="s">
        <v>557</v>
      </c>
    </row>
    <row r="25" spans="1:16364" ht="15.75" x14ac:dyDescent="0.25">
      <c r="A25" s="662" t="s">
        <v>159</v>
      </c>
      <c r="B25" s="663" t="s">
        <v>558</v>
      </c>
      <c r="C25" s="663" t="s">
        <v>559</v>
      </c>
      <c r="D25" s="663" t="s">
        <v>560</v>
      </c>
      <c r="E25" s="662" t="s">
        <v>561</v>
      </c>
      <c r="F25" s="663"/>
    </row>
    <row r="26" spans="1:16364" ht="15.75" x14ac:dyDescent="0.25">
      <c r="A26" s="662" t="s">
        <v>127</v>
      </c>
      <c r="B26" s="663">
        <v>6</v>
      </c>
      <c r="C26" s="663"/>
      <c r="D26" s="663">
        <v>8</v>
      </c>
      <c r="E26" s="673" t="str">
        <f>IF(AND(B26&gt;0,C26&gt;0,D26&gt;0),"ja","nee")</f>
        <v>nee</v>
      </c>
      <c r="F26" s="663"/>
    </row>
    <row r="27" spans="1:16364" ht="15.75" x14ac:dyDescent="0.25">
      <c r="A27" s="206" t="s">
        <v>562</v>
      </c>
      <c r="B27" s="663"/>
      <c r="C27" s="662"/>
      <c r="D27" s="662"/>
      <c r="E27" s="663"/>
      <c r="F27" s="663"/>
    </row>
    <row r="28" spans="1:16364" ht="15.75" x14ac:dyDescent="0.25">
      <c r="A28" s="674" t="s">
        <v>563</v>
      </c>
      <c r="B28" s="663"/>
      <c r="C28" s="662"/>
      <c r="D28" s="662"/>
      <c r="E28" s="663"/>
      <c r="F28" s="663"/>
    </row>
    <row r="29" spans="1:16364" ht="15.75" x14ac:dyDescent="0.25">
      <c r="A29" s="662" t="s">
        <v>159</v>
      </c>
      <c r="B29" s="663" t="s">
        <v>558</v>
      </c>
      <c r="C29" s="663" t="s">
        <v>559</v>
      </c>
      <c r="D29" s="663" t="s">
        <v>560</v>
      </c>
      <c r="E29" s="662" t="s">
        <v>561</v>
      </c>
      <c r="F29" s="663"/>
    </row>
    <row r="30" spans="1:16364" ht="15.75" x14ac:dyDescent="0.25">
      <c r="A30" s="662" t="s">
        <v>127</v>
      </c>
      <c r="B30" s="663"/>
      <c r="C30" s="663"/>
      <c r="D30" s="663"/>
      <c r="E30" s="669"/>
      <c r="F30" s="663"/>
    </row>
  </sheetData>
  <mergeCells count="2">
    <mergeCell ref="A1:H1"/>
    <mergeCell ref="A3:G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&amp;L® computraining&amp;R&amp;D</oddFooter>
  </headerFooter>
  <rowBreaks count="1" manualBreakCount="1">
    <brk id="30" max="6" man="1"/>
  </rowBreaks>
  <colBreaks count="1" manualBreakCount="1">
    <brk id="8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6E15B-B9DF-447C-801C-4AE8D9C42398}">
  <dimension ref="A1:H28"/>
  <sheetViews>
    <sheetView showGridLines="0" zoomScaleNormal="100" zoomScaleSheetLayoutView="80" workbookViewId="0">
      <selection activeCell="I1" sqref="I1"/>
    </sheetView>
  </sheetViews>
  <sheetFormatPr defaultColWidth="8.7109375" defaultRowHeight="15" x14ac:dyDescent="0.25"/>
  <cols>
    <col min="1" max="1" width="17" style="352" customWidth="1"/>
    <col min="2" max="2" width="13.7109375" style="352" customWidth="1"/>
    <col min="3" max="3" width="16.7109375" style="352" customWidth="1"/>
    <col min="4" max="4" width="6.28515625" style="352" customWidth="1"/>
    <col min="5" max="5" width="17.42578125" style="352" customWidth="1"/>
    <col min="6" max="6" width="14.140625" style="352" customWidth="1"/>
    <col min="7" max="7" width="16.7109375" style="352" customWidth="1"/>
    <col min="8" max="8" width="16.42578125" style="352" customWidth="1"/>
    <col min="9" max="16384" width="8.7109375" style="352"/>
  </cols>
  <sheetData>
    <row r="1" spans="1:8" s="360" customFormat="1" ht="50.25" customHeight="1" thickBot="1" x14ac:dyDescent="0.3">
      <c r="A1" s="1068" t="s">
        <v>58</v>
      </c>
      <c r="B1" s="1068"/>
      <c r="C1" s="1068"/>
      <c r="D1" s="1068"/>
      <c r="E1" s="1068"/>
      <c r="F1" s="1068"/>
      <c r="G1" s="1068"/>
      <c r="H1" s="1068"/>
    </row>
    <row r="2" spans="1:8" s="360" customFormat="1" ht="29.25" customHeight="1" thickTop="1" x14ac:dyDescent="0.25">
      <c r="A2" s="1069" t="s">
        <v>1148</v>
      </c>
      <c r="B2" s="1069"/>
      <c r="C2" s="1069"/>
      <c r="D2" s="1069"/>
      <c r="E2" s="1069"/>
      <c r="F2" s="1069"/>
      <c r="G2" s="1069"/>
      <c r="H2" s="1069"/>
    </row>
    <row r="3" spans="1:8" s="353" customFormat="1" ht="21" x14ac:dyDescent="0.25">
      <c r="A3" s="359" t="s">
        <v>710</v>
      </c>
      <c r="B3" s="354"/>
      <c r="C3" s="358"/>
      <c r="D3" s="354"/>
      <c r="E3" s="354"/>
      <c r="F3" s="354"/>
      <c r="G3" s="354"/>
      <c r="H3" s="354"/>
    </row>
    <row r="4" spans="1:8" s="353" customFormat="1" ht="15" customHeight="1" x14ac:dyDescent="0.25">
      <c r="A4" s="207" t="s">
        <v>920</v>
      </c>
      <c r="G4" s="352"/>
      <c r="H4" s="352"/>
    </row>
    <row r="5" spans="1:8" s="353" customFormat="1" ht="15" customHeight="1" x14ac:dyDescent="0.25">
      <c r="A5" s="937" t="s">
        <v>921</v>
      </c>
      <c r="B5" s="938"/>
      <c r="C5" s="938"/>
      <c r="D5" s="939"/>
      <c r="E5" s="939"/>
      <c r="F5" s="939"/>
      <c r="G5" s="352"/>
      <c r="H5" s="352"/>
    </row>
    <row r="6" spans="1:8" s="353" customFormat="1" ht="15" customHeight="1" x14ac:dyDescent="0.25">
      <c r="A6" s="447" t="s">
        <v>709</v>
      </c>
      <c r="B6" s="940"/>
      <c r="C6" s="940"/>
      <c r="G6" s="352"/>
      <c r="H6" s="352"/>
    </row>
    <row r="7" spans="1:8" s="353" customFormat="1" ht="15" customHeight="1" x14ac:dyDescent="0.25">
      <c r="A7" s="447" t="s">
        <v>708</v>
      </c>
      <c r="B7" s="940"/>
      <c r="C7" s="940"/>
      <c r="G7" s="352"/>
      <c r="H7" s="352"/>
    </row>
    <row r="8" spans="1:8" s="353" customFormat="1" ht="15" customHeight="1" x14ac:dyDescent="0.25">
      <c r="A8" s="447" t="s">
        <v>922</v>
      </c>
      <c r="B8" s="940"/>
      <c r="C8" s="940"/>
      <c r="G8" s="352"/>
      <c r="H8" s="352"/>
    </row>
    <row r="9" spans="1:8" s="353" customFormat="1" ht="15" customHeight="1" x14ac:dyDescent="0.25">
      <c r="A9" s="447" t="s">
        <v>923</v>
      </c>
      <c r="G9" s="352"/>
      <c r="H9" s="352"/>
    </row>
    <row r="10" spans="1:8" s="353" customFormat="1" ht="21" x14ac:dyDescent="0.25">
      <c r="B10" s="941" t="s">
        <v>707</v>
      </c>
      <c r="C10" s="942"/>
      <c r="D10" s="943"/>
      <c r="E10" s="352"/>
      <c r="F10" s="941" t="s">
        <v>676</v>
      </c>
      <c r="G10" s="942"/>
    </row>
    <row r="11" spans="1:8" s="355" customFormat="1" ht="21" x14ac:dyDescent="0.25">
      <c r="A11" s="944" t="s">
        <v>565</v>
      </c>
      <c r="B11" s="945" t="s">
        <v>566</v>
      </c>
      <c r="E11" s="944" t="s">
        <v>565</v>
      </c>
      <c r="F11" s="946" t="s">
        <v>566</v>
      </c>
    </row>
    <row r="12" spans="1:8" s="355" customFormat="1" ht="15.75" x14ac:dyDescent="0.25">
      <c r="A12" s="947" t="s">
        <v>567</v>
      </c>
      <c r="B12" s="948">
        <f>SUBTOTAL(9,B18:B27)</f>
        <v>724</v>
      </c>
      <c r="E12" s="949" t="s">
        <v>567</v>
      </c>
      <c r="F12" s="949"/>
    </row>
    <row r="13" spans="1:8" ht="15.75" x14ac:dyDescent="0.25">
      <c r="A13" s="947" t="s">
        <v>568</v>
      </c>
      <c r="B13" s="948">
        <f>SUBTOTAL(1,B18:B27)</f>
        <v>72.400000000000006</v>
      </c>
      <c r="E13" s="949" t="s">
        <v>568</v>
      </c>
      <c r="F13" s="949"/>
    </row>
    <row r="15" spans="1:8" ht="21" x14ac:dyDescent="0.25">
      <c r="A15" s="1070" t="s">
        <v>569</v>
      </c>
      <c r="B15" s="1070"/>
      <c r="C15" s="1070"/>
      <c r="D15" s="1070"/>
      <c r="E15" s="1070"/>
      <c r="F15" s="1070"/>
      <c r="G15" s="1070"/>
    </row>
    <row r="16" spans="1:8" ht="15.75" x14ac:dyDescent="0.25">
      <c r="A16" s="447" t="s">
        <v>570</v>
      </c>
      <c r="B16" s="447"/>
    </row>
    <row r="17" spans="1:2" ht="16.5" thickBot="1" x14ac:dyDescent="0.3">
      <c r="A17" s="950" t="s">
        <v>571</v>
      </c>
      <c r="B17" s="547" t="s">
        <v>566</v>
      </c>
    </row>
    <row r="18" spans="1:2" ht="16.5" thickTop="1" x14ac:dyDescent="0.25">
      <c r="A18" s="548" t="s">
        <v>572</v>
      </c>
      <c r="B18" s="549">
        <v>80</v>
      </c>
    </row>
    <row r="19" spans="1:2" ht="15.75" x14ac:dyDescent="0.25">
      <c r="A19" s="550" t="s">
        <v>573</v>
      </c>
      <c r="B19" s="551">
        <v>68</v>
      </c>
    </row>
    <row r="20" spans="1:2" ht="15.75" x14ac:dyDescent="0.25">
      <c r="A20" s="552" t="s">
        <v>573</v>
      </c>
      <c r="B20" s="553">
        <v>70</v>
      </c>
    </row>
    <row r="21" spans="1:2" ht="15.75" x14ac:dyDescent="0.25">
      <c r="A21" s="550" t="s">
        <v>573</v>
      </c>
      <c r="B21" s="551">
        <v>105</v>
      </c>
    </row>
    <row r="22" spans="1:2" ht="15.75" x14ac:dyDescent="0.25">
      <c r="A22" s="552" t="s">
        <v>573</v>
      </c>
      <c r="B22" s="553">
        <v>90</v>
      </c>
    </row>
    <row r="23" spans="1:2" ht="15.75" x14ac:dyDescent="0.25">
      <c r="A23" s="550" t="s">
        <v>573</v>
      </c>
      <c r="B23" s="551">
        <v>73</v>
      </c>
    </row>
    <row r="24" spans="1:2" ht="15.75" x14ac:dyDescent="0.25">
      <c r="A24" s="552" t="s">
        <v>574</v>
      </c>
      <c r="B24" s="553">
        <v>56</v>
      </c>
    </row>
    <row r="25" spans="1:2" ht="15.75" x14ac:dyDescent="0.25">
      <c r="A25" s="550" t="s">
        <v>574</v>
      </c>
      <c r="B25" s="551">
        <v>58</v>
      </c>
    </row>
    <row r="26" spans="1:2" ht="15.75" x14ac:dyDescent="0.25">
      <c r="A26" s="552" t="s">
        <v>574</v>
      </c>
      <c r="B26" s="553">
        <v>63</v>
      </c>
    </row>
    <row r="27" spans="1:2" ht="15.75" x14ac:dyDescent="0.25">
      <c r="A27" s="550" t="s">
        <v>574</v>
      </c>
      <c r="B27" s="551">
        <v>61</v>
      </c>
    </row>
    <row r="28" spans="1:2" ht="15.75" x14ac:dyDescent="0.25">
      <c r="A28" s="951" t="s">
        <v>575</v>
      </c>
      <c r="B28" s="952">
        <f>SUM(B18:B27)</f>
        <v>724</v>
      </c>
    </row>
  </sheetData>
  <autoFilter ref="A17:B28" xr:uid="{00000000-0009-0000-0000-00000F000000}"/>
  <mergeCells count="3">
    <mergeCell ref="A1:H1"/>
    <mergeCell ref="A2:H2"/>
    <mergeCell ref="A15:G15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7"/>
  <sheetViews>
    <sheetView showGridLines="0" zoomScaleNormal="100" zoomScaleSheetLayoutView="100" workbookViewId="0">
      <selection activeCell="I1" sqref="I1"/>
    </sheetView>
  </sheetViews>
  <sheetFormatPr defaultColWidth="9" defaultRowHeight="12.75" x14ac:dyDescent="0.25"/>
  <cols>
    <col min="1" max="1" width="16" style="286" customWidth="1"/>
    <col min="2" max="2" width="13.85546875" style="286" customWidth="1"/>
    <col min="3" max="3" width="14" style="286" bestFit="1" customWidth="1"/>
    <col min="4" max="4" width="14.28515625" style="286" bestFit="1" customWidth="1"/>
    <col min="5" max="5" width="13.28515625" style="286" bestFit="1" customWidth="1"/>
    <col min="6" max="6" width="14.28515625" style="286" customWidth="1"/>
    <col min="7" max="7" width="9.28515625" style="276" customWidth="1"/>
    <col min="8" max="8" width="11.7109375" style="276" customWidth="1"/>
    <col min="9" max="9" width="13.28515625" style="276" customWidth="1"/>
    <col min="10" max="16384" width="9" style="276"/>
  </cols>
  <sheetData>
    <row r="1" spans="1:8" s="11" customFormat="1" ht="50.1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</row>
    <row r="2" spans="1:8" s="11" customFormat="1" ht="30.75" customHeight="1" thickTop="1" x14ac:dyDescent="0.25">
      <c r="A2" s="1011" t="s">
        <v>576</v>
      </c>
      <c r="B2" s="1011"/>
      <c r="C2" s="1011"/>
      <c r="D2" s="1011"/>
      <c r="E2" s="1011"/>
      <c r="F2" s="1011"/>
      <c r="G2" s="1011"/>
      <c r="H2" s="1011"/>
    </row>
    <row r="3" spans="1:8" s="26" customFormat="1" ht="21" x14ac:dyDescent="0.25">
      <c r="A3" s="16" t="s">
        <v>577</v>
      </c>
      <c r="B3" s="158"/>
      <c r="C3" s="198"/>
      <c r="D3" s="277"/>
      <c r="E3" s="158"/>
      <c r="F3" s="158"/>
      <c r="G3" s="158"/>
      <c r="H3" s="158"/>
    </row>
    <row r="4" spans="1:8" s="279" customFormat="1" ht="16.5" customHeight="1" x14ac:dyDescent="0.25">
      <c r="A4" s="955" t="s">
        <v>1152</v>
      </c>
      <c r="B4" s="262"/>
      <c r="C4" s="278"/>
      <c r="D4" s="262"/>
      <c r="E4" s="262"/>
      <c r="F4" s="262"/>
    </row>
    <row r="5" spans="1:8" ht="18.75" x14ac:dyDescent="0.25">
      <c r="A5" s="1071" t="s">
        <v>578</v>
      </c>
      <c r="B5" s="1071"/>
      <c r="C5" s="1071"/>
      <c r="D5" s="1071"/>
      <c r="E5" s="1071"/>
      <c r="F5" s="1071"/>
    </row>
    <row r="6" spans="1:8" ht="20.85" customHeight="1" x14ac:dyDescent="0.25">
      <c r="A6" s="675" t="s">
        <v>579</v>
      </c>
      <c r="B6" s="280"/>
      <c r="C6" s="280"/>
      <c r="D6" s="280"/>
      <c r="E6" s="280"/>
      <c r="F6" s="280"/>
    </row>
    <row r="7" spans="1:8" ht="15.75" x14ac:dyDescent="0.25">
      <c r="A7" s="281"/>
      <c r="B7" s="282"/>
      <c r="C7" s="676" t="s">
        <v>580</v>
      </c>
      <c r="D7" s="677"/>
      <c r="E7" s="677"/>
      <c r="F7" s="677"/>
    </row>
    <row r="8" spans="1:8" ht="15.75" x14ac:dyDescent="0.25">
      <c r="A8" s="281"/>
      <c r="B8" s="282"/>
      <c r="C8" s="678" t="s">
        <v>581</v>
      </c>
      <c r="D8" s="678" t="s">
        <v>582</v>
      </c>
      <c r="E8" s="678" t="s">
        <v>581</v>
      </c>
      <c r="F8" s="679" t="s">
        <v>399</v>
      </c>
    </row>
    <row r="9" spans="1:8" ht="15.75" x14ac:dyDescent="0.25">
      <c r="A9" s="281"/>
      <c r="B9" s="282"/>
      <c r="C9" s="680">
        <v>1837</v>
      </c>
      <c r="D9" s="680">
        <f>INT(C9/60)</f>
        <v>30</v>
      </c>
      <c r="E9" s="680">
        <f>MOD(C9,60)</f>
        <v>37</v>
      </c>
      <c r="F9" s="679" t="str">
        <f>D9&amp;" : "&amp;E9</f>
        <v>30 : 37</v>
      </c>
      <c r="H9" s="283"/>
    </row>
    <row r="10" spans="1:8" x14ac:dyDescent="0.25">
      <c r="A10" s="281"/>
      <c r="B10" s="282"/>
      <c r="C10" s="282"/>
      <c r="D10" s="282"/>
      <c r="E10" s="282"/>
      <c r="F10" s="282"/>
    </row>
    <row r="11" spans="1:8" x14ac:dyDescent="0.25">
      <c r="A11" s="284"/>
      <c r="B11" s="285"/>
      <c r="C11" s="285"/>
      <c r="D11" s="285"/>
      <c r="E11" s="285"/>
      <c r="F11" s="285"/>
    </row>
    <row r="12" spans="1:8" x14ac:dyDescent="0.25">
      <c r="A12" s="276"/>
      <c r="B12" s="276"/>
      <c r="C12" s="276"/>
      <c r="D12" s="276"/>
      <c r="E12" s="276"/>
      <c r="F12" s="276"/>
    </row>
    <row r="13" spans="1:8" s="26" customFormat="1" ht="21" x14ac:dyDescent="0.25">
      <c r="A13" s="16" t="s">
        <v>969</v>
      </c>
      <c r="B13" s="158"/>
      <c r="C13" s="198"/>
      <c r="D13" s="277"/>
      <c r="E13" s="158"/>
      <c r="F13" s="158"/>
      <c r="G13" s="158"/>
      <c r="H13" s="158"/>
    </row>
    <row r="14" spans="1:8" ht="15" x14ac:dyDescent="0.25">
      <c r="A14" s="953" t="s">
        <v>1150</v>
      </c>
    </row>
    <row r="15" spans="1:8" ht="15" x14ac:dyDescent="0.25">
      <c r="A15" s="953" t="s">
        <v>1151</v>
      </c>
      <c r="B15" s="276"/>
      <c r="C15" s="276"/>
      <c r="D15" s="276"/>
      <c r="E15" s="276"/>
      <c r="F15" s="276"/>
    </row>
    <row r="16" spans="1:8" ht="18.75" x14ac:dyDescent="0.25">
      <c r="A16" s="954" t="s">
        <v>1153</v>
      </c>
      <c r="G16" s="287"/>
    </row>
    <row r="17" spans="1:10" ht="22.5" customHeight="1" x14ac:dyDescent="0.25">
      <c r="A17" s="1071" t="s">
        <v>583</v>
      </c>
      <c r="B17" s="1071"/>
      <c r="C17" s="1071"/>
      <c r="D17" s="1071"/>
      <c r="E17" s="1071"/>
      <c r="F17" s="1071"/>
      <c r="G17" s="288"/>
    </row>
    <row r="18" spans="1:10" ht="18.75" x14ac:dyDescent="0.25">
      <c r="A18" s="681" t="s">
        <v>579</v>
      </c>
      <c r="B18" s="289"/>
      <c r="C18" s="289"/>
      <c r="D18" s="289"/>
      <c r="E18" s="289"/>
      <c r="F18" s="289"/>
      <c r="G18" s="288"/>
    </row>
    <row r="19" spans="1:10" x14ac:dyDescent="0.25">
      <c r="A19" s="290"/>
      <c r="B19" s="291"/>
      <c r="C19" s="291"/>
      <c r="D19" s="291"/>
      <c r="E19" s="291"/>
      <c r="F19" s="291"/>
      <c r="G19" s="288"/>
    </row>
    <row r="20" spans="1:10" ht="15.75" x14ac:dyDescent="0.25">
      <c r="A20" s="290"/>
      <c r="B20" s="291"/>
      <c r="C20" s="678" t="s">
        <v>581</v>
      </c>
      <c r="D20" s="678" t="s">
        <v>582</v>
      </c>
      <c r="E20" s="678" t="s">
        <v>581</v>
      </c>
      <c r="F20" s="679" t="s">
        <v>399</v>
      </c>
      <c r="G20" s="355" t="s">
        <v>584</v>
      </c>
      <c r="H20" s="355"/>
      <c r="I20" s="355"/>
      <c r="J20" s="355"/>
    </row>
    <row r="21" spans="1:10" ht="15.75" x14ac:dyDescent="0.25">
      <c r="A21" s="290"/>
      <c r="B21" s="291"/>
      <c r="C21" s="680">
        <v>1857</v>
      </c>
      <c r="D21" s="680"/>
      <c r="E21" s="680"/>
      <c r="F21" s="682"/>
      <c r="G21" s="355" t="s">
        <v>585</v>
      </c>
      <c r="H21" s="355"/>
      <c r="I21" s="355"/>
      <c r="J21" s="355"/>
    </row>
    <row r="22" spans="1:10" ht="15.75" x14ac:dyDescent="0.25">
      <c r="A22" s="290"/>
      <c r="B22" s="291"/>
      <c r="C22" s="682"/>
      <c r="D22" s="682"/>
      <c r="E22" s="682"/>
      <c r="F22" s="682"/>
      <c r="G22" s="355"/>
      <c r="H22" s="355"/>
      <c r="I22" s="355"/>
      <c r="J22" s="355"/>
    </row>
    <row r="23" spans="1:10" ht="15.75" x14ac:dyDescent="0.25">
      <c r="A23" s="292"/>
      <c r="B23" s="293"/>
      <c r="C23" s="683"/>
      <c r="D23" s="683"/>
      <c r="E23" s="683"/>
      <c r="F23" s="683"/>
      <c r="G23" s="355"/>
      <c r="H23" s="355"/>
      <c r="I23" s="355"/>
      <c r="J23" s="355"/>
    </row>
    <row r="24" spans="1:10" ht="15.75" x14ac:dyDescent="0.25">
      <c r="A24" s="276"/>
      <c r="B24" s="276"/>
      <c r="C24" s="355"/>
      <c r="D24" s="355"/>
      <c r="E24" s="355"/>
      <c r="F24" s="355"/>
      <c r="G24" s="355"/>
      <c r="H24" s="355"/>
      <c r="I24" s="355"/>
      <c r="J24" s="355"/>
    </row>
    <row r="25" spans="1:10" ht="15.75" x14ac:dyDescent="0.25">
      <c r="A25" s="276"/>
      <c r="B25" s="276"/>
      <c r="C25" s="355"/>
      <c r="D25" s="355" t="s">
        <v>586</v>
      </c>
      <c r="E25" s="355" t="s">
        <v>587</v>
      </c>
      <c r="F25" s="355"/>
      <c r="G25" s="355"/>
      <c r="H25" s="355"/>
      <c r="I25" s="355"/>
      <c r="J25" s="355"/>
    </row>
    <row r="26" spans="1:10" ht="15.75" x14ac:dyDescent="0.25">
      <c r="A26" s="276"/>
      <c r="B26" s="276"/>
      <c r="C26" s="355"/>
      <c r="D26" s="355" t="s">
        <v>588</v>
      </c>
      <c r="E26" s="355" t="s">
        <v>589</v>
      </c>
      <c r="F26" s="355"/>
      <c r="G26" s="355"/>
      <c r="H26" s="355"/>
      <c r="I26" s="355"/>
      <c r="J26" s="355"/>
    </row>
    <row r="27" spans="1:10" x14ac:dyDescent="0.25">
      <c r="A27" s="276"/>
      <c r="B27" s="276"/>
      <c r="C27" s="276"/>
      <c r="D27" s="276"/>
      <c r="E27" s="276"/>
      <c r="F27" s="276"/>
      <c r="G27" s="288"/>
    </row>
  </sheetData>
  <mergeCells count="4">
    <mergeCell ref="A1:H1"/>
    <mergeCell ref="A2:H2"/>
    <mergeCell ref="A5:F5"/>
    <mergeCell ref="A17:F17"/>
  </mergeCells>
  <printOptions horizontalCentered="1"/>
  <pageMargins left="0.25" right="0.25" top="0.75" bottom="0.75" header="0.3" footer="0.3"/>
  <pageSetup paperSize="9" scale="93" orientation="portrait" r:id="rId1"/>
  <headerFooter alignWithMargins="0"/>
  <colBreaks count="1" manualBreakCount="1">
    <brk id="8" max="50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B596-3341-40E4-B716-A2439915A4F0}">
  <dimension ref="A1:J43"/>
  <sheetViews>
    <sheetView showGridLines="0" showZeros="0" zoomScaleNormal="100" zoomScaleSheetLayoutView="90" workbookViewId="0">
      <selection activeCell="G13" sqref="G13"/>
    </sheetView>
  </sheetViews>
  <sheetFormatPr defaultColWidth="9" defaultRowHeight="15" x14ac:dyDescent="0.25"/>
  <cols>
    <col min="1" max="1" width="20" style="21" customWidth="1"/>
    <col min="2" max="2" width="10.42578125" style="165" customWidth="1"/>
    <col min="3" max="3" width="15.85546875" style="298" customWidth="1"/>
    <col min="4" max="4" width="11.85546875" style="299" customWidth="1"/>
    <col min="5" max="5" width="13.28515625" style="299" customWidth="1"/>
    <col min="6" max="6" width="13.28515625" style="978" customWidth="1"/>
    <col min="7" max="7" width="13.28515625" style="3" customWidth="1"/>
    <col min="8" max="16384" width="9" style="21"/>
  </cols>
  <sheetData>
    <row r="1" spans="1:7" s="170" customFormat="1" ht="51.6" customHeight="1" thickBot="1" x14ac:dyDescent="0.3">
      <c r="A1" s="1010" t="s">
        <v>590</v>
      </c>
      <c r="B1" s="1010"/>
      <c r="C1" s="1010"/>
      <c r="D1" s="1010"/>
      <c r="E1" s="1010"/>
      <c r="F1" s="1010"/>
      <c r="G1" s="1010"/>
    </row>
    <row r="2" spans="1:7" s="11" customFormat="1" ht="19.5" customHeight="1" thickTop="1" x14ac:dyDescent="0.25">
      <c r="A2" s="16" t="s">
        <v>591</v>
      </c>
      <c r="B2" s="171"/>
      <c r="C2" s="172"/>
      <c r="D2" s="158"/>
      <c r="E2" s="158"/>
      <c r="F2" s="956"/>
      <c r="G2" s="173"/>
    </row>
    <row r="3" spans="1:7" s="11" customFormat="1" ht="16.5" customHeight="1" x14ac:dyDescent="0.25">
      <c r="A3" s="179" t="s">
        <v>1154</v>
      </c>
      <c r="B3" s="957"/>
      <c r="C3" s="294"/>
      <c r="D3" s="28"/>
      <c r="E3" s="28"/>
      <c r="F3" s="28"/>
    </row>
    <row r="4" spans="1:7" s="26" customFormat="1" ht="18.75" x14ac:dyDescent="0.25">
      <c r="A4" s="958" t="s">
        <v>1193</v>
      </c>
    </row>
    <row r="5" spans="1:7" s="892" customFormat="1" ht="15.75" x14ac:dyDescent="0.25">
      <c r="A5" s="20" t="s">
        <v>1155</v>
      </c>
      <c r="B5" s="959"/>
      <c r="C5" s="174"/>
      <c r="D5" s="20"/>
      <c r="E5" s="20"/>
      <c r="F5" s="960"/>
    </row>
    <row r="6" spans="1:7" s="892" customFormat="1" ht="15.75" x14ac:dyDescent="0.25">
      <c r="A6" s="20" t="s">
        <v>1194</v>
      </c>
      <c r="B6" s="959"/>
      <c r="C6" s="174"/>
      <c r="D6" s="20"/>
      <c r="E6" s="20"/>
      <c r="F6" s="960"/>
    </row>
    <row r="7" spans="1:7" s="11" customFormat="1" ht="15.75" x14ac:dyDescent="0.25">
      <c r="A7" s="20" t="s">
        <v>1156</v>
      </c>
      <c r="B7" s="295"/>
      <c r="C7" s="174"/>
      <c r="D7" s="20"/>
      <c r="E7" s="20"/>
      <c r="F7" s="28"/>
    </row>
    <row r="8" spans="1:7" s="20" customFormat="1" ht="18" customHeight="1" x14ac:dyDescent="0.25">
      <c r="A8" s="20" t="s">
        <v>1157</v>
      </c>
      <c r="B8" s="296"/>
      <c r="C8" s="961"/>
      <c r="D8" s="42"/>
      <c r="E8" s="297"/>
      <c r="F8" s="124"/>
    </row>
    <row r="9" spans="1:7" s="20" customFormat="1" ht="18" customHeight="1" x14ac:dyDescent="0.25">
      <c r="A9" s="42" t="s">
        <v>1195</v>
      </c>
      <c r="B9" s="296"/>
      <c r="C9" s="961"/>
      <c r="D9" s="42"/>
      <c r="E9" s="297"/>
      <c r="F9" s="124"/>
    </row>
    <row r="10" spans="1:7" s="892" customFormat="1" ht="21" x14ac:dyDescent="0.25">
      <c r="A10" s="962"/>
      <c r="B10" s="297"/>
      <c r="C10" s="174"/>
      <c r="D10" s="1072" t="s">
        <v>369</v>
      </c>
      <c r="E10" s="1072"/>
      <c r="F10" s="960"/>
    </row>
    <row r="11" spans="1:7" ht="15.75" x14ac:dyDescent="0.25">
      <c r="A11" s="962"/>
      <c r="B11" s="963" t="s">
        <v>592</v>
      </c>
      <c r="C11" s="964" t="s">
        <v>592</v>
      </c>
      <c r="D11" s="965" t="s">
        <v>592</v>
      </c>
      <c r="E11" s="965" t="s">
        <v>593</v>
      </c>
      <c r="F11" s="966" t="s">
        <v>605</v>
      </c>
      <c r="G11" s="967" t="s">
        <v>594</v>
      </c>
    </row>
    <row r="12" spans="1:7" ht="16.5" thickBot="1" x14ac:dyDescent="0.3">
      <c r="B12" s="963" t="s">
        <v>595</v>
      </c>
      <c r="C12" s="964" t="s">
        <v>67</v>
      </c>
      <c r="D12" s="965" t="s">
        <v>418</v>
      </c>
      <c r="E12" s="965" t="s">
        <v>596</v>
      </c>
      <c r="F12" s="968" t="s">
        <v>1158</v>
      </c>
      <c r="G12" s="969" t="s">
        <v>418</v>
      </c>
    </row>
    <row r="13" spans="1:7" ht="16.5" thickTop="1" x14ac:dyDescent="0.25">
      <c r="A13" s="684" t="s">
        <v>597</v>
      </c>
      <c r="B13" s="685">
        <v>11002</v>
      </c>
      <c r="C13" s="686">
        <f ca="1">TODAY()-60</f>
        <v>44135</v>
      </c>
      <c r="D13" s="970">
        <v>2380</v>
      </c>
      <c r="E13" s="970">
        <v>2380</v>
      </c>
      <c r="F13" s="693"/>
      <c r="G13" s="693"/>
    </row>
    <row r="14" spans="1:7" ht="15.75" x14ac:dyDescent="0.25">
      <c r="A14" s="684" t="s">
        <v>598</v>
      </c>
      <c r="B14" s="687">
        <v>11003</v>
      </c>
      <c r="C14" s="686">
        <f t="shared" ref="C14:C25" ca="1" si="0">C13+7</f>
        <v>44142</v>
      </c>
      <c r="D14" s="688">
        <v>163.63</v>
      </c>
      <c r="E14" s="688"/>
      <c r="F14" s="971"/>
      <c r="G14" s="689"/>
    </row>
    <row r="15" spans="1:7" ht="15.75" x14ac:dyDescent="0.25">
      <c r="A15" s="684" t="s">
        <v>599</v>
      </c>
      <c r="B15" s="687">
        <v>11004</v>
      </c>
      <c r="C15" s="686">
        <f t="shared" ca="1" si="0"/>
        <v>44149</v>
      </c>
      <c r="D15" s="688">
        <v>41.65</v>
      </c>
      <c r="E15" s="688">
        <v>41.65</v>
      </c>
      <c r="F15" s="971"/>
      <c r="G15" s="689"/>
    </row>
    <row r="16" spans="1:7" ht="15.75" x14ac:dyDescent="0.25">
      <c r="A16" s="684" t="s">
        <v>600</v>
      </c>
      <c r="B16" s="687">
        <v>11005</v>
      </c>
      <c r="C16" s="686">
        <f t="shared" ca="1" si="0"/>
        <v>44156</v>
      </c>
      <c r="D16" s="688">
        <v>89.25</v>
      </c>
      <c r="E16" s="688">
        <v>80</v>
      </c>
      <c r="F16" s="971"/>
      <c r="G16" s="689"/>
    </row>
    <row r="17" spans="1:10" ht="15.75" x14ac:dyDescent="0.25">
      <c r="A17" s="684" t="s">
        <v>601</v>
      </c>
      <c r="B17" s="687">
        <v>11006</v>
      </c>
      <c r="C17" s="686">
        <f t="shared" ca="1" si="0"/>
        <v>44163</v>
      </c>
      <c r="D17" s="688">
        <v>59.5</v>
      </c>
      <c r="E17" s="688"/>
      <c r="F17" s="971"/>
      <c r="G17" s="689"/>
    </row>
    <row r="18" spans="1:10" ht="15.75" x14ac:dyDescent="0.25">
      <c r="A18" s="684" t="s">
        <v>597</v>
      </c>
      <c r="B18" s="687">
        <v>11007</v>
      </c>
      <c r="C18" s="686">
        <f t="shared" ca="1" si="0"/>
        <v>44170</v>
      </c>
      <c r="D18" s="688">
        <v>178.5</v>
      </c>
      <c r="E18" s="688">
        <v>178.5</v>
      </c>
      <c r="F18" s="971"/>
      <c r="G18" s="689"/>
    </row>
    <row r="19" spans="1:10" ht="15.75" x14ac:dyDescent="0.25">
      <c r="A19" s="684" t="s">
        <v>598</v>
      </c>
      <c r="B19" s="687">
        <v>11008</v>
      </c>
      <c r="C19" s="686">
        <f t="shared" ca="1" si="0"/>
        <v>44177</v>
      </c>
      <c r="D19" s="688">
        <v>720.9</v>
      </c>
      <c r="E19" s="688"/>
      <c r="F19" s="971"/>
      <c r="G19" s="689"/>
    </row>
    <row r="20" spans="1:10" ht="15.75" x14ac:dyDescent="0.25">
      <c r="A20" s="684" t="s">
        <v>599</v>
      </c>
      <c r="B20" s="687">
        <v>11009</v>
      </c>
      <c r="C20" s="686">
        <f t="shared" ca="1" si="0"/>
        <v>44184</v>
      </c>
      <c r="D20" s="688">
        <v>720.9</v>
      </c>
      <c r="E20" s="688">
        <v>720.9</v>
      </c>
      <c r="F20" s="971"/>
      <c r="G20" s="689"/>
    </row>
    <row r="21" spans="1:10" ht="15.75" x14ac:dyDescent="0.25">
      <c r="A21" s="684" t="s">
        <v>602</v>
      </c>
      <c r="B21" s="687">
        <v>11010</v>
      </c>
      <c r="C21" s="686">
        <f t="shared" ca="1" si="0"/>
        <v>44191</v>
      </c>
      <c r="D21" s="688">
        <v>906.78</v>
      </c>
      <c r="E21" s="688"/>
      <c r="F21" s="971"/>
      <c r="G21" s="689"/>
    </row>
    <row r="22" spans="1:10" ht="15.75" x14ac:dyDescent="0.25">
      <c r="A22" s="684" t="s">
        <v>597</v>
      </c>
      <c r="B22" s="687">
        <v>11011</v>
      </c>
      <c r="C22" s="686">
        <f ca="1">C14+7</f>
        <v>44149</v>
      </c>
      <c r="D22" s="688">
        <v>110</v>
      </c>
      <c r="E22" s="688">
        <v>110</v>
      </c>
      <c r="F22" s="971"/>
      <c r="G22" s="689"/>
    </row>
    <row r="23" spans="1:10" ht="15.75" x14ac:dyDescent="0.25">
      <c r="A23" s="684" t="s">
        <v>598</v>
      </c>
      <c r="B23" s="687">
        <v>11012</v>
      </c>
      <c r="C23" s="686">
        <f t="shared" ca="1" si="0"/>
        <v>44156</v>
      </c>
      <c r="D23" s="688">
        <v>327.25</v>
      </c>
      <c r="E23" s="688"/>
      <c r="F23" s="971"/>
      <c r="G23" s="689"/>
    </row>
    <row r="24" spans="1:10" ht="15.75" x14ac:dyDescent="0.25">
      <c r="A24" s="684" t="s">
        <v>599</v>
      </c>
      <c r="B24" s="687">
        <v>11013</v>
      </c>
      <c r="C24" s="686">
        <f t="shared" ca="1" si="0"/>
        <v>44163</v>
      </c>
      <c r="D24" s="688">
        <v>41.65</v>
      </c>
      <c r="E24" s="688">
        <v>20</v>
      </c>
      <c r="F24" s="971"/>
      <c r="G24" s="689"/>
    </row>
    <row r="25" spans="1:10" ht="15.75" x14ac:dyDescent="0.25">
      <c r="A25" s="684" t="s">
        <v>603</v>
      </c>
      <c r="B25" s="690">
        <v>11014</v>
      </c>
      <c r="C25" s="686">
        <f t="shared" ca="1" si="0"/>
        <v>44170</v>
      </c>
      <c r="D25" s="691">
        <v>1987.3</v>
      </c>
      <c r="E25" s="691">
        <v>1000</v>
      </c>
      <c r="F25" s="971"/>
      <c r="G25" s="692"/>
    </row>
    <row r="26" spans="1:10" x14ac:dyDescent="0.25">
      <c r="A26" s="1073" t="s">
        <v>604</v>
      </c>
      <c r="B26" s="1073"/>
      <c r="C26" s="1073"/>
      <c r="D26" s="1073"/>
      <c r="E26" s="1073"/>
      <c r="F26" s="1073"/>
      <c r="G26" s="1073"/>
    </row>
    <row r="27" spans="1:10" ht="18.75" x14ac:dyDescent="0.25">
      <c r="A27" s="962"/>
      <c r="B27" s="1074" t="s">
        <v>383</v>
      </c>
      <c r="C27" s="1074"/>
      <c r="D27" s="1074"/>
      <c r="E27" s="1074"/>
      <c r="F27" s="1074"/>
    </row>
    <row r="28" spans="1:10" ht="15.75" x14ac:dyDescent="0.25">
      <c r="A28" s="962"/>
      <c r="B28" s="963" t="s">
        <v>592</v>
      </c>
      <c r="C28" s="964" t="s">
        <v>592</v>
      </c>
      <c r="D28" s="965" t="s">
        <v>592</v>
      </c>
      <c r="E28" s="965" t="s">
        <v>593</v>
      </c>
      <c r="F28" s="966" t="s">
        <v>605</v>
      </c>
      <c r="G28" s="967" t="s">
        <v>594</v>
      </c>
    </row>
    <row r="29" spans="1:10" ht="15.75" x14ac:dyDescent="0.25">
      <c r="A29" s="962"/>
      <c r="B29" s="972" t="s">
        <v>595</v>
      </c>
      <c r="C29" s="964" t="s">
        <v>67</v>
      </c>
      <c r="D29" s="973" t="s">
        <v>418</v>
      </c>
      <c r="E29" s="973" t="s">
        <v>596</v>
      </c>
      <c r="F29" s="968" t="s">
        <v>1158</v>
      </c>
      <c r="G29" s="974" t="s">
        <v>418</v>
      </c>
    </row>
    <row r="30" spans="1:10" ht="15.75" x14ac:dyDescent="0.25">
      <c r="A30" s="975" t="s">
        <v>597</v>
      </c>
      <c r="B30" s="976">
        <v>11002</v>
      </c>
      <c r="C30" s="686">
        <f ca="1">TODAY()-60</f>
        <v>44135</v>
      </c>
      <c r="D30" s="970">
        <v>2380</v>
      </c>
      <c r="E30" s="970"/>
      <c r="F30" s="970" t="str">
        <f ca="1">IF(G30="","",IF(TODAY()-C30&gt;30,"Herinnering",""))</f>
        <v>Herinnering</v>
      </c>
      <c r="G30" s="977" t="str">
        <f>IF(D30=E30,"","Actie ")</f>
        <v xml:space="preserve">Actie </v>
      </c>
      <c r="H30" s="519"/>
      <c r="I30" s="519"/>
      <c r="J30" s="519"/>
    </row>
    <row r="31" spans="1:10" ht="15.75" x14ac:dyDescent="0.25">
      <c r="A31" s="694" t="s">
        <v>598</v>
      </c>
      <c r="B31" s="687">
        <v>11003</v>
      </c>
      <c r="C31" s="686">
        <f t="shared" ref="C31:C42" ca="1" si="1">C30+7</f>
        <v>44142</v>
      </c>
      <c r="D31" s="688">
        <v>163.63</v>
      </c>
      <c r="E31" s="688"/>
      <c r="F31" s="688" t="str">
        <f t="shared" ref="F31:F42" ca="1" si="2">IF(G31="","",IF(TODAY()-C31&gt;30,"Herinnering",""))</f>
        <v>Herinnering</v>
      </c>
      <c r="G31" s="977" t="str">
        <f t="shared" ref="G31:G42" si="3">IF(D31=E31,"","Actie ")</f>
        <v xml:space="preserve">Actie </v>
      </c>
      <c r="H31" s="519"/>
      <c r="I31" s="519"/>
      <c r="J31" s="519"/>
    </row>
    <row r="32" spans="1:10" ht="15.75" x14ac:dyDescent="0.25">
      <c r="A32" s="694" t="s">
        <v>599</v>
      </c>
      <c r="B32" s="687">
        <v>11004</v>
      </c>
      <c r="C32" s="686">
        <f t="shared" ca="1" si="1"/>
        <v>44149</v>
      </c>
      <c r="D32" s="688">
        <v>41.65</v>
      </c>
      <c r="E32" s="688">
        <v>41.65</v>
      </c>
      <c r="F32" s="688" t="str">
        <f t="shared" ca="1" si="2"/>
        <v/>
      </c>
      <c r="G32" s="977" t="str">
        <f t="shared" si="3"/>
        <v/>
      </c>
      <c r="H32" s="519"/>
      <c r="I32" s="519"/>
      <c r="J32" s="519"/>
    </row>
    <row r="33" spans="1:10" ht="15.75" x14ac:dyDescent="0.25">
      <c r="A33" s="694" t="s">
        <v>600</v>
      </c>
      <c r="B33" s="687">
        <v>11005</v>
      </c>
      <c r="C33" s="686">
        <f t="shared" ca="1" si="1"/>
        <v>44156</v>
      </c>
      <c r="D33" s="688">
        <v>89.25</v>
      </c>
      <c r="E33" s="688">
        <v>80</v>
      </c>
      <c r="F33" s="688" t="str">
        <f t="shared" ca="1" si="2"/>
        <v>Herinnering</v>
      </c>
      <c r="G33" s="977" t="str">
        <f t="shared" si="3"/>
        <v xml:space="preserve">Actie </v>
      </c>
      <c r="H33" s="519"/>
      <c r="I33" s="519"/>
      <c r="J33" s="519"/>
    </row>
    <row r="34" spans="1:10" ht="15.75" x14ac:dyDescent="0.25">
      <c r="A34" s="694" t="s">
        <v>601</v>
      </c>
      <c r="B34" s="687">
        <v>11006</v>
      </c>
      <c r="C34" s="686">
        <f t="shared" ca="1" si="1"/>
        <v>44163</v>
      </c>
      <c r="D34" s="688">
        <v>59.5</v>
      </c>
      <c r="E34" s="688"/>
      <c r="F34" s="688" t="str">
        <f t="shared" ca="1" si="2"/>
        <v>Herinnering</v>
      </c>
      <c r="G34" s="977" t="str">
        <f t="shared" si="3"/>
        <v xml:space="preserve">Actie </v>
      </c>
      <c r="H34" s="519"/>
      <c r="I34" s="519"/>
      <c r="J34" s="519"/>
    </row>
    <row r="35" spans="1:10" ht="15.75" x14ac:dyDescent="0.25">
      <c r="A35" s="694" t="s">
        <v>597</v>
      </c>
      <c r="B35" s="687">
        <v>11007</v>
      </c>
      <c r="C35" s="686">
        <f t="shared" ca="1" si="1"/>
        <v>44170</v>
      </c>
      <c r="D35" s="688">
        <v>178.5</v>
      </c>
      <c r="E35" s="688">
        <v>178.5</v>
      </c>
      <c r="F35" s="688" t="str">
        <f t="shared" ca="1" si="2"/>
        <v/>
      </c>
      <c r="G35" s="977" t="str">
        <f t="shared" si="3"/>
        <v/>
      </c>
      <c r="H35" s="519"/>
      <c r="I35" s="519"/>
      <c r="J35" s="519"/>
    </row>
    <row r="36" spans="1:10" ht="15.75" x14ac:dyDescent="0.25">
      <c r="A36" s="694" t="s">
        <v>598</v>
      </c>
      <c r="B36" s="687">
        <v>11008</v>
      </c>
      <c r="C36" s="686">
        <f t="shared" ca="1" si="1"/>
        <v>44177</v>
      </c>
      <c r="D36" s="688">
        <v>720.9</v>
      </c>
      <c r="E36" s="688"/>
      <c r="F36" s="688" t="str">
        <f t="shared" ca="1" si="2"/>
        <v/>
      </c>
      <c r="G36" s="977" t="str">
        <f t="shared" si="3"/>
        <v xml:space="preserve">Actie </v>
      </c>
      <c r="H36" s="519"/>
      <c r="I36" s="519"/>
      <c r="J36" s="519"/>
    </row>
    <row r="37" spans="1:10" ht="15.75" x14ac:dyDescent="0.25">
      <c r="A37" s="694" t="s">
        <v>599</v>
      </c>
      <c r="B37" s="687">
        <v>11009</v>
      </c>
      <c r="C37" s="686">
        <f t="shared" ca="1" si="1"/>
        <v>44184</v>
      </c>
      <c r="D37" s="688">
        <v>720.9</v>
      </c>
      <c r="E37" s="688">
        <v>720.9</v>
      </c>
      <c r="F37" s="688" t="str">
        <f t="shared" ca="1" si="2"/>
        <v/>
      </c>
      <c r="G37" s="977" t="str">
        <f t="shared" si="3"/>
        <v/>
      </c>
      <c r="H37" s="519"/>
      <c r="I37" s="519"/>
      <c r="J37" s="519"/>
    </row>
    <row r="38" spans="1:10" ht="15.75" x14ac:dyDescent="0.25">
      <c r="A38" s="694" t="s">
        <v>602</v>
      </c>
      <c r="B38" s="687">
        <v>11010</v>
      </c>
      <c r="C38" s="686">
        <f t="shared" ca="1" si="1"/>
        <v>44191</v>
      </c>
      <c r="D38" s="688">
        <v>906.78</v>
      </c>
      <c r="E38" s="688"/>
      <c r="F38" s="688" t="str">
        <f t="shared" ca="1" si="2"/>
        <v/>
      </c>
      <c r="G38" s="977" t="str">
        <f t="shared" si="3"/>
        <v xml:space="preserve">Actie </v>
      </c>
      <c r="H38" s="519"/>
      <c r="I38" s="519"/>
      <c r="J38" s="519"/>
    </row>
    <row r="39" spans="1:10" ht="15.75" x14ac:dyDescent="0.25">
      <c r="A39" s="694" t="s">
        <v>597</v>
      </c>
      <c r="B39" s="687">
        <v>11011</v>
      </c>
      <c r="C39" s="686">
        <f ca="1">C31+7</f>
        <v>44149</v>
      </c>
      <c r="D39" s="688">
        <v>110</v>
      </c>
      <c r="E39" s="688">
        <v>110</v>
      </c>
      <c r="F39" s="688" t="str">
        <f t="shared" ca="1" si="2"/>
        <v/>
      </c>
      <c r="G39" s="977" t="str">
        <f t="shared" si="3"/>
        <v/>
      </c>
      <c r="H39" s="519"/>
      <c r="I39" s="519"/>
      <c r="J39" s="519"/>
    </row>
    <row r="40" spans="1:10" ht="15.75" x14ac:dyDescent="0.25">
      <c r="A40" s="694" t="s">
        <v>598</v>
      </c>
      <c r="B40" s="687">
        <v>11012</v>
      </c>
      <c r="C40" s="686">
        <f t="shared" ca="1" si="1"/>
        <v>44156</v>
      </c>
      <c r="D40" s="688">
        <v>327.25</v>
      </c>
      <c r="E40" s="688"/>
      <c r="F40" s="688" t="str">
        <f t="shared" ca="1" si="2"/>
        <v>Herinnering</v>
      </c>
      <c r="G40" s="977" t="str">
        <f t="shared" si="3"/>
        <v xml:space="preserve">Actie </v>
      </c>
      <c r="H40" s="519"/>
      <c r="I40" s="519"/>
      <c r="J40" s="519"/>
    </row>
    <row r="41" spans="1:10" ht="15.75" x14ac:dyDescent="0.25">
      <c r="A41" s="694" t="s">
        <v>599</v>
      </c>
      <c r="B41" s="687">
        <v>11013</v>
      </c>
      <c r="C41" s="686">
        <f t="shared" ca="1" si="1"/>
        <v>44163</v>
      </c>
      <c r="D41" s="688">
        <v>41.65</v>
      </c>
      <c r="E41" s="688">
        <v>20</v>
      </c>
      <c r="F41" s="688" t="str">
        <f t="shared" ca="1" si="2"/>
        <v>Herinnering</v>
      </c>
      <c r="G41" s="977" t="str">
        <f t="shared" si="3"/>
        <v xml:space="preserve">Actie </v>
      </c>
      <c r="H41" s="519"/>
      <c r="I41" s="519"/>
      <c r="J41" s="519"/>
    </row>
    <row r="42" spans="1:10" ht="15.75" x14ac:dyDescent="0.25">
      <c r="A42" s="695" t="s">
        <v>603</v>
      </c>
      <c r="B42" s="690">
        <v>11014</v>
      </c>
      <c r="C42" s="686">
        <f t="shared" ca="1" si="1"/>
        <v>44170</v>
      </c>
      <c r="D42" s="691">
        <v>1987.3</v>
      </c>
      <c r="E42" s="691">
        <v>1000</v>
      </c>
      <c r="F42" s="691" t="str">
        <f t="shared" ca="1" si="2"/>
        <v/>
      </c>
      <c r="G42" s="977" t="str">
        <f t="shared" si="3"/>
        <v xml:space="preserve">Actie </v>
      </c>
      <c r="H42" s="519"/>
      <c r="I42" s="519"/>
      <c r="J42" s="519"/>
    </row>
    <row r="43" spans="1:10" x14ac:dyDescent="0.25">
      <c r="C43" s="165"/>
      <c r="D43" s="165"/>
      <c r="E43" s="165"/>
      <c r="F43" s="3"/>
      <c r="G43" s="165"/>
    </row>
  </sheetData>
  <mergeCells count="4">
    <mergeCell ref="A1:G1"/>
    <mergeCell ref="D10:E10"/>
    <mergeCell ref="A26:G26"/>
    <mergeCell ref="B27:F27"/>
  </mergeCells>
  <conditionalFormatting sqref="C30:C42">
    <cfRule type="expression" dxfId="3" priority="4">
      <formula>AND(C30&gt;=TODAY(),C30&lt;=TODAY()+30)</formula>
    </cfRule>
  </conditionalFormatting>
  <conditionalFormatting sqref="C13:C25">
    <cfRule type="expression" dxfId="2" priority="3">
      <formula>AND(C13&gt;=TODAY(),C13&lt;=TODAY()+30)</formula>
    </cfRule>
  </conditionalFormatting>
  <conditionalFormatting sqref="F30:F42">
    <cfRule type="cellIs" dxfId="1" priority="2" operator="equal">
      <formula>"Herinnering"</formula>
    </cfRule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93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PBrush" shapeId="70657" r:id="rId4">
          <objectPr defaultSize="0" autoPict="0" r:id="rId5">
            <anchor moveWithCells="1" sizeWithCells="1">
              <from>
                <xdr:col>3</xdr:col>
                <xdr:colOff>561975</xdr:colOff>
                <xdr:row>1</xdr:row>
                <xdr:rowOff>257175</xdr:rowOff>
              </from>
              <to>
                <xdr:col>3</xdr:col>
                <xdr:colOff>561975</xdr:colOff>
                <xdr:row>1</xdr:row>
                <xdr:rowOff>257175</xdr:rowOff>
              </to>
            </anchor>
          </objectPr>
        </oleObject>
      </mc:Choice>
      <mc:Fallback>
        <oleObject progId="PBrush" shapeId="70657" r:id="rId4"/>
      </mc:Fallback>
    </mc:AlternateContent>
    <mc:AlternateContent xmlns:mc="http://schemas.openxmlformats.org/markup-compatibility/2006">
      <mc:Choice Requires="x14">
        <oleObject progId="PBrush" shapeId="70658" r:id="rId6">
          <objectPr defaultSize="0" autoPict="0" r:id="rId5">
            <anchor moveWithCells="1" sizeWithCells="1">
              <from>
                <xdr:col>3</xdr:col>
                <xdr:colOff>561975</xdr:colOff>
                <xdr:row>1</xdr:row>
                <xdr:rowOff>257175</xdr:rowOff>
              </from>
              <to>
                <xdr:col>3</xdr:col>
                <xdr:colOff>561975</xdr:colOff>
                <xdr:row>1</xdr:row>
                <xdr:rowOff>257175</xdr:rowOff>
              </to>
            </anchor>
          </objectPr>
        </oleObject>
      </mc:Choice>
      <mc:Fallback>
        <oleObject progId="PBrush" shapeId="70658" r:id="rId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C661ABA-44EF-49F9-952A-2742E5001F2E}">
            <xm:f>NOT(ISERROR(SEARCH("Actie",G30)))</xm:f>
            <xm:f>"Actie"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G30:G42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35"/>
  <sheetViews>
    <sheetView showGridLines="0" showZeros="0" zoomScaleNormal="100" zoomScaleSheetLayoutView="100" workbookViewId="0">
      <selection activeCell="J1" sqref="J1"/>
    </sheetView>
  </sheetViews>
  <sheetFormatPr defaultColWidth="9" defaultRowHeight="12.75" x14ac:dyDescent="0.25"/>
  <cols>
    <col min="1" max="1" width="14" style="87" customWidth="1"/>
    <col min="2" max="2" width="12.140625" style="87" customWidth="1"/>
    <col min="3" max="3" width="8.7109375" style="310" customWidth="1"/>
    <col min="4" max="4" width="12.42578125" style="310" bestFit="1" customWidth="1"/>
    <col min="5" max="5" width="11.28515625" style="310" customWidth="1"/>
    <col min="6" max="6" width="12.42578125" style="87" customWidth="1"/>
    <col min="7" max="7" width="8.140625" style="87" customWidth="1"/>
    <col min="8" max="8" width="13" style="87" customWidth="1"/>
    <col min="9" max="9" width="13.140625" style="87" customWidth="1"/>
    <col min="10" max="11" width="11.42578125" style="87" customWidth="1"/>
    <col min="12" max="16384" width="9" style="87"/>
  </cols>
  <sheetData>
    <row r="1" spans="1:11" s="11" customFormat="1" ht="50.4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</row>
    <row r="2" spans="1:11" s="300" customFormat="1" ht="29.45" customHeight="1" thickTop="1" x14ac:dyDescent="0.25">
      <c r="A2" s="1031" t="s">
        <v>606</v>
      </c>
      <c r="B2" s="1031"/>
      <c r="C2" s="1031"/>
      <c r="D2" s="1031"/>
      <c r="E2" s="1031"/>
      <c r="F2" s="1031"/>
      <c r="G2" s="1031"/>
      <c r="H2" s="1031"/>
      <c r="I2" s="1031"/>
    </row>
    <row r="3" spans="1:11" s="300" customFormat="1" ht="24" customHeight="1" x14ac:dyDescent="0.25">
      <c r="A3" s="717" t="s">
        <v>1159</v>
      </c>
      <c r="B3" s="979"/>
      <c r="C3" s="979"/>
      <c r="D3" s="979"/>
      <c r="E3" s="979"/>
      <c r="F3" s="979"/>
      <c r="G3" s="979"/>
      <c r="H3" s="979"/>
      <c r="I3" s="979"/>
    </row>
    <row r="4" spans="1:11" ht="15.75" x14ac:dyDescent="0.2">
      <c r="A4" s="301" t="s">
        <v>607</v>
      </c>
      <c r="B4" s="980"/>
      <c r="C4" s="980"/>
      <c r="D4" s="980"/>
      <c r="E4" s="980"/>
      <c r="F4" s="980"/>
      <c r="G4" s="980"/>
      <c r="H4" s="980"/>
      <c r="I4" s="980"/>
      <c r="J4" s="302"/>
      <c r="K4" s="302"/>
    </row>
    <row r="5" spans="1:11" ht="15" customHeight="1" x14ac:dyDescent="0.2">
      <c r="A5" s="303" t="s">
        <v>608</v>
      </c>
      <c r="B5" s="980"/>
      <c r="C5" s="980"/>
      <c r="D5" s="980"/>
      <c r="E5" s="980"/>
      <c r="F5" s="980"/>
      <c r="G5" s="980"/>
      <c r="H5" s="980"/>
      <c r="I5" s="980"/>
      <c r="J5" s="302"/>
      <c r="K5" s="302"/>
    </row>
    <row r="6" spans="1:11" ht="14.25" customHeight="1" x14ac:dyDescent="0.2">
      <c r="A6" s="303" t="s">
        <v>609</v>
      </c>
      <c r="B6" s="980"/>
      <c r="C6" s="980"/>
      <c r="D6" s="980"/>
      <c r="E6" s="980"/>
      <c r="F6" s="980"/>
      <c r="G6" s="980"/>
      <c r="H6" s="980"/>
      <c r="I6" s="980"/>
      <c r="J6" s="302"/>
      <c r="K6" s="302"/>
    </row>
    <row r="7" spans="1:11" ht="14.25" customHeight="1" x14ac:dyDescent="0.2">
      <c r="A7" s="303" t="s">
        <v>610</v>
      </c>
      <c r="B7" s="980"/>
      <c r="C7" s="980"/>
      <c r="D7" s="980"/>
      <c r="E7" s="980"/>
      <c r="F7" s="980"/>
      <c r="G7" s="980"/>
      <c r="H7" s="980"/>
      <c r="I7" s="980"/>
      <c r="J7" s="302"/>
      <c r="K7" s="302"/>
    </row>
    <row r="8" spans="1:11" ht="14.25" customHeight="1" x14ac:dyDescent="0.2">
      <c r="A8" s="304" t="s">
        <v>611</v>
      </c>
      <c r="B8" s="980"/>
      <c r="C8" s="980"/>
      <c r="D8" s="980"/>
      <c r="E8" s="980"/>
      <c r="F8" s="980"/>
      <c r="G8" s="980"/>
      <c r="H8" s="980"/>
      <c r="I8" s="980"/>
      <c r="J8" s="302"/>
      <c r="K8" s="302"/>
    </row>
    <row r="9" spans="1:11" ht="14.25" customHeight="1" x14ac:dyDescent="0.2">
      <c r="A9" s="304" t="s">
        <v>612</v>
      </c>
      <c r="B9" s="980"/>
      <c r="C9" s="980"/>
      <c r="D9" s="980"/>
      <c r="E9" s="980"/>
      <c r="F9" s="980"/>
      <c r="G9" s="980"/>
      <c r="H9" s="980"/>
      <c r="I9" s="980"/>
      <c r="J9" s="302"/>
      <c r="K9" s="302"/>
    </row>
    <row r="10" spans="1:11" ht="14.25" customHeight="1" x14ac:dyDescent="0.2">
      <c r="A10" s="304" t="s">
        <v>613</v>
      </c>
      <c r="B10" s="980"/>
      <c r="C10" s="980"/>
      <c r="D10" s="980"/>
      <c r="E10" s="980"/>
      <c r="F10" s="980"/>
      <c r="G10" s="980"/>
      <c r="H10" s="980"/>
      <c r="I10" s="980"/>
      <c r="J10" s="302"/>
      <c r="K10" s="302"/>
    </row>
    <row r="11" spans="1:11" ht="14.25" customHeight="1" x14ac:dyDescent="0.2">
      <c r="A11" s="304" t="s">
        <v>614</v>
      </c>
      <c r="B11" s="980"/>
      <c r="C11" s="980"/>
      <c r="D11" s="980"/>
      <c r="E11" s="980"/>
      <c r="F11" s="980"/>
      <c r="G11" s="980"/>
      <c r="H11" s="980"/>
      <c r="I11" s="980"/>
      <c r="J11" s="302"/>
      <c r="K11" s="302"/>
    </row>
    <row r="12" spans="1:11" ht="14.25" customHeight="1" x14ac:dyDescent="0.2">
      <c r="B12" s="311" t="s">
        <v>994</v>
      </c>
      <c r="C12" s="980"/>
      <c r="D12" s="980"/>
      <c r="E12" s="980"/>
      <c r="F12" s="980"/>
      <c r="G12" s="980"/>
      <c r="H12" s="980"/>
      <c r="I12" s="980"/>
      <c r="J12" s="302"/>
      <c r="K12" s="302"/>
    </row>
    <row r="13" spans="1:11" ht="14.25" customHeight="1" x14ac:dyDescent="0.2">
      <c r="B13" s="311" t="s">
        <v>993</v>
      </c>
      <c r="C13" s="980"/>
      <c r="D13" s="980"/>
      <c r="E13" s="980"/>
      <c r="F13" s="980"/>
      <c r="G13" s="980"/>
      <c r="H13" s="980"/>
      <c r="I13" s="980"/>
      <c r="J13" s="302"/>
      <c r="K13" s="302"/>
    </row>
    <row r="14" spans="1:11" s="306" customFormat="1" ht="14.25" customHeight="1" thickBot="1" x14ac:dyDescent="0.3">
      <c r="A14" s="305"/>
      <c r="C14" s="307"/>
      <c r="D14" s="307"/>
      <c r="E14" s="307"/>
    </row>
    <row r="15" spans="1:11" s="306" customFormat="1" ht="14.25" customHeight="1" x14ac:dyDescent="0.25">
      <c r="A15" s="718" t="s">
        <v>159</v>
      </c>
      <c r="B15" s="719" t="s">
        <v>157</v>
      </c>
      <c r="C15" s="719" t="s">
        <v>615</v>
      </c>
      <c r="D15" s="719" t="s">
        <v>165</v>
      </c>
      <c r="E15" s="720" t="s">
        <v>616</v>
      </c>
    </row>
    <row r="16" spans="1:11" s="306" customFormat="1" ht="14.25" customHeight="1" thickBot="1" x14ac:dyDescent="0.3">
      <c r="A16" s="981" t="s">
        <v>621</v>
      </c>
      <c r="B16" s="982">
        <f ca="1">VLOOKUP($A$16,$A$22:$I$35,7,0)</f>
        <v>28</v>
      </c>
      <c r="C16" s="982" t="str">
        <f>VLOOKUP($A$16,$A$22:$I$35,5,0)</f>
        <v>Baexem</v>
      </c>
      <c r="D16" s="983">
        <f>VLOOKUP($A$16,$A$22:$I$35,9,0)</f>
        <v>653718793</v>
      </c>
      <c r="E16" s="984">
        <f>VLOOKUP($A$16,$A$22:$I$35,3,0)</f>
        <v>6</v>
      </c>
    </row>
    <row r="17" spans="1:9" s="306" customFormat="1" ht="14.25" customHeight="1" thickBot="1" x14ac:dyDescent="0.3">
      <c r="A17" s="721" t="s">
        <v>369</v>
      </c>
      <c r="B17" s="303"/>
      <c r="C17" s="722"/>
      <c r="D17" s="722"/>
      <c r="E17" s="722"/>
    </row>
    <row r="18" spans="1:9" s="306" customFormat="1" ht="14.25" customHeight="1" x14ac:dyDescent="0.25">
      <c r="A18" s="718" t="s">
        <v>159</v>
      </c>
      <c r="B18" s="719" t="s">
        <v>157</v>
      </c>
      <c r="C18" s="719" t="s">
        <v>615</v>
      </c>
      <c r="D18" s="719" t="s">
        <v>165</v>
      </c>
      <c r="E18" s="720" t="s">
        <v>616</v>
      </c>
    </row>
    <row r="19" spans="1:9" s="306" customFormat="1" ht="14.25" customHeight="1" thickBot="1" x14ac:dyDescent="0.3">
      <c r="A19" s="985"/>
      <c r="B19" s="986"/>
      <c r="C19" s="986"/>
      <c r="D19" s="986"/>
      <c r="E19" s="987"/>
    </row>
    <row r="20" spans="1:9" s="306" customFormat="1" ht="14.25" customHeight="1" x14ac:dyDescent="0.25">
      <c r="A20" s="304" t="s">
        <v>617</v>
      </c>
      <c r="C20" s="307"/>
      <c r="D20" s="307"/>
      <c r="E20" s="307"/>
    </row>
    <row r="21" spans="1:9" s="308" customFormat="1" ht="14.25" customHeight="1" x14ac:dyDescent="0.25">
      <c r="A21" s="451" t="s">
        <v>159</v>
      </c>
      <c r="B21" s="451" t="s">
        <v>161</v>
      </c>
      <c r="C21" s="723" t="s">
        <v>616</v>
      </c>
      <c r="D21" s="723" t="s">
        <v>618</v>
      </c>
      <c r="E21" s="723" t="s">
        <v>615</v>
      </c>
      <c r="F21" s="451" t="s">
        <v>163</v>
      </c>
      <c r="G21" s="451" t="s">
        <v>157</v>
      </c>
      <c r="H21" s="451" t="s">
        <v>164</v>
      </c>
      <c r="I21" s="451" t="s">
        <v>165</v>
      </c>
    </row>
    <row r="22" spans="1:9" s="309" customFormat="1" ht="14.25" customHeight="1" x14ac:dyDescent="0.25">
      <c r="A22" s="988" t="s">
        <v>619</v>
      </c>
      <c r="B22" s="989" t="s">
        <v>178</v>
      </c>
      <c r="C22" s="990">
        <v>6</v>
      </c>
      <c r="D22" s="989" t="s">
        <v>176</v>
      </c>
      <c r="E22" s="989" t="s">
        <v>177</v>
      </c>
      <c r="F22" s="991">
        <v>33752</v>
      </c>
      <c r="G22" s="992">
        <f ca="1">DATEDIF(F22,TODAY(),"y")</f>
        <v>28</v>
      </c>
      <c r="H22" s="993">
        <v>475494084</v>
      </c>
      <c r="I22" s="993">
        <v>653718793</v>
      </c>
    </row>
    <row r="23" spans="1:9" s="309" customFormat="1" ht="14.25" customHeight="1" x14ac:dyDescent="0.25">
      <c r="A23" s="988" t="s">
        <v>1160</v>
      </c>
      <c r="B23" s="989" t="s">
        <v>186</v>
      </c>
      <c r="C23" s="990">
        <v>12</v>
      </c>
      <c r="D23" s="989" t="s">
        <v>1161</v>
      </c>
      <c r="E23" s="989" t="s">
        <v>1162</v>
      </c>
      <c r="F23" s="991">
        <v>21339</v>
      </c>
      <c r="G23" s="992">
        <f t="shared" ref="G23:G35" ca="1" si="0">DATEDIF(F23,TODAY(),"y")</f>
        <v>62</v>
      </c>
      <c r="H23" s="993">
        <v>475494085</v>
      </c>
      <c r="I23" s="993">
        <v>653718794</v>
      </c>
    </row>
    <row r="24" spans="1:9" s="309" customFormat="1" ht="14.25" customHeight="1" x14ac:dyDescent="0.25">
      <c r="A24" s="988" t="s">
        <v>620</v>
      </c>
      <c r="B24" s="989" t="s">
        <v>170</v>
      </c>
      <c r="C24" s="990">
        <v>23</v>
      </c>
      <c r="D24" s="989" t="s">
        <v>1163</v>
      </c>
      <c r="E24" s="989" t="s">
        <v>167</v>
      </c>
      <c r="F24" s="991">
        <v>19524</v>
      </c>
      <c r="G24" s="992">
        <f t="shared" ca="1" si="0"/>
        <v>67</v>
      </c>
      <c r="H24" s="993">
        <v>475494082</v>
      </c>
      <c r="I24" s="993">
        <v>653718791</v>
      </c>
    </row>
    <row r="25" spans="1:9" s="309" customFormat="1" ht="14.25" customHeight="1" x14ac:dyDescent="0.25">
      <c r="A25" s="988" t="s">
        <v>1164</v>
      </c>
      <c r="B25" s="989" t="s">
        <v>196</v>
      </c>
      <c r="C25" s="990">
        <v>29</v>
      </c>
      <c r="D25" s="989" t="s">
        <v>195</v>
      </c>
      <c r="E25" s="989" t="s">
        <v>183</v>
      </c>
      <c r="F25" s="991">
        <v>21356</v>
      </c>
      <c r="G25" s="992">
        <f t="shared" ca="1" si="0"/>
        <v>62</v>
      </c>
      <c r="H25" s="993">
        <v>475494083</v>
      </c>
      <c r="I25" s="993">
        <v>653718792</v>
      </c>
    </row>
    <row r="26" spans="1:9" s="309" customFormat="1" ht="14.25" customHeight="1" x14ac:dyDescent="0.25">
      <c r="A26" s="988" t="s">
        <v>621</v>
      </c>
      <c r="B26" s="989" t="s">
        <v>179</v>
      </c>
      <c r="C26" s="990">
        <v>6</v>
      </c>
      <c r="D26" s="989" t="s">
        <v>1165</v>
      </c>
      <c r="E26" s="989" t="s">
        <v>177</v>
      </c>
      <c r="F26" s="991">
        <v>33752</v>
      </c>
      <c r="G26" s="992">
        <f t="shared" ca="1" si="0"/>
        <v>28</v>
      </c>
      <c r="H26" s="993">
        <v>475494084</v>
      </c>
      <c r="I26" s="993">
        <v>653718793</v>
      </c>
    </row>
    <row r="27" spans="1:9" s="309" customFormat="1" ht="14.25" customHeight="1" x14ac:dyDescent="0.25">
      <c r="A27" s="988" t="s">
        <v>1166</v>
      </c>
      <c r="B27" s="989" t="s">
        <v>187</v>
      </c>
      <c r="C27" s="990">
        <v>12</v>
      </c>
      <c r="D27" s="989" t="s">
        <v>185</v>
      </c>
      <c r="E27" s="989" t="s">
        <v>1167</v>
      </c>
      <c r="F27" s="991">
        <v>21339</v>
      </c>
      <c r="G27" s="992">
        <f t="shared" ca="1" si="0"/>
        <v>62</v>
      </c>
      <c r="H27" s="993">
        <v>475494085</v>
      </c>
      <c r="I27" s="993">
        <v>653718794</v>
      </c>
    </row>
    <row r="28" spans="1:9" s="309" customFormat="1" ht="14.25" customHeight="1" x14ac:dyDescent="0.25">
      <c r="A28" s="988" t="s">
        <v>1168</v>
      </c>
      <c r="B28" s="989" t="s">
        <v>184</v>
      </c>
      <c r="C28" s="990">
        <v>18</v>
      </c>
      <c r="D28" s="989" t="s">
        <v>1169</v>
      </c>
      <c r="E28" s="989" t="s">
        <v>183</v>
      </c>
      <c r="F28" s="991">
        <v>18788</v>
      </c>
      <c r="G28" s="992">
        <f t="shared" ca="1" si="0"/>
        <v>69</v>
      </c>
      <c r="H28" s="993">
        <v>475494086</v>
      </c>
      <c r="I28" s="993">
        <v>653718795</v>
      </c>
    </row>
    <row r="29" spans="1:9" s="309" customFormat="1" ht="14.25" customHeight="1" x14ac:dyDescent="0.25">
      <c r="A29" s="988" t="s">
        <v>1170</v>
      </c>
      <c r="B29" s="989" t="s">
        <v>168</v>
      </c>
      <c r="C29" s="990">
        <v>24</v>
      </c>
      <c r="D29" s="989" t="s">
        <v>1171</v>
      </c>
      <c r="E29" s="989" t="s">
        <v>1172</v>
      </c>
      <c r="F29" s="991">
        <v>21351</v>
      </c>
      <c r="G29" s="992">
        <f t="shared" ca="1" si="0"/>
        <v>62</v>
      </c>
      <c r="H29" s="993">
        <v>475494087</v>
      </c>
      <c r="I29" s="993">
        <v>653718796</v>
      </c>
    </row>
    <row r="30" spans="1:9" s="309" customFormat="1" ht="14.25" customHeight="1" x14ac:dyDescent="0.25">
      <c r="A30" s="988" t="s">
        <v>1173</v>
      </c>
      <c r="B30" s="989" t="s">
        <v>172</v>
      </c>
      <c r="C30" s="990">
        <v>30</v>
      </c>
      <c r="D30" s="989" t="s">
        <v>1174</v>
      </c>
      <c r="E30" s="989" t="s">
        <v>1175</v>
      </c>
      <c r="F30" s="991">
        <v>31219</v>
      </c>
      <c r="G30" s="992">
        <f t="shared" ca="1" si="0"/>
        <v>35</v>
      </c>
      <c r="H30" s="993">
        <v>475494088</v>
      </c>
      <c r="I30" s="993">
        <v>653718797</v>
      </c>
    </row>
    <row r="31" spans="1:9" s="309" customFormat="1" ht="14.25" customHeight="1" x14ac:dyDescent="0.25">
      <c r="A31" s="988" t="s">
        <v>1176</v>
      </c>
      <c r="B31" s="989" t="s">
        <v>194</v>
      </c>
      <c r="C31" s="990">
        <v>3</v>
      </c>
      <c r="D31" s="989" t="s">
        <v>1177</v>
      </c>
      <c r="E31" s="989" t="s">
        <v>167</v>
      </c>
      <c r="F31" s="991">
        <v>21330</v>
      </c>
      <c r="G31" s="992">
        <f t="shared" ca="1" si="0"/>
        <v>62</v>
      </c>
      <c r="H31" s="993">
        <v>475494089</v>
      </c>
      <c r="I31" s="993">
        <v>653718798</v>
      </c>
    </row>
    <row r="32" spans="1:9" s="309" customFormat="1" ht="14.25" customHeight="1" x14ac:dyDescent="0.25">
      <c r="A32" s="988" t="s">
        <v>1178</v>
      </c>
      <c r="B32" s="989" t="s">
        <v>175</v>
      </c>
      <c r="C32" s="990">
        <v>9</v>
      </c>
      <c r="D32" s="989" t="s">
        <v>173</v>
      </c>
      <c r="E32" s="989" t="s">
        <v>174</v>
      </c>
      <c r="F32" s="991">
        <v>32294</v>
      </c>
      <c r="G32" s="992">
        <f t="shared" ca="1" si="0"/>
        <v>32</v>
      </c>
      <c r="H32" s="993">
        <v>475494090</v>
      </c>
      <c r="I32" s="993">
        <v>653718799</v>
      </c>
    </row>
    <row r="33" spans="1:9" s="309" customFormat="1" ht="14.25" customHeight="1" x14ac:dyDescent="0.25">
      <c r="A33" s="988" t="s">
        <v>1179</v>
      </c>
      <c r="B33" s="989" t="s">
        <v>181</v>
      </c>
      <c r="C33" s="990">
        <v>15</v>
      </c>
      <c r="D33" s="989" t="s">
        <v>1180</v>
      </c>
      <c r="E33" s="989" t="s">
        <v>1181</v>
      </c>
      <c r="F33" s="991">
        <v>21342</v>
      </c>
      <c r="G33" s="992">
        <f t="shared" ca="1" si="0"/>
        <v>62</v>
      </c>
      <c r="H33" s="993">
        <v>475494091</v>
      </c>
      <c r="I33" s="993">
        <v>653718800</v>
      </c>
    </row>
    <row r="34" spans="1:9" s="309" customFormat="1" ht="14.25" customHeight="1" x14ac:dyDescent="0.25">
      <c r="A34" s="988" t="s">
        <v>1182</v>
      </c>
      <c r="B34" s="989" t="s">
        <v>189</v>
      </c>
      <c r="C34" s="990">
        <v>21</v>
      </c>
      <c r="D34" s="989" t="s">
        <v>1183</v>
      </c>
      <c r="E34" s="989" t="s">
        <v>177</v>
      </c>
      <c r="F34" s="991">
        <v>28653</v>
      </c>
      <c r="G34" s="992">
        <f t="shared" ca="1" si="0"/>
        <v>42</v>
      </c>
      <c r="H34" s="993">
        <v>475494092</v>
      </c>
      <c r="I34" s="993">
        <v>653718801</v>
      </c>
    </row>
    <row r="35" spans="1:9" s="309" customFormat="1" ht="14.25" customHeight="1" x14ac:dyDescent="0.25">
      <c r="A35" s="988" t="s">
        <v>1184</v>
      </c>
      <c r="B35" s="989" t="s">
        <v>192</v>
      </c>
      <c r="C35" s="990">
        <v>27</v>
      </c>
      <c r="D35" s="989" t="s">
        <v>1185</v>
      </c>
      <c r="E35" s="989" t="s">
        <v>191</v>
      </c>
      <c r="F35" s="991">
        <v>21354</v>
      </c>
      <c r="G35" s="992">
        <f t="shared" ca="1" si="0"/>
        <v>62</v>
      </c>
      <c r="H35" s="993">
        <v>475494093</v>
      </c>
      <c r="I35" s="993">
        <v>653718802</v>
      </c>
    </row>
  </sheetData>
  <mergeCells count="2">
    <mergeCell ref="A1:I1"/>
    <mergeCell ref="A2:I2"/>
  </mergeCells>
  <dataValidations count="2">
    <dataValidation type="list" errorStyle="information" allowBlank="1" showInputMessage="1" showErrorMessage="1" sqref="A23" xr:uid="{9C6370BA-AB4A-485A-97BD-BC3D6C1DDA6E}">
      <formula1>$A$27:$A$32</formula1>
    </dataValidation>
    <dataValidation type="list" allowBlank="1" showInputMessage="1" showErrorMessage="1" error="Alleen namen in de lijst kiezen" sqref="A16" xr:uid="{07F812E1-D918-467F-8E6F-97047AB0A521}">
      <formula1>$A$22:$A$35</formula1>
    </dataValidation>
  </dataValidations>
  <printOptions horizontalCentered="1" gridLinesSet="0"/>
  <pageMargins left="0.23622047244094491" right="0.23622047244094491" top="0.74803149606299213" bottom="0.74803149606299213" header="0.31496062992125984" footer="0.31496062992125984"/>
  <pageSetup paperSize="9" scale="95" orientation="portrait" horizontalDpi="4294967293" verticalDpi="429496729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7"/>
  <sheetViews>
    <sheetView showGridLines="0" showZeros="0" zoomScaleNormal="100" zoomScaleSheetLayoutView="90" workbookViewId="0">
      <selection activeCell="O1" sqref="O1"/>
    </sheetView>
  </sheetViews>
  <sheetFormatPr defaultColWidth="9" defaultRowHeight="12.75" x14ac:dyDescent="0.25"/>
  <cols>
    <col min="1" max="1" width="2" style="87" customWidth="1"/>
    <col min="2" max="2" width="12.140625" style="87" customWidth="1"/>
    <col min="3" max="3" width="12.42578125" style="87" bestFit="1" customWidth="1"/>
    <col min="4" max="4" width="12.42578125" style="310" bestFit="1" customWidth="1"/>
    <col min="5" max="5" width="12.5703125" style="310" bestFit="1" customWidth="1"/>
    <col min="6" max="6" width="13.5703125" style="310" bestFit="1" customWidth="1"/>
    <col min="7" max="11" width="12.42578125" style="87" bestFit="1" customWidth="1"/>
    <col min="12" max="12" width="13.5703125" style="87" bestFit="1" customWidth="1"/>
    <col min="13" max="14" width="12.42578125" style="87" bestFit="1" customWidth="1"/>
    <col min="15" max="15" width="13.7109375" style="87" bestFit="1" customWidth="1"/>
    <col min="16" max="16" width="12.42578125" style="87" bestFit="1" customWidth="1"/>
    <col min="17" max="16384" width="9" style="87"/>
  </cols>
  <sheetData>
    <row r="1" spans="2:14" s="11" customFormat="1" ht="51.6" customHeight="1" thickBot="1" x14ac:dyDescent="0.3">
      <c r="B1" s="1010" t="s">
        <v>58</v>
      </c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</row>
    <row r="2" spans="2:14" s="300" customFormat="1" ht="29.45" customHeight="1" thickTop="1" x14ac:dyDescent="0.25">
      <c r="B2" s="1031" t="s">
        <v>622</v>
      </c>
      <c r="C2" s="1031"/>
      <c r="D2" s="1031"/>
      <c r="E2" s="1031"/>
      <c r="F2" s="1031"/>
      <c r="G2" s="1031"/>
      <c r="H2" s="1031"/>
      <c r="I2" s="1031"/>
      <c r="J2" s="1031"/>
      <c r="K2" s="1031"/>
      <c r="L2" s="1031"/>
      <c r="M2" s="1031"/>
      <c r="N2" s="1031"/>
    </row>
    <row r="3" spans="2:14" s="300" customFormat="1" ht="24" customHeight="1" x14ac:dyDescent="0.25">
      <c r="B3" s="717" t="s">
        <v>623</v>
      </c>
      <c r="C3" s="979"/>
      <c r="D3" s="979"/>
      <c r="E3" s="979"/>
      <c r="F3" s="979"/>
      <c r="G3" s="979"/>
      <c r="H3" s="979"/>
      <c r="I3" s="979"/>
      <c r="J3" s="979"/>
      <c r="K3" s="979"/>
      <c r="L3" s="979"/>
      <c r="M3" s="979"/>
      <c r="N3" s="979"/>
    </row>
    <row r="4" spans="2:14" ht="15" customHeight="1" x14ac:dyDescent="0.25">
      <c r="B4" s="724" t="s">
        <v>624</v>
      </c>
    </row>
    <row r="5" spans="2:14" s="306" customFormat="1" ht="15" customHeight="1" x14ac:dyDescent="0.25">
      <c r="B5" s="301" t="s">
        <v>607</v>
      </c>
      <c r="D5" s="307"/>
      <c r="E5" s="307"/>
      <c r="F5" s="307"/>
    </row>
    <row r="6" spans="2:14" s="306" customFormat="1" ht="15" customHeight="1" x14ac:dyDescent="0.25">
      <c r="B6" s="303" t="s">
        <v>625</v>
      </c>
      <c r="D6" s="307"/>
      <c r="E6" s="307"/>
      <c r="F6" s="307"/>
    </row>
    <row r="7" spans="2:14" s="306" customFormat="1" ht="15" customHeight="1" x14ac:dyDescent="0.25">
      <c r="B7" s="303" t="s">
        <v>626</v>
      </c>
      <c r="D7" s="307"/>
      <c r="E7" s="307"/>
      <c r="F7" s="307"/>
    </row>
    <row r="8" spans="2:14" s="306" customFormat="1" ht="15" customHeight="1" x14ac:dyDescent="0.25">
      <c r="B8" s="301" t="s">
        <v>627</v>
      </c>
      <c r="D8" s="307"/>
      <c r="E8" s="307"/>
      <c r="F8" s="307"/>
    </row>
    <row r="9" spans="2:14" s="306" customFormat="1" ht="15" customHeight="1" x14ac:dyDescent="0.25">
      <c r="B9" s="303" t="s">
        <v>995</v>
      </c>
      <c r="D9" s="307"/>
      <c r="E9" s="307"/>
      <c r="F9" s="307"/>
    </row>
    <row r="10" spans="2:14" s="306" customFormat="1" ht="15" customHeight="1" x14ac:dyDescent="0.25">
      <c r="B10" s="303" t="s">
        <v>996</v>
      </c>
      <c r="D10" s="307"/>
      <c r="E10" s="307"/>
      <c r="F10" s="307"/>
    </row>
    <row r="11" spans="2:14" s="306" customFormat="1" ht="15" customHeight="1" x14ac:dyDescent="0.25">
      <c r="B11" s="303" t="s">
        <v>997</v>
      </c>
      <c r="D11" s="307"/>
      <c r="E11" s="307"/>
      <c r="F11" s="307"/>
    </row>
    <row r="12" spans="2:14" s="306" customFormat="1" ht="15" customHeight="1" x14ac:dyDescent="0.25">
      <c r="B12" s="303" t="s">
        <v>998</v>
      </c>
      <c r="D12" s="307"/>
      <c r="E12" s="307"/>
      <c r="F12" s="307"/>
    </row>
    <row r="13" spans="2:14" s="306" customFormat="1" ht="15" customHeight="1" x14ac:dyDescent="0.25">
      <c r="B13" s="311" t="s">
        <v>628</v>
      </c>
      <c r="D13" s="307"/>
      <c r="E13" s="307"/>
      <c r="F13" s="307"/>
    </row>
    <row r="14" spans="2:14" ht="15" customHeight="1" thickBot="1" x14ac:dyDescent="0.3">
      <c r="B14" s="725" t="s">
        <v>629</v>
      </c>
      <c r="C14" s="312"/>
      <c r="D14" s="313"/>
      <c r="E14" s="313"/>
      <c r="F14" s="313"/>
      <c r="G14" s="312"/>
    </row>
    <row r="15" spans="2:14" ht="15" customHeight="1" x14ac:dyDescent="0.25">
      <c r="B15" s="718" t="s">
        <v>159</v>
      </c>
      <c r="C15" s="719" t="s">
        <v>157</v>
      </c>
      <c r="D15" s="719" t="s">
        <v>615</v>
      </c>
      <c r="E15" s="719" t="s">
        <v>165</v>
      </c>
      <c r="F15" s="720" t="s">
        <v>616</v>
      </c>
      <c r="G15" s="312"/>
    </row>
    <row r="16" spans="2:14" ht="15" customHeight="1" thickBot="1" x14ac:dyDescent="0.3">
      <c r="B16" s="981" t="s">
        <v>621</v>
      </c>
      <c r="C16" s="982">
        <f>HLOOKUP($B$16,$B$21:$P$29,7,0)</f>
        <v>91</v>
      </c>
      <c r="D16" s="982" t="str">
        <f>HLOOKUP($B$16,$B$21:$P$29,5,0)</f>
        <v>Baexem</v>
      </c>
      <c r="E16" s="983">
        <f>HLOOKUP($B$16,$B$21:$P$29,9,0)</f>
        <v>653718793</v>
      </c>
      <c r="F16" s="984">
        <f>HLOOKUP($B$16,$B$21:$P$29,3,0)</f>
        <v>6</v>
      </c>
      <c r="G16" s="312"/>
    </row>
    <row r="17" spans="1:16" ht="15" customHeight="1" thickBot="1" x14ac:dyDescent="0.3">
      <c r="B17" s="721" t="s">
        <v>369</v>
      </c>
      <c r="C17" s="303"/>
      <c r="D17" s="722"/>
      <c r="E17" s="722"/>
      <c r="F17" s="722"/>
      <c r="G17" s="312"/>
    </row>
    <row r="18" spans="1:16" ht="15" customHeight="1" x14ac:dyDescent="0.25">
      <c r="B18" s="718" t="s">
        <v>159</v>
      </c>
      <c r="C18" s="719" t="s">
        <v>157</v>
      </c>
      <c r="D18" s="719" t="s">
        <v>615</v>
      </c>
      <c r="E18" s="719" t="s">
        <v>165</v>
      </c>
      <c r="F18" s="720" t="s">
        <v>616</v>
      </c>
      <c r="G18" s="312"/>
    </row>
    <row r="19" spans="1:16" ht="15" customHeight="1" thickBot="1" x14ac:dyDescent="0.3">
      <c r="B19" s="985"/>
      <c r="C19" s="986"/>
      <c r="D19" s="986"/>
      <c r="E19" s="986"/>
      <c r="F19" s="987"/>
      <c r="G19" s="312"/>
    </row>
    <row r="20" spans="1:16" ht="15.75" x14ac:dyDescent="0.25">
      <c r="B20" s="304" t="s">
        <v>630</v>
      </c>
      <c r="C20" s="312"/>
      <c r="D20" s="313"/>
      <c r="E20" s="313"/>
      <c r="F20" s="313"/>
      <c r="G20" s="312"/>
    </row>
    <row r="21" spans="1:16" s="308" customFormat="1" ht="15.75" x14ac:dyDescent="0.25">
      <c r="A21" s="726">
        <v>1</v>
      </c>
      <c r="B21" s="727" t="s">
        <v>159</v>
      </c>
      <c r="C21" s="994" t="s">
        <v>619</v>
      </c>
      <c r="D21" s="994" t="s">
        <v>1160</v>
      </c>
      <c r="E21" s="994" t="s">
        <v>620</v>
      </c>
      <c r="F21" s="994" t="s">
        <v>1164</v>
      </c>
      <c r="G21" s="994" t="s">
        <v>621</v>
      </c>
      <c r="H21" s="994" t="s">
        <v>1166</v>
      </c>
      <c r="I21" s="994" t="s">
        <v>1168</v>
      </c>
      <c r="J21" s="994" t="s">
        <v>1170</v>
      </c>
      <c r="K21" s="994" t="s">
        <v>1173</v>
      </c>
      <c r="L21" s="994" t="s">
        <v>1176</v>
      </c>
      <c r="M21" s="994" t="s">
        <v>1178</v>
      </c>
      <c r="N21" s="994" t="s">
        <v>1179</v>
      </c>
      <c r="O21" s="994" t="s">
        <v>1182</v>
      </c>
      <c r="P21" s="994" t="s">
        <v>1184</v>
      </c>
    </row>
    <row r="22" spans="1:16" ht="15.75" x14ac:dyDescent="0.25">
      <c r="A22" s="726">
        <v>2</v>
      </c>
      <c r="B22" s="995" t="s">
        <v>161</v>
      </c>
      <c r="C22" s="996" t="s">
        <v>178</v>
      </c>
      <c r="D22" s="997" t="s">
        <v>186</v>
      </c>
      <c r="E22" s="997" t="s">
        <v>170</v>
      </c>
      <c r="F22" s="997" t="s">
        <v>196</v>
      </c>
      <c r="G22" s="997" t="s">
        <v>179</v>
      </c>
      <c r="H22" s="997" t="s">
        <v>187</v>
      </c>
      <c r="I22" s="997" t="s">
        <v>184</v>
      </c>
      <c r="J22" s="997" t="s">
        <v>168</v>
      </c>
      <c r="K22" s="997" t="s">
        <v>172</v>
      </c>
      <c r="L22" s="997" t="s">
        <v>194</v>
      </c>
      <c r="M22" s="997" t="s">
        <v>175</v>
      </c>
      <c r="N22" s="997" t="s">
        <v>1186</v>
      </c>
      <c r="O22" s="997" t="s">
        <v>189</v>
      </c>
      <c r="P22" s="997" t="s">
        <v>192</v>
      </c>
    </row>
    <row r="23" spans="1:16" s="310" customFormat="1" ht="15.75" x14ac:dyDescent="0.25">
      <c r="A23" s="726">
        <v>3</v>
      </c>
      <c r="B23" s="995" t="s">
        <v>631</v>
      </c>
      <c r="C23" s="998">
        <v>6</v>
      </c>
      <c r="D23" s="999">
        <v>12</v>
      </c>
      <c r="E23" s="999">
        <v>23</v>
      </c>
      <c r="F23" s="999">
        <v>29</v>
      </c>
      <c r="G23" s="999">
        <v>6</v>
      </c>
      <c r="H23" s="999">
        <v>12</v>
      </c>
      <c r="I23" s="999">
        <v>18</v>
      </c>
      <c r="J23" s="999">
        <v>24</v>
      </c>
      <c r="K23" s="999">
        <v>30</v>
      </c>
      <c r="L23" s="999">
        <v>3</v>
      </c>
      <c r="M23" s="999">
        <v>9</v>
      </c>
      <c r="N23" s="999">
        <v>15</v>
      </c>
      <c r="O23" s="999">
        <v>21</v>
      </c>
      <c r="P23" s="999">
        <v>27</v>
      </c>
    </row>
    <row r="24" spans="1:16" ht="15.75" x14ac:dyDescent="0.25">
      <c r="A24" s="726">
        <v>4</v>
      </c>
      <c r="B24" s="995" t="s">
        <v>618</v>
      </c>
      <c r="C24" s="996" t="s">
        <v>176</v>
      </c>
      <c r="D24" s="997" t="s">
        <v>185</v>
      </c>
      <c r="E24" s="997" t="s">
        <v>169</v>
      </c>
      <c r="F24" s="997" t="s">
        <v>195</v>
      </c>
      <c r="G24" s="997" t="s">
        <v>176</v>
      </c>
      <c r="H24" s="997" t="s">
        <v>185</v>
      </c>
      <c r="I24" s="997" t="s">
        <v>182</v>
      </c>
      <c r="J24" s="997" t="s">
        <v>166</v>
      </c>
      <c r="K24" s="997" t="s">
        <v>171</v>
      </c>
      <c r="L24" s="997" t="s">
        <v>193</v>
      </c>
      <c r="M24" s="997" t="s">
        <v>173</v>
      </c>
      <c r="N24" s="997" t="s">
        <v>180</v>
      </c>
      <c r="O24" s="997" t="s">
        <v>188</v>
      </c>
      <c r="P24" s="997" t="s">
        <v>190</v>
      </c>
    </row>
    <row r="25" spans="1:16" ht="15.75" x14ac:dyDescent="0.25">
      <c r="A25" s="726">
        <v>5</v>
      </c>
      <c r="B25" s="995" t="s">
        <v>615</v>
      </c>
      <c r="C25" s="996" t="s">
        <v>177</v>
      </c>
      <c r="D25" s="997" t="s">
        <v>177</v>
      </c>
      <c r="E25" s="997" t="s">
        <v>167</v>
      </c>
      <c r="F25" s="997" t="s">
        <v>167</v>
      </c>
      <c r="G25" s="997" t="s">
        <v>177</v>
      </c>
      <c r="H25" s="997" t="s">
        <v>177</v>
      </c>
      <c r="I25" s="997" t="s">
        <v>183</v>
      </c>
      <c r="J25" s="997" t="s">
        <v>167</v>
      </c>
      <c r="K25" s="997" t="s">
        <v>167</v>
      </c>
      <c r="L25" s="997" t="s">
        <v>167</v>
      </c>
      <c r="M25" s="997" t="s">
        <v>174</v>
      </c>
      <c r="N25" s="997" t="s">
        <v>177</v>
      </c>
      <c r="O25" s="997" t="s">
        <v>177</v>
      </c>
      <c r="P25" s="997" t="s">
        <v>191</v>
      </c>
    </row>
    <row r="26" spans="1:16" ht="15.75" x14ac:dyDescent="0.25">
      <c r="A26" s="726">
        <v>6</v>
      </c>
      <c r="B26" s="1000" t="s">
        <v>163</v>
      </c>
      <c r="C26" s="1001">
        <v>33752</v>
      </c>
      <c r="D26" s="1002">
        <v>21339</v>
      </c>
      <c r="E26" s="1002">
        <v>19524</v>
      </c>
      <c r="F26" s="1002">
        <v>21356</v>
      </c>
      <c r="G26" s="1002">
        <v>33752</v>
      </c>
      <c r="H26" s="1002">
        <v>21339</v>
      </c>
      <c r="I26" s="1002">
        <v>18788</v>
      </c>
      <c r="J26" s="1002">
        <v>21351</v>
      </c>
      <c r="K26" s="1002">
        <v>21357</v>
      </c>
      <c r="L26" s="1002">
        <v>21330</v>
      </c>
      <c r="M26" s="1002">
        <v>32294</v>
      </c>
      <c r="N26" s="1002">
        <v>21342</v>
      </c>
      <c r="O26" s="1002">
        <v>28653</v>
      </c>
      <c r="P26" s="1002">
        <v>21354</v>
      </c>
    </row>
    <row r="27" spans="1:16" s="310" customFormat="1" ht="15.75" x14ac:dyDescent="0.25">
      <c r="A27" s="726">
        <v>7</v>
      </c>
      <c r="B27" s="1003" t="s">
        <v>157</v>
      </c>
      <c r="C27" s="1004">
        <v>88</v>
      </c>
      <c r="D27" s="1005">
        <v>75</v>
      </c>
      <c r="E27" s="1005">
        <v>62</v>
      </c>
      <c r="F27" s="1005">
        <v>79</v>
      </c>
      <c r="G27" s="1005">
        <v>91</v>
      </c>
      <c r="H27" s="1005">
        <v>89</v>
      </c>
      <c r="I27" s="1005">
        <v>74</v>
      </c>
      <c r="J27" s="1005">
        <v>99</v>
      </c>
      <c r="K27" s="1005">
        <v>82</v>
      </c>
      <c r="L27" s="1005">
        <v>69</v>
      </c>
      <c r="M27" s="1005">
        <v>102</v>
      </c>
      <c r="N27" s="1005">
        <v>95</v>
      </c>
      <c r="O27" s="1005">
        <v>71</v>
      </c>
      <c r="P27" s="1005">
        <v>93</v>
      </c>
    </row>
    <row r="28" spans="1:16" ht="15.75" x14ac:dyDescent="0.25">
      <c r="A28" s="726">
        <v>8</v>
      </c>
      <c r="B28" s="1006" t="s">
        <v>164</v>
      </c>
      <c r="C28" s="1007">
        <v>475494084</v>
      </c>
      <c r="D28" s="1008">
        <v>475494085</v>
      </c>
      <c r="E28" s="1008">
        <v>475494082</v>
      </c>
      <c r="F28" s="1008">
        <v>475494083</v>
      </c>
      <c r="G28" s="1008">
        <v>475494084</v>
      </c>
      <c r="H28" s="1008">
        <v>475494085</v>
      </c>
      <c r="I28" s="1008">
        <v>475494086</v>
      </c>
      <c r="J28" s="1008">
        <v>475494087</v>
      </c>
      <c r="K28" s="1008">
        <v>475494088</v>
      </c>
      <c r="L28" s="1008">
        <v>475494089</v>
      </c>
      <c r="M28" s="1008">
        <v>475494090</v>
      </c>
      <c r="N28" s="1008">
        <v>475494091</v>
      </c>
      <c r="O28" s="1008">
        <v>475494092</v>
      </c>
      <c r="P28" s="1008">
        <v>475494093</v>
      </c>
    </row>
    <row r="29" spans="1:16" ht="15.75" x14ac:dyDescent="0.25">
      <c r="A29" s="726">
        <v>9</v>
      </c>
      <c r="B29" s="1006" t="s">
        <v>165</v>
      </c>
      <c r="C29" s="1007">
        <v>653718793</v>
      </c>
      <c r="D29" s="1008">
        <v>653718794</v>
      </c>
      <c r="E29" s="1008">
        <v>653718791</v>
      </c>
      <c r="F29" s="1008">
        <v>653718792</v>
      </c>
      <c r="G29" s="1008">
        <v>653718793</v>
      </c>
      <c r="H29" s="1008">
        <v>653718794</v>
      </c>
      <c r="I29" s="1008">
        <v>653718795</v>
      </c>
      <c r="J29" s="1008">
        <v>653718796</v>
      </c>
      <c r="K29" s="1008">
        <v>653718797</v>
      </c>
      <c r="L29" s="1008">
        <v>653718798</v>
      </c>
      <c r="M29" s="1008">
        <v>653718799</v>
      </c>
      <c r="N29" s="1008">
        <v>653718800</v>
      </c>
      <c r="O29" s="1008">
        <v>653718801</v>
      </c>
      <c r="P29" s="1008">
        <v>653718802</v>
      </c>
    </row>
    <row r="30" spans="1:16" ht="15" customHeight="1" x14ac:dyDescent="0.25"/>
    <row r="31" spans="1:16" ht="15" customHeight="1" x14ac:dyDescent="0.25"/>
    <row r="32" spans="1:16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</sheetData>
  <mergeCells count="2">
    <mergeCell ref="B1:N1"/>
    <mergeCell ref="B2:N2"/>
  </mergeCells>
  <dataValidations count="2">
    <dataValidation type="list" errorStyle="information" allowBlank="1" showInputMessage="1" showErrorMessage="1" sqref="B16" xr:uid="{2B00B928-F1AC-42D3-9009-E82F4C563E78}">
      <formula1>$C$21:$P$21</formula1>
    </dataValidation>
    <dataValidation type="list" errorStyle="information" allowBlank="1" showInputMessage="1" showErrorMessage="1" sqref="D21" xr:uid="{1415778B-33F6-42C1-9304-65344793858E}">
      <formula1>$A$27:$A$32</formula1>
    </dataValidation>
  </dataValidations>
  <printOptions horizontalCentered="1" gridLinesSet="0"/>
  <pageMargins left="0.25" right="0.25" top="0.75" bottom="0.75" header="0.3" footer="0.3"/>
  <pageSetup paperSize="9" scale="87" orientation="landscape" horizontalDpi="4294967293" verticalDpi="4294967293" r:id="rId1"/>
  <headerFooter alignWithMargins="0">
    <oddHeader>&amp;A</oddHeader>
    <oddFooter>Pagina &amp;P</oddFooter>
  </headerFooter>
  <colBreaks count="1" manualBreakCount="1">
    <brk id="1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72"/>
  <sheetViews>
    <sheetView showGridLines="0" zoomScaleNormal="100" zoomScaleSheetLayoutView="100" workbookViewId="0">
      <selection activeCell="J1" sqref="J1"/>
    </sheetView>
  </sheetViews>
  <sheetFormatPr defaultColWidth="8.85546875" defaultRowHeight="15" x14ac:dyDescent="0.25"/>
  <cols>
    <col min="1" max="2" width="15.7109375" customWidth="1"/>
    <col min="3" max="3" width="8.7109375" customWidth="1"/>
    <col min="4" max="4" width="11.7109375" style="222" customWidth="1"/>
    <col min="5" max="5" width="11.85546875" customWidth="1"/>
    <col min="6" max="6" width="8.7109375" customWidth="1"/>
    <col min="7" max="8" width="15.7109375" customWidth="1"/>
    <col min="9" max="9" width="14.85546875" customWidth="1"/>
  </cols>
  <sheetData>
    <row r="1" spans="1:9" s="11" customFormat="1" ht="50.8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</row>
    <row r="2" spans="1:9" s="11" customFormat="1" ht="30.75" customHeight="1" thickTop="1" x14ac:dyDescent="0.25">
      <c r="A2" s="1011" t="s">
        <v>632</v>
      </c>
      <c r="B2" s="1011"/>
      <c r="C2" s="1011"/>
      <c r="D2" s="1011"/>
      <c r="E2" s="1011"/>
      <c r="F2" s="1011"/>
      <c r="G2" s="1011"/>
      <c r="H2" s="1011"/>
      <c r="I2" s="1011"/>
    </row>
    <row r="3" spans="1:9" s="26" customFormat="1" ht="21" x14ac:dyDescent="0.25">
      <c r="A3" s="16" t="s">
        <v>899</v>
      </c>
      <c r="B3" s="158"/>
      <c r="C3" s="158"/>
      <c r="D3" s="158"/>
      <c r="E3" s="158"/>
      <c r="F3" s="158"/>
      <c r="G3" s="158"/>
      <c r="H3" s="158"/>
      <c r="I3" s="158"/>
    </row>
    <row r="4" spans="1:9" ht="15.75" x14ac:dyDescent="0.25">
      <c r="A4" s="447" t="s">
        <v>908</v>
      </c>
    </row>
    <row r="5" spans="1:9" x14ac:dyDescent="0.25">
      <c r="A5" s="314"/>
    </row>
    <row r="6" spans="1:9" ht="15.75" x14ac:dyDescent="0.25">
      <c r="A6" s="531" t="s">
        <v>383</v>
      </c>
      <c r="B6" s="532" t="s">
        <v>369</v>
      </c>
      <c r="C6" s="447"/>
      <c r="D6" s="531" t="s">
        <v>57</v>
      </c>
      <c r="E6" s="532" t="s">
        <v>122</v>
      </c>
      <c r="F6" s="447"/>
      <c r="G6" s="531" t="s">
        <v>57</v>
      </c>
      <c r="H6" s="532" t="s">
        <v>122</v>
      </c>
    </row>
    <row r="7" spans="1:9" ht="15.75" x14ac:dyDescent="0.25">
      <c r="A7" s="533">
        <v>-5</v>
      </c>
      <c r="B7" s="533">
        <v>-5</v>
      </c>
      <c r="C7" s="447"/>
      <c r="D7" s="534">
        <v>56</v>
      </c>
      <c r="E7" s="535">
        <v>56</v>
      </c>
      <c r="F7" s="447"/>
      <c r="G7" s="533" t="s">
        <v>633</v>
      </c>
      <c r="H7" s="533" t="s">
        <v>633</v>
      </c>
    </row>
    <row r="8" spans="1:9" ht="15.75" x14ac:dyDescent="0.25">
      <c r="A8" s="533">
        <v>0</v>
      </c>
      <c r="B8" s="533">
        <v>0</v>
      </c>
      <c r="C8" s="447"/>
      <c r="D8" s="534">
        <v>21</v>
      </c>
      <c r="E8" s="535">
        <v>21</v>
      </c>
      <c r="F8" s="447"/>
      <c r="G8" s="533" t="s">
        <v>634</v>
      </c>
      <c r="H8" s="533" t="s">
        <v>634</v>
      </c>
    </row>
    <row r="9" spans="1:9" ht="15.75" x14ac:dyDescent="0.25">
      <c r="A9" s="533">
        <v>5</v>
      </c>
      <c r="B9" s="533">
        <v>5</v>
      </c>
      <c r="C9" s="447"/>
      <c r="D9" s="534">
        <v>79</v>
      </c>
      <c r="E9" s="535">
        <v>79</v>
      </c>
      <c r="F9" s="447"/>
      <c r="G9" s="533" t="s">
        <v>635</v>
      </c>
      <c r="H9" s="533" t="s">
        <v>635</v>
      </c>
    </row>
    <row r="10" spans="1:9" ht="15.75" x14ac:dyDescent="0.25">
      <c r="A10" s="533">
        <v>10</v>
      </c>
      <c r="B10" s="533">
        <v>10</v>
      </c>
      <c r="C10" s="447"/>
      <c r="D10" s="534">
        <v>30</v>
      </c>
      <c r="E10" s="535">
        <v>67</v>
      </c>
      <c r="F10" s="447"/>
      <c r="G10" s="533">
        <v>1</v>
      </c>
      <c r="H10" s="533">
        <v>1</v>
      </c>
    </row>
    <row r="11" spans="1:9" ht="15.75" x14ac:dyDescent="0.25">
      <c r="A11" s="533">
        <v>5</v>
      </c>
      <c r="B11" s="533">
        <v>5</v>
      </c>
      <c r="C11" s="447"/>
      <c r="D11" s="534">
        <v>45</v>
      </c>
      <c r="E11" s="535">
        <v>45</v>
      </c>
      <c r="F11" s="447"/>
      <c r="G11" s="533">
        <v>5</v>
      </c>
      <c r="H11" s="533">
        <v>6</v>
      </c>
    </row>
    <row r="12" spans="1:9" ht="15.75" x14ac:dyDescent="0.25">
      <c r="A12" s="533">
        <v>0</v>
      </c>
      <c r="B12" s="533">
        <v>0</v>
      </c>
      <c r="C12" s="447"/>
      <c r="D12" s="534">
        <v>99</v>
      </c>
      <c r="E12" s="535">
        <v>99</v>
      </c>
      <c r="F12" s="447"/>
      <c r="G12" s="533">
        <v>10</v>
      </c>
      <c r="H12" s="533">
        <v>9</v>
      </c>
    </row>
    <row r="13" spans="1:9" ht="15.75" x14ac:dyDescent="0.25">
      <c r="A13" s="533">
        <v>-5</v>
      </c>
      <c r="B13" s="533">
        <v>-5</v>
      </c>
      <c r="C13" s="447"/>
      <c r="D13" s="534">
        <v>10</v>
      </c>
      <c r="E13" s="535">
        <v>10</v>
      </c>
      <c r="F13" s="447"/>
      <c r="G13" s="533">
        <v>4</v>
      </c>
      <c r="H13" s="533">
        <v>4</v>
      </c>
    </row>
    <row r="14" spans="1:9" ht="4.5" customHeight="1" x14ac:dyDescent="0.25"/>
    <row r="15" spans="1:9" ht="15.75" x14ac:dyDescent="0.25">
      <c r="A15" s="207" t="s">
        <v>636</v>
      </c>
      <c r="B15" s="447"/>
      <c r="C15" s="447"/>
      <c r="D15" s="440"/>
      <c r="E15" s="447"/>
      <c r="F15" s="447"/>
      <c r="G15" s="447"/>
    </row>
    <row r="16" spans="1:9" ht="15.75" x14ac:dyDescent="0.25">
      <c r="A16" s="447" t="s">
        <v>900</v>
      </c>
      <c r="B16" s="447"/>
      <c r="C16" s="447"/>
      <c r="D16" s="440"/>
      <c r="E16" s="447"/>
      <c r="F16" s="447"/>
      <c r="G16" s="447"/>
    </row>
    <row r="17" spans="1:11" ht="15.75" x14ac:dyDescent="0.25">
      <c r="A17" s="447" t="s">
        <v>901</v>
      </c>
      <c r="B17" s="447"/>
      <c r="C17" s="447"/>
      <c r="D17" s="440"/>
      <c r="E17" s="447"/>
      <c r="F17" s="447"/>
      <c r="G17" s="447"/>
    </row>
    <row r="18" spans="1:11" ht="15.75" x14ac:dyDescent="0.25">
      <c r="A18" s="447" t="s">
        <v>902</v>
      </c>
      <c r="B18" s="447"/>
      <c r="C18" s="447"/>
      <c r="D18" s="440"/>
      <c r="E18" s="447"/>
      <c r="F18" s="447"/>
      <c r="G18" s="447"/>
    </row>
    <row r="19" spans="1:11" ht="15.75" x14ac:dyDescent="0.25">
      <c r="A19" s="447" t="s">
        <v>903</v>
      </c>
      <c r="B19" s="447"/>
      <c r="C19" s="447"/>
      <c r="D19" s="440"/>
      <c r="E19" s="447"/>
      <c r="F19" s="447"/>
      <c r="G19" s="447"/>
    </row>
    <row r="20" spans="1:11" ht="15.75" x14ac:dyDescent="0.25">
      <c r="A20" s="536" t="s">
        <v>637</v>
      </c>
      <c r="B20" s="447"/>
      <c r="C20" s="447"/>
      <c r="D20" s="440"/>
      <c r="E20" s="447"/>
      <c r="F20" s="447"/>
      <c r="G20" s="447"/>
    </row>
    <row r="21" spans="1:11" ht="15.75" x14ac:dyDescent="0.25">
      <c r="A21" s="536" t="s">
        <v>638</v>
      </c>
      <c r="B21" s="447"/>
      <c r="C21" s="447"/>
      <c r="D21" s="440"/>
      <c r="E21" s="447"/>
      <c r="F21" s="447"/>
      <c r="G21" s="447"/>
    </row>
    <row r="22" spans="1:11" ht="15.75" x14ac:dyDescent="0.25">
      <c r="A22" s="536" t="s">
        <v>639</v>
      </c>
      <c r="B22" s="447"/>
      <c r="C22" s="447"/>
      <c r="D22" s="440"/>
      <c r="E22" s="447"/>
      <c r="F22" s="447"/>
      <c r="G22" s="447"/>
    </row>
    <row r="23" spans="1:11" x14ac:dyDescent="0.25">
      <c r="A23" s="315"/>
    </row>
    <row r="24" spans="1:11" s="26" customFormat="1" ht="21" x14ac:dyDescent="0.25">
      <c r="A24" s="16" t="s">
        <v>640</v>
      </c>
      <c r="B24" s="158"/>
      <c r="C24" s="158"/>
      <c r="D24" s="158"/>
      <c r="E24" s="158"/>
      <c r="F24" s="158"/>
      <c r="G24" s="158"/>
      <c r="H24" s="158"/>
      <c r="I24" s="158"/>
    </row>
    <row r="25" spans="1:11" ht="15.75" x14ac:dyDescent="0.25">
      <c r="A25" s="116" t="s">
        <v>1187</v>
      </c>
      <c r="B25" s="447"/>
      <c r="C25" s="447"/>
      <c r="D25" s="440"/>
      <c r="E25" s="447"/>
      <c r="F25" s="447"/>
      <c r="G25" s="447"/>
      <c r="H25" s="447"/>
      <c r="I25" s="447"/>
      <c r="J25" s="447"/>
      <c r="K25" s="447"/>
    </row>
    <row r="26" spans="1:11" ht="15.75" x14ac:dyDescent="0.25">
      <c r="A26" s="537" t="s">
        <v>904</v>
      </c>
      <c r="B26" s="447"/>
      <c r="C26" s="447"/>
      <c r="D26" s="440"/>
      <c r="E26" s="447"/>
      <c r="F26" s="447"/>
      <c r="G26" s="447"/>
      <c r="H26" s="447"/>
      <c r="I26" s="447"/>
      <c r="J26" s="447"/>
      <c r="K26" s="447"/>
    </row>
    <row r="27" spans="1:11" ht="15.75" x14ac:dyDescent="0.25">
      <c r="A27" s="447" t="s">
        <v>905</v>
      </c>
      <c r="B27" s="447"/>
      <c r="C27" s="447"/>
      <c r="D27" s="440"/>
      <c r="E27" s="447"/>
      <c r="F27" s="447"/>
      <c r="G27" s="447"/>
      <c r="H27" s="447"/>
      <c r="I27" s="447"/>
      <c r="J27" s="447"/>
      <c r="K27" s="447"/>
    </row>
    <row r="28" spans="1:11" ht="15.75" x14ac:dyDescent="0.25">
      <c r="A28" s="447" t="s">
        <v>1188</v>
      </c>
      <c r="B28" s="447"/>
      <c r="C28" s="447"/>
      <c r="D28" s="440"/>
      <c r="E28" s="447"/>
      <c r="F28" s="447"/>
      <c r="G28" s="447"/>
      <c r="H28" s="447"/>
      <c r="I28" s="447"/>
      <c r="J28" s="447"/>
      <c r="K28" s="447"/>
    </row>
    <row r="29" spans="1:11" ht="15.75" x14ac:dyDescent="0.25">
      <c r="A29" s="447"/>
      <c r="B29" s="447"/>
      <c r="C29" s="447"/>
      <c r="D29" s="440"/>
      <c r="E29" s="447"/>
      <c r="F29" s="447"/>
      <c r="G29" s="447"/>
      <c r="H29" s="447"/>
      <c r="I29" s="447"/>
      <c r="J29" s="447"/>
      <c r="K29" s="447"/>
    </row>
    <row r="30" spans="1:11" ht="15.75" x14ac:dyDescent="0.25">
      <c r="A30" s="116" t="s">
        <v>1189</v>
      </c>
      <c r="B30" s="447"/>
      <c r="C30" s="447"/>
      <c r="D30" s="440"/>
      <c r="E30" s="447"/>
      <c r="F30" s="447"/>
      <c r="G30" s="447"/>
      <c r="H30" s="447"/>
      <c r="I30" s="447"/>
      <c r="J30" s="447"/>
      <c r="K30" s="447"/>
    </row>
    <row r="31" spans="1:11" ht="15.75" x14ac:dyDescent="0.25">
      <c r="A31" s="537" t="s">
        <v>1190</v>
      </c>
      <c r="B31" s="447"/>
      <c r="C31" s="447"/>
      <c r="D31" s="440"/>
      <c r="E31" s="447"/>
      <c r="F31" s="447"/>
      <c r="G31" s="447"/>
      <c r="H31" s="447"/>
      <c r="I31" s="447"/>
      <c r="J31" s="447"/>
      <c r="K31" s="447"/>
    </row>
    <row r="32" spans="1:11" ht="15.75" x14ac:dyDescent="0.25">
      <c r="A32" t="s">
        <v>1191</v>
      </c>
      <c r="B32" s="447"/>
      <c r="C32" s="447"/>
      <c r="D32" s="440"/>
      <c r="E32" s="447"/>
      <c r="F32" s="447"/>
      <c r="G32" s="447"/>
      <c r="H32" s="447"/>
      <c r="I32" s="447"/>
      <c r="J32" s="447"/>
      <c r="K32" s="447"/>
    </row>
    <row r="33" spans="1:11" ht="15.75" x14ac:dyDescent="0.25">
      <c r="A33" s="537" t="s">
        <v>1192</v>
      </c>
      <c r="B33" s="447"/>
      <c r="C33" s="447"/>
      <c r="D33" s="440"/>
      <c r="E33" s="447"/>
      <c r="F33" s="447"/>
      <c r="G33" s="447"/>
      <c r="H33" s="447"/>
      <c r="I33" s="447"/>
      <c r="J33" s="447"/>
      <c r="K33" s="447"/>
    </row>
    <row r="34" spans="1:11" ht="15.75" x14ac:dyDescent="0.25">
      <c r="A34" s="447" t="s">
        <v>906</v>
      </c>
      <c r="B34" s="447"/>
      <c r="C34" s="447"/>
      <c r="D34" s="809"/>
      <c r="E34" s="447"/>
      <c r="F34" s="447"/>
      <c r="G34" s="447"/>
      <c r="H34" s="447"/>
      <c r="I34" s="447"/>
      <c r="J34" s="447"/>
      <c r="K34" s="447"/>
    </row>
    <row r="35" spans="1:11" ht="15.75" x14ac:dyDescent="0.25">
      <c r="A35" s="538" t="s">
        <v>907</v>
      </c>
      <c r="B35" s="447"/>
      <c r="C35" s="447"/>
      <c r="D35" s="809"/>
      <c r="E35" s="447"/>
      <c r="F35" s="447"/>
      <c r="G35" s="447"/>
      <c r="H35" s="447"/>
      <c r="I35" s="447"/>
      <c r="J35" s="447"/>
      <c r="K35" s="447"/>
    </row>
    <row r="36" spans="1:11" ht="15.75" x14ac:dyDescent="0.25">
      <c r="A36" s="538"/>
      <c r="B36" s="447"/>
      <c r="C36" s="447"/>
      <c r="D36" s="440"/>
      <c r="E36" s="447"/>
      <c r="F36" s="447"/>
      <c r="G36" s="447"/>
      <c r="H36" s="447"/>
      <c r="I36" s="447"/>
      <c r="J36" s="447"/>
      <c r="K36" s="447"/>
    </row>
    <row r="37" spans="1:11" x14ac:dyDescent="0.25">
      <c r="A37" s="316"/>
    </row>
    <row r="39" spans="1:11" ht="18.75" x14ac:dyDescent="0.3">
      <c r="A39" s="316"/>
      <c r="G39" s="417">
        <v>1</v>
      </c>
    </row>
    <row r="40" spans="1:11" x14ac:dyDescent="0.25">
      <c r="A40" s="316"/>
    </row>
    <row r="41" spans="1:11" x14ac:dyDescent="0.25">
      <c r="A41" s="316"/>
    </row>
    <row r="42" spans="1:11" x14ac:dyDescent="0.25">
      <c r="A42" s="316"/>
    </row>
    <row r="43" spans="1:11" x14ac:dyDescent="0.25">
      <c r="A43" s="316"/>
    </row>
    <row r="44" spans="1:11" x14ac:dyDescent="0.25">
      <c r="A44" s="316"/>
    </row>
    <row r="45" spans="1:11" x14ac:dyDescent="0.25">
      <c r="A45" s="316"/>
    </row>
    <row r="46" spans="1:11" ht="18.75" x14ac:dyDescent="0.3">
      <c r="A46" s="316"/>
      <c r="G46" s="396">
        <v>2</v>
      </c>
    </row>
    <row r="47" spans="1:11" x14ac:dyDescent="0.25">
      <c r="A47" s="316"/>
    </row>
    <row r="48" spans="1:11" x14ac:dyDescent="0.25">
      <c r="A48" s="316"/>
    </row>
    <row r="49" spans="1:7" x14ac:dyDescent="0.25">
      <c r="A49" s="316"/>
    </row>
    <row r="50" spans="1:7" x14ac:dyDescent="0.25">
      <c r="A50" s="316"/>
    </row>
    <row r="52" spans="1:7" x14ac:dyDescent="0.25">
      <c r="D52" s="437"/>
    </row>
    <row r="55" spans="1:7" ht="18.75" x14ac:dyDescent="0.3">
      <c r="G55" s="220">
        <v>3</v>
      </c>
    </row>
    <row r="128" ht="62.1" customHeight="1" x14ac:dyDescent="0.25"/>
    <row r="141" ht="49.5" customHeight="1" x14ac:dyDescent="0.25"/>
    <row r="172" ht="54" customHeight="1" x14ac:dyDescent="0.25"/>
  </sheetData>
  <mergeCells count="2">
    <mergeCell ref="A1:I1"/>
    <mergeCell ref="A2:I2"/>
  </mergeCells>
  <conditionalFormatting sqref="A7:A13">
    <cfRule type="expression" dxfId="20" priority="6">
      <formula>A7=0</formula>
    </cfRule>
    <cfRule type="expression" dxfId="19" priority="7">
      <formula>A7&gt;0</formula>
    </cfRule>
    <cfRule type="expression" dxfId="18" priority="8">
      <formula>A7&lt;0</formula>
    </cfRule>
  </conditionalFormatting>
  <conditionalFormatting sqref="D7:D13">
    <cfRule type="iconSet" priority="1">
      <iconSet iconSet="4TrafficLights">
        <cfvo type="percent" val="0"/>
        <cfvo type="num" val="20"/>
        <cfvo type="num" val="50"/>
        <cfvo type="num" val="75"/>
      </iconSet>
    </cfRule>
  </conditionalFormatting>
  <conditionalFormatting sqref="G7:G13">
    <cfRule type="cellIs" dxfId="17" priority="3" operator="equal">
      <formula>"goed"</formula>
    </cfRule>
    <cfRule type="cellIs" dxfId="16" priority="4" operator="equal">
      <formula>"voldoende"</formula>
    </cfRule>
    <cfRule type="cellIs" dxfId="15" priority="5" operator="equal">
      <formula>"onvoldoende"</formula>
    </cfRule>
  </conditionalFormatting>
  <conditionalFormatting sqref="G10:G13">
    <cfRule type="colorScale" priority="2">
      <colorScale>
        <cfvo type="min"/>
        <cfvo type="num" val="5"/>
        <cfvo type="max"/>
        <color rgb="FFF8696B"/>
        <color rgb="FFFFEB84"/>
        <color rgb="FF63BE7B"/>
      </colorScale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2"/>
  <sheetViews>
    <sheetView showGridLines="0" zoomScaleNormal="100" zoomScaleSheetLayoutView="80" workbookViewId="0">
      <selection activeCell="R1" sqref="R1"/>
    </sheetView>
  </sheetViews>
  <sheetFormatPr defaultColWidth="9" defaultRowHeight="15" x14ac:dyDescent="0.25"/>
  <cols>
    <col min="1" max="1" width="5.42578125" style="14" customWidth="1"/>
    <col min="2" max="13" width="9.140625" style="21" customWidth="1"/>
    <col min="14" max="16" width="9" style="21"/>
    <col min="17" max="17" width="6.85546875" style="21" bestFit="1" customWidth="1"/>
    <col min="18" max="16384" width="9" style="21"/>
  </cols>
  <sheetData>
    <row r="1" spans="1:17" s="11" customFormat="1" ht="50.2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  <c r="Q1" s="1010"/>
    </row>
    <row r="2" spans="1:17" s="11" customFormat="1" ht="30" customHeight="1" thickTop="1" x14ac:dyDescent="0.25">
      <c r="A2" s="12" t="s">
        <v>4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3"/>
    </row>
    <row r="3" spans="1:17" s="11" customFormat="1" ht="18.75" x14ac:dyDescent="0.25">
      <c r="A3" s="14"/>
      <c r="B3" s="755" t="s">
        <v>875</v>
      </c>
    </row>
    <row r="4" spans="1:17" s="17" customFormat="1" ht="18.75" x14ac:dyDescent="0.25">
      <c r="A4" s="15"/>
      <c r="B4" s="16" t="s">
        <v>5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1"/>
      <c r="Q4" s="11"/>
    </row>
    <row r="5" spans="1:17" s="19" customFormat="1" ht="15.75" x14ac:dyDescent="0.25">
      <c r="A5" s="14"/>
      <c r="B5" s="18" t="s">
        <v>6</v>
      </c>
    </row>
    <row r="6" spans="1:17" s="19" customFormat="1" ht="15.75" x14ac:dyDescent="0.25">
      <c r="A6" s="558" t="s">
        <v>999</v>
      </c>
      <c r="B6" s="20" t="s">
        <v>7</v>
      </c>
      <c r="C6" s="756"/>
      <c r="D6" s="756"/>
      <c r="E6" s="756"/>
      <c r="F6" s="756"/>
      <c r="G6" s="756"/>
      <c r="H6" s="756"/>
      <c r="I6" s="756"/>
      <c r="J6" s="756"/>
      <c r="K6" s="756"/>
      <c r="L6" s="756"/>
    </row>
    <row r="7" spans="1:17" s="19" customFormat="1" ht="15.75" x14ac:dyDescent="0.25">
      <c r="A7" s="558" t="s">
        <v>1000</v>
      </c>
      <c r="B7" s="33" t="s">
        <v>8</v>
      </c>
      <c r="C7" s="756"/>
      <c r="D7" s="756"/>
      <c r="E7" s="756"/>
      <c r="F7" s="756"/>
      <c r="G7" s="756"/>
      <c r="H7" s="756"/>
      <c r="I7" s="756"/>
      <c r="J7" s="756"/>
      <c r="K7" s="756"/>
      <c r="L7" s="756"/>
    </row>
    <row r="8" spans="1:17" s="19" customFormat="1" ht="15.75" x14ac:dyDescent="0.25">
      <c r="A8" s="558" t="s">
        <v>1001</v>
      </c>
      <c r="B8" s="33" t="s">
        <v>9</v>
      </c>
      <c r="C8" s="756"/>
      <c r="D8" s="756"/>
      <c r="E8" s="756"/>
      <c r="F8" s="756"/>
      <c r="G8" s="756"/>
      <c r="H8" s="756"/>
      <c r="I8" s="756"/>
      <c r="J8" s="756"/>
      <c r="K8" s="756"/>
      <c r="L8" s="756"/>
    </row>
    <row r="9" spans="1:17" s="19" customFormat="1" ht="15.75" x14ac:dyDescent="0.25">
      <c r="A9" s="760"/>
      <c r="B9" s="33"/>
      <c r="C9" s="756"/>
      <c r="D9" s="756"/>
      <c r="E9" s="756"/>
      <c r="F9" s="756"/>
      <c r="G9" s="756"/>
      <c r="H9" s="756"/>
      <c r="I9" s="756"/>
      <c r="J9" s="756"/>
      <c r="K9" s="756"/>
      <c r="L9" s="756"/>
    </row>
    <row r="10" spans="1:17" s="11" customFormat="1" ht="15.75" x14ac:dyDescent="0.25">
      <c r="A10" s="756"/>
      <c r="B10" s="519" t="s">
        <v>10</v>
      </c>
      <c r="C10" s="519" t="s">
        <v>11</v>
      </c>
      <c r="D10" s="519" t="s">
        <v>12</v>
      </c>
      <c r="E10" s="519" t="s">
        <v>13</v>
      </c>
      <c r="F10" s="33"/>
      <c r="G10" s="33"/>
      <c r="H10" s="33"/>
      <c r="I10" s="33"/>
      <c r="J10" s="33"/>
      <c r="K10" s="33"/>
      <c r="L10" s="33"/>
    </row>
    <row r="11" spans="1:17" x14ac:dyDescent="0.25">
      <c r="B11" s="22"/>
    </row>
    <row r="12" spans="1:17" s="20" customFormat="1" ht="15.75" x14ac:dyDescent="0.25">
      <c r="A12" s="20" t="s">
        <v>14</v>
      </c>
      <c r="P12" s="11"/>
      <c r="Q12" s="11"/>
    </row>
    <row r="13" spans="1:17" s="20" customFormat="1" ht="15.75" x14ac:dyDescent="0.25">
      <c r="A13" s="23"/>
      <c r="B13" s="18" t="s">
        <v>15</v>
      </c>
      <c r="P13" s="11"/>
      <c r="Q13" s="11"/>
    </row>
    <row r="14" spans="1:17" s="20" customFormat="1" ht="15.75" x14ac:dyDescent="0.25">
      <c r="A14" s="558" t="s">
        <v>999</v>
      </c>
      <c r="B14" s="20" t="s">
        <v>7</v>
      </c>
      <c r="P14" s="11"/>
      <c r="Q14" s="11"/>
    </row>
    <row r="15" spans="1:17" s="20" customFormat="1" ht="15.75" x14ac:dyDescent="0.25">
      <c r="A15" s="558" t="s">
        <v>1000</v>
      </c>
      <c r="B15" s="20" t="s">
        <v>16</v>
      </c>
      <c r="P15" s="11"/>
      <c r="Q15" s="11"/>
    </row>
    <row r="16" spans="1:17" s="20" customFormat="1" ht="15.75" x14ac:dyDescent="0.25">
      <c r="A16" s="558" t="s">
        <v>1001</v>
      </c>
      <c r="B16" s="20" t="s">
        <v>17</v>
      </c>
      <c r="P16" s="11"/>
      <c r="Q16" s="11"/>
    </row>
    <row r="17" spans="1:26" s="20" customFormat="1" ht="15.75" x14ac:dyDescent="0.25">
      <c r="A17" s="558" t="s">
        <v>1002</v>
      </c>
      <c r="B17" s="20" t="s">
        <v>18</v>
      </c>
      <c r="P17" s="11"/>
      <c r="Q17" s="11"/>
    </row>
    <row r="18" spans="1:26" s="33" customFormat="1" ht="15.75" x14ac:dyDescent="0.25">
      <c r="A18" s="756" t="s">
        <v>19</v>
      </c>
      <c r="B18" s="757"/>
      <c r="C18" s="757"/>
      <c r="D18" s="758"/>
      <c r="E18" s="758"/>
      <c r="F18" s="758"/>
      <c r="G18" s="758"/>
      <c r="H18" s="758"/>
      <c r="I18" s="758"/>
      <c r="J18" s="758"/>
      <c r="K18" s="758"/>
      <c r="L18" s="758"/>
      <c r="M18" s="758"/>
      <c r="N18" s="758"/>
      <c r="O18" s="758"/>
      <c r="P18" s="758"/>
      <c r="Q18" s="758"/>
    </row>
    <row r="19" spans="1:26" s="33" customFormat="1" ht="15.75" x14ac:dyDescent="0.25">
      <c r="A19" s="756" t="s">
        <v>20</v>
      </c>
      <c r="B19" s="33" t="s">
        <v>21</v>
      </c>
      <c r="C19" s="33" t="s">
        <v>22</v>
      </c>
      <c r="D19" s="33" t="s">
        <v>23</v>
      </c>
      <c r="E19" s="33" t="s">
        <v>24</v>
      </c>
      <c r="F19" s="33" t="s">
        <v>25</v>
      </c>
      <c r="G19" s="33" t="s">
        <v>26</v>
      </c>
      <c r="H19" s="33" t="s">
        <v>27</v>
      </c>
      <c r="I19" s="33" t="s">
        <v>28</v>
      </c>
      <c r="J19" s="33" t="s">
        <v>29</v>
      </c>
      <c r="K19" s="33" t="s">
        <v>30</v>
      </c>
      <c r="L19" s="33" t="s">
        <v>31</v>
      </c>
      <c r="M19" s="33" t="s">
        <v>32</v>
      </c>
      <c r="N19" s="33" t="s">
        <v>33</v>
      </c>
      <c r="O19" s="33" t="s">
        <v>34</v>
      </c>
      <c r="P19" s="33" t="s">
        <v>35</v>
      </c>
      <c r="Q19" s="33" t="s">
        <v>36</v>
      </c>
      <c r="R19" s="33" t="s">
        <v>37</v>
      </c>
      <c r="S19" s="33" t="s">
        <v>38</v>
      </c>
      <c r="T19" s="33" t="s">
        <v>39</v>
      </c>
      <c r="U19" s="33" t="s">
        <v>40</v>
      </c>
      <c r="V19" s="33" t="s">
        <v>41</v>
      </c>
      <c r="W19" s="33" t="s">
        <v>42</v>
      </c>
      <c r="X19" s="33" t="s">
        <v>3</v>
      </c>
      <c r="Y19" s="33" t="s">
        <v>43</v>
      </c>
      <c r="Z19" s="33" t="s">
        <v>44</v>
      </c>
    </row>
    <row r="20" spans="1:26" s="11" customFormat="1" x14ac:dyDescent="0.25">
      <c r="A20" s="19"/>
    </row>
    <row r="21" spans="1:26" s="11" customFormat="1" x14ac:dyDescent="0.25">
      <c r="A21" s="19"/>
    </row>
    <row r="22" spans="1:26" s="11" customFormat="1" ht="15.75" x14ac:dyDescent="0.25">
      <c r="A22" s="19"/>
      <c r="B22" s="33" t="s">
        <v>45</v>
      </c>
    </row>
  </sheetData>
  <mergeCells count="1">
    <mergeCell ref="A1:Q1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95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6"/>
  <sheetViews>
    <sheetView workbookViewId="0">
      <selection activeCell="C12" sqref="C12"/>
    </sheetView>
  </sheetViews>
  <sheetFormatPr defaultColWidth="8.85546875" defaultRowHeight="15" x14ac:dyDescent="0.25"/>
  <sheetData>
    <row r="1" spans="1:1" x14ac:dyDescent="0.25">
      <c r="A1" t="s">
        <v>971</v>
      </c>
    </row>
    <row r="2" spans="1:1" x14ac:dyDescent="0.25">
      <c r="A2" t="s">
        <v>972</v>
      </c>
    </row>
    <row r="3" spans="1:1" x14ac:dyDescent="0.25">
      <c r="A3" t="s">
        <v>973</v>
      </c>
    </row>
    <row r="4" spans="1:1" x14ac:dyDescent="0.25">
      <c r="A4" t="s">
        <v>974</v>
      </c>
    </row>
    <row r="5" spans="1:1" x14ac:dyDescent="0.25">
      <c r="A5" t="s">
        <v>975</v>
      </c>
    </row>
    <row r="6" spans="1:1" x14ac:dyDescent="0.25">
      <c r="A6" t="s">
        <v>976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4"/>
  <sheetViews>
    <sheetView showGridLines="0" zoomScale="90" zoomScaleNormal="90" zoomScalePageLayoutView="90" workbookViewId="0">
      <selection activeCell="G19" sqref="G19"/>
    </sheetView>
  </sheetViews>
  <sheetFormatPr defaultColWidth="8.85546875" defaultRowHeight="15" x14ac:dyDescent="0.25"/>
  <cols>
    <col min="1" max="1" width="8.28515625" style="3" customWidth="1"/>
    <col min="2" max="2" width="59.85546875" style="432" customWidth="1"/>
    <col min="3" max="3" width="18" customWidth="1"/>
    <col min="4" max="4" width="45.28515625" bestFit="1" customWidth="1"/>
    <col min="5" max="7" width="11.42578125" customWidth="1"/>
    <col min="8" max="8" width="12.140625" customWidth="1"/>
    <col min="9" max="9" width="11.42578125" customWidth="1"/>
    <col min="10" max="16" width="10" customWidth="1"/>
    <col min="17" max="17" width="3.42578125" customWidth="1"/>
  </cols>
  <sheetData>
    <row r="1" spans="1:10" s="408" customFormat="1" ht="50.25" customHeight="1" thickBot="1" x14ac:dyDescent="0.3">
      <c r="A1" s="1075" t="s">
        <v>58</v>
      </c>
      <c r="B1" s="1075"/>
      <c r="C1" s="1075"/>
      <c r="D1" s="1075"/>
      <c r="E1" s="1075"/>
      <c r="F1" s="1075"/>
      <c r="G1" s="1075"/>
    </row>
    <row r="2" spans="1:10" ht="24" thickTop="1" x14ac:dyDescent="0.25">
      <c r="A2" s="408"/>
      <c r="B2" s="714" t="s">
        <v>986</v>
      </c>
      <c r="C2" s="408"/>
      <c r="D2" s="408"/>
      <c r="E2" s="408"/>
      <c r="F2" s="408"/>
      <c r="G2" s="408"/>
    </row>
    <row r="3" spans="1:10" ht="16.5" thickBot="1" x14ac:dyDescent="0.3">
      <c r="H3" s="447"/>
      <c r="I3" s="447"/>
      <c r="J3" s="447"/>
    </row>
    <row r="4" spans="1:10" ht="63.75" thickBot="1" x14ac:dyDescent="0.3">
      <c r="A4" s="696" t="s">
        <v>999</v>
      </c>
      <c r="B4" s="709" t="s">
        <v>845</v>
      </c>
      <c r="C4" s="710"/>
      <c r="D4" s="711" t="s">
        <v>846</v>
      </c>
      <c r="E4" s="712"/>
      <c r="F4" s="447"/>
      <c r="G4" s="447"/>
      <c r="H4" s="447"/>
      <c r="I4" s="447"/>
      <c r="J4" s="447"/>
    </row>
    <row r="5" spans="1:10" ht="48" thickBot="1" x14ac:dyDescent="0.3">
      <c r="A5" s="696" t="s">
        <v>1000</v>
      </c>
      <c r="B5" s="709" t="s">
        <v>847</v>
      </c>
      <c r="C5" s="710"/>
      <c r="D5" s="713" t="s">
        <v>848</v>
      </c>
      <c r="E5" s="447"/>
      <c r="F5" s="447"/>
      <c r="G5" s="447"/>
      <c r="H5" s="447"/>
      <c r="I5" s="447"/>
      <c r="J5" s="447"/>
    </row>
    <row r="6" spans="1:10" ht="79.5" hidden="1" thickBot="1" x14ac:dyDescent="0.3">
      <c r="A6" s="696">
        <v>3</v>
      </c>
      <c r="B6" s="709" t="s">
        <v>849</v>
      </c>
      <c r="C6" s="710"/>
      <c r="D6" s="713" t="s">
        <v>850</v>
      </c>
      <c r="E6" s="447"/>
      <c r="F6" s="447"/>
      <c r="G6" s="447"/>
      <c r="H6" s="447"/>
      <c r="I6" s="447"/>
      <c r="J6" s="447"/>
    </row>
    <row r="7" spans="1:10" ht="14.25" customHeight="1" thickBot="1" x14ac:dyDescent="0.3">
      <c r="A7" s="696" t="s">
        <v>1001</v>
      </c>
      <c r="B7" s="709" t="s">
        <v>851</v>
      </c>
      <c r="C7" s="447"/>
      <c r="D7" s="447"/>
      <c r="E7" s="447"/>
      <c r="F7" s="447"/>
      <c r="G7" s="447"/>
      <c r="H7" s="447"/>
      <c r="I7" s="447"/>
      <c r="J7" s="447"/>
    </row>
    <row r="8" spans="1:10" ht="14.25" customHeight="1" x14ac:dyDescent="0.25">
      <c r="A8" s="696"/>
      <c r="B8" s="713"/>
      <c r="C8" s="447"/>
      <c r="D8" s="447"/>
      <c r="E8" s="447"/>
      <c r="F8" s="447"/>
      <c r="G8" s="447"/>
      <c r="H8" s="447"/>
      <c r="I8" s="447"/>
      <c r="J8" s="447"/>
    </row>
    <row r="9" spans="1:10" ht="14.25" customHeight="1" x14ac:dyDescent="0.25">
      <c r="A9" s="696"/>
      <c r="B9" s="713"/>
      <c r="C9" s="447"/>
      <c r="D9" s="447"/>
      <c r="E9" s="447"/>
      <c r="F9" s="447"/>
      <c r="G9" s="447"/>
      <c r="H9" s="447"/>
      <c r="I9" s="447"/>
      <c r="J9" s="447"/>
    </row>
    <row r="10" spans="1:10" ht="14.25" customHeight="1" x14ac:dyDescent="0.25">
      <c r="A10" s="696"/>
      <c r="B10" s="713"/>
      <c r="C10" s="447"/>
      <c r="D10" s="447" t="s">
        <v>267</v>
      </c>
      <c r="E10" s="447"/>
      <c r="F10" s="447" t="s">
        <v>852</v>
      </c>
      <c r="G10" s="447"/>
      <c r="H10" s="447" t="s">
        <v>853</v>
      </c>
      <c r="I10" s="447"/>
      <c r="J10" s="447"/>
    </row>
    <row r="11" spans="1:10" ht="14.25" customHeight="1" x14ac:dyDescent="0.25">
      <c r="A11" s="696"/>
      <c r="B11" s="713"/>
      <c r="C11" s="447"/>
      <c r="D11" s="447" t="s">
        <v>852</v>
      </c>
      <c r="E11" s="447"/>
      <c r="F11" s="447" t="s">
        <v>854</v>
      </c>
      <c r="G11" s="447"/>
      <c r="H11" s="447" t="s">
        <v>855</v>
      </c>
      <c r="I11" s="447"/>
      <c r="J11" s="447"/>
    </row>
    <row r="12" spans="1:10" ht="15.75" x14ac:dyDescent="0.25">
      <c r="A12" s="696"/>
      <c r="B12" s="713"/>
      <c r="C12" s="447"/>
      <c r="D12" s="447" t="s">
        <v>853</v>
      </c>
      <c r="E12" s="447"/>
      <c r="F12" s="447" t="s">
        <v>856</v>
      </c>
      <c r="G12" s="447"/>
      <c r="H12" s="447" t="s">
        <v>857</v>
      </c>
      <c r="I12" s="447"/>
      <c r="J12" s="447"/>
    </row>
    <row r="13" spans="1:10" ht="15.75" x14ac:dyDescent="0.25">
      <c r="A13" s="696"/>
      <c r="B13" s="713"/>
      <c r="C13" s="447"/>
      <c r="D13" s="447"/>
      <c r="E13" s="447"/>
      <c r="F13" s="447" t="s">
        <v>858</v>
      </c>
      <c r="G13" s="447"/>
      <c r="H13" s="447" t="s">
        <v>859</v>
      </c>
      <c r="I13" s="447"/>
      <c r="J13" s="447"/>
    </row>
    <row r="14" spans="1:10" ht="15.75" x14ac:dyDescent="0.25">
      <c r="A14" s="696"/>
      <c r="B14" s="713"/>
      <c r="C14" s="447"/>
      <c r="D14" s="447"/>
      <c r="E14" s="447"/>
      <c r="F14" s="447"/>
      <c r="G14" s="447"/>
      <c r="H14" s="447" t="s">
        <v>860</v>
      </c>
    </row>
  </sheetData>
  <autoFilter ref="D10:D12" xr:uid="{00000000-0009-0000-0000-00001C000000}"/>
  <mergeCells count="1">
    <mergeCell ref="A1:G1"/>
  </mergeCells>
  <dataValidations count="1">
    <dataValidation type="custom" allowBlank="1" showInputMessage="1" showErrorMessage="1" sqref="C4" xr:uid="{00000000-0002-0000-1C00-000000000000}">
      <formula1>AND(CODE(C4)&gt;=97,CODE(C4)&lt;=101)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I27"/>
  <sheetViews>
    <sheetView showGridLines="0" zoomScale="90" zoomScaleNormal="90" zoomScalePageLayoutView="90" workbookViewId="0">
      <selection sqref="A1:G1"/>
    </sheetView>
  </sheetViews>
  <sheetFormatPr defaultColWidth="8.85546875" defaultRowHeight="15" outlineLevelCol="1" x14ac:dyDescent="0.25"/>
  <cols>
    <col min="1" max="1" width="8.28515625" style="3" customWidth="1"/>
    <col min="2" max="2" width="70.42578125" style="432" customWidth="1"/>
    <col min="3" max="3" width="25.85546875" style="436" customWidth="1" outlineLevel="1"/>
    <col min="4" max="6" width="14.140625" customWidth="1"/>
    <col min="7" max="7" width="10" customWidth="1"/>
    <col min="8" max="8" width="10.140625" customWidth="1"/>
    <col min="9" max="16" width="10" customWidth="1"/>
    <col min="17" max="17" width="3.42578125" customWidth="1"/>
  </cols>
  <sheetData>
    <row r="1" spans="1:9" s="408" customFormat="1" ht="42" customHeight="1" thickBot="1" x14ac:dyDescent="0.3">
      <c r="A1" s="1075" t="s">
        <v>58</v>
      </c>
      <c r="B1" s="1075"/>
      <c r="C1" s="1075"/>
      <c r="D1" s="1075"/>
      <c r="E1" s="1075"/>
      <c r="F1" s="1075"/>
      <c r="G1" s="1075"/>
      <c r="I1" s="435"/>
    </row>
    <row r="2" spans="1:9" ht="39.75" customHeight="1" thickTop="1" thickBot="1" x14ac:dyDescent="0.3">
      <c r="A2" s="408"/>
      <c r="B2" s="714" t="s">
        <v>987</v>
      </c>
      <c r="C2" s="433"/>
      <c r="D2" s="434"/>
      <c r="E2" s="408"/>
      <c r="F2" s="408"/>
      <c r="G2" s="408"/>
    </row>
    <row r="3" spans="1:9" ht="68.25" customHeight="1" thickBot="1" x14ac:dyDescent="0.3">
      <c r="A3" s="696" t="s">
        <v>999</v>
      </c>
      <c r="B3" s="709" t="s">
        <v>988</v>
      </c>
      <c r="C3" s="710" t="s">
        <v>21</v>
      </c>
      <c r="D3" s="712"/>
      <c r="E3" s="715"/>
      <c r="F3" s="447"/>
      <c r="G3" s="447"/>
      <c r="H3" s="447"/>
      <c r="I3" s="447"/>
    </row>
    <row r="4" spans="1:9" ht="120" customHeight="1" thickBot="1" x14ac:dyDescent="0.3">
      <c r="A4" s="696" t="s">
        <v>1000</v>
      </c>
      <c r="B4" s="709" t="s">
        <v>989</v>
      </c>
      <c r="C4" s="710" t="s">
        <v>871</v>
      </c>
      <c r="D4" s="447"/>
      <c r="E4" s="447"/>
      <c r="F4" s="447"/>
      <c r="G4" s="447"/>
      <c r="H4" s="447"/>
      <c r="I4" s="447"/>
    </row>
    <row r="5" spans="1:9" ht="120" hidden="1" customHeight="1" thickBot="1" x14ac:dyDescent="0.3">
      <c r="A5" s="696">
        <v>3</v>
      </c>
      <c r="B5" s="716" t="s">
        <v>990</v>
      </c>
      <c r="C5" s="710"/>
      <c r="D5" s="447"/>
      <c r="E5" s="447"/>
      <c r="F5" s="447"/>
      <c r="G5" s="447"/>
      <c r="H5" s="447"/>
      <c r="I5" s="447"/>
    </row>
    <row r="6" spans="1:9" ht="14.25" customHeight="1" thickBot="1" x14ac:dyDescent="0.3">
      <c r="A6" s="696" t="s">
        <v>1001</v>
      </c>
      <c r="B6" s="716" t="s">
        <v>991</v>
      </c>
      <c r="C6" s="447"/>
      <c r="D6" s="447"/>
      <c r="E6" s="447"/>
      <c r="F6" s="447"/>
      <c r="G6" s="447"/>
      <c r="H6" s="447"/>
      <c r="I6" s="447"/>
    </row>
    <row r="7" spans="1:9" ht="14.25" customHeight="1" x14ac:dyDescent="0.25">
      <c r="A7" s="696"/>
      <c r="B7" s="713"/>
      <c r="C7" s="447"/>
      <c r="D7" s="447"/>
      <c r="E7" s="447"/>
      <c r="F7" s="447"/>
      <c r="G7" s="447"/>
      <c r="H7" s="447"/>
      <c r="I7" s="447"/>
    </row>
    <row r="8" spans="1:9" ht="14.25" customHeight="1" x14ac:dyDescent="0.25">
      <c r="A8" s="696"/>
      <c r="B8" s="713"/>
      <c r="C8" s="447"/>
      <c r="D8" s="447"/>
      <c r="E8" s="447"/>
      <c r="F8" s="447"/>
      <c r="G8" s="447"/>
      <c r="H8" s="447"/>
      <c r="I8" s="447"/>
    </row>
    <row r="9" spans="1:9" ht="14.25" customHeight="1" x14ac:dyDescent="0.25">
      <c r="A9" s="696"/>
      <c r="B9" s="713"/>
      <c r="C9" s="447"/>
      <c r="D9" s="447" t="s">
        <v>869</v>
      </c>
      <c r="E9" s="447"/>
      <c r="F9" s="447" t="s">
        <v>870</v>
      </c>
      <c r="G9" s="447"/>
      <c r="H9" s="447" t="s">
        <v>871</v>
      </c>
      <c r="I9" s="447"/>
    </row>
    <row r="10" spans="1:9" ht="14.25" customHeight="1" x14ac:dyDescent="0.25">
      <c r="A10" s="696"/>
      <c r="B10" s="713"/>
      <c r="C10" s="447"/>
      <c r="D10" s="447" t="s">
        <v>870</v>
      </c>
      <c r="E10" s="447"/>
      <c r="F10" s="447" t="s">
        <v>861</v>
      </c>
      <c r="G10" s="447"/>
      <c r="H10" s="447" t="s">
        <v>862</v>
      </c>
      <c r="I10" s="447"/>
    </row>
    <row r="11" spans="1:9" ht="15.75" x14ac:dyDescent="0.25">
      <c r="A11" s="696"/>
      <c r="B11" s="713"/>
      <c r="C11" s="447"/>
      <c r="D11" s="447" t="s">
        <v>871</v>
      </c>
      <c r="E11" s="447"/>
      <c r="F11" s="447" t="s">
        <v>863</v>
      </c>
      <c r="G11" s="447"/>
      <c r="H11" s="447" t="s">
        <v>864</v>
      </c>
      <c r="I11" s="447"/>
    </row>
    <row r="12" spans="1:9" ht="15.75" x14ac:dyDescent="0.25">
      <c r="A12" s="696"/>
      <c r="B12" s="713"/>
      <c r="C12" s="447"/>
      <c r="D12" s="447"/>
      <c r="E12" s="447"/>
      <c r="F12" s="447" t="s">
        <v>865</v>
      </c>
      <c r="G12" s="447"/>
      <c r="H12" s="447" t="s">
        <v>866</v>
      </c>
      <c r="I12" s="447"/>
    </row>
    <row r="13" spans="1:9" ht="15.75" x14ac:dyDescent="0.25">
      <c r="A13" s="696"/>
      <c r="B13" s="713"/>
      <c r="C13" s="447"/>
      <c r="D13" s="447"/>
      <c r="E13" s="447"/>
      <c r="F13" s="447" t="s">
        <v>992</v>
      </c>
      <c r="G13" s="447"/>
      <c r="H13" s="447" t="s">
        <v>867</v>
      </c>
      <c r="I13" s="447"/>
    </row>
    <row r="14" spans="1:9" ht="15.75" x14ac:dyDescent="0.25">
      <c r="A14" s="696"/>
      <c r="B14" s="713"/>
      <c r="C14" s="447"/>
      <c r="D14" s="447"/>
      <c r="E14" s="447"/>
      <c r="F14" s="447"/>
      <c r="G14" s="447"/>
      <c r="H14" s="447"/>
      <c r="I14" s="447"/>
    </row>
    <row r="15" spans="1:9" ht="15.75" x14ac:dyDescent="0.25">
      <c r="A15" s="696"/>
      <c r="B15" s="713"/>
      <c r="C15" s="447"/>
      <c r="D15" s="447"/>
      <c r="E15" s="447"/>
      <c r="F15" s="447"/>
      <c r="G15" s="447"/>
      <c r="H15" s="447"/>
      <c r="I15" s="447"/>
    </row>
    <row r="16" spans="1:9" ht="15.75" x14ac:dyDescent="0.25">
      <c r="A16" s="696"/>
      <c r="B16" s="713"/>
      <c r="C16" s="447"/>
      <c r="D16" s="447"/>
      <c r="E16" s="447"/>
      <c r="F16" s="447"/>
      <c r="G16" s="447"/>
      <c r="H16" s="447"/>
      <c r="I16" s="447"/>
    </row>
    <row r="17" spans="1:9" ht="15.75" x14ac:dyDescent="0.25">
      <c r="A17" s="696"/>
      <c r="B17" s="713"/>
      <c r="C17" s="447"/>
      <c r="D17" s="447"/>
      <c r="E17" s="447"/>
      <c r="F17" s="447"/>
      <c r="G17" s="447"/>
      <c r="H17" s="447"/>
      <c r="I17" s="447"/>
    </row>
    <row r="18" spans="1:9" ht="15.75" x14ac:dyDescent="0.25">
      <c r="A18" s="696"/>
      <c r="B18" s="713"/>
      <c r="C18" s="447"/>
      <c r="D18" s="447"/>
      <c r="E18" s="447"/>
      <c r="F18" s="447"/>
      <c r="G18" s="447"/>
      <c r="H18" s="447"/>
      <c r="I18" s="447"/>
    </row>
    <row r="19" spans="1:9" ht="15.75" x14ac:dyDescent="0.25">
      <c r="A19" s="696"/>
      <c r="B19" s="713"/>
      <c r="C19" s="447"/>
      <c r="D19" s="447"/>
      <c r="E19" s="447"/>
      <c r="F19" s="447"/>
      <c r="G19" s="447"/>
      <c r="H19" s="447"/>
      <c r="I19" s="447"/>
    </row>
    <row r="20" spans="1:9" ht="15.75" x14ac:dyDescent="0.25">
      <c r="A20" s="696"/>
      <c r="B20" s="713"/>
      <c r="C20" s="447"/>
      <c r="D20" s="447"/>
      <c r="E20" s="447"/>
      <c r="F20" s="447"/>
      <c r="G20" s="447"/>
      <c r="H20" s="447"/>
      <c r="I20" s="447"/>
    </row>
    <row r="21" spans="1:9" ht="15.75" x14ac:dyDescent="0.25">
      <c r="C21"/>
      <c r="H21" s="447"/>
    </row>
    <row r="22" spans="1:9" x14ac:dyDescent="0.25">
      <c r="C22"/>
    </row>
    <row r="23" spans="1:9" x14ac:dyDescent="0.25">
      <c r="C23"/>
    </row>
    <row r="24" spans="1:9" x14ac:dyDescent="0.25">
      <c r="C24"/>
    </row>
    <row r="25" spans="1:9" x14ac:dyDescent="0.25">
      <c r="C25"/>
    </row>
    <row r="26" spans="1:9" x14ac:dyDescent="0.25">
      <c r="C26"/>
    </row>
    <row r="27" spans="1:9" x14ac:dyDescent="0.25">
      <c r="C27"/>
    </row>
  </sheetData>
  <mergeCells count="1">
    <mergeCell ref="A1:G1"/>
  </mergeCells>
  <conditionalFormatting sqref="C2:C7">
    <cfRule type="expression" dxfId="14" priority="1">
      <formula>LEN($H1)&gt;5</formula>
    </cfRule>
  </conditionalFormatting>
  <conditionalFormatting sqref="C8:C20">
    <cfRule type="expression" dxfId="13" priority="10">
      <formula>LEN($H8)&gt;5</formula>
    </cfRule>
  </conditionalFormatting>
  <dataValidations disablePrompts="1" count="3">
    <dataValidation type="list" allowBlank="1" showInputMessage="1" showErrorMessage="1" sqref="C5" xr:uid="{00000000-0002-0000-1D00-000000000000}">
      <formula1>INDIRECT($C$4)</formula1>
    </dataValidation>
    <dataValidation type="list" allowBlank="1" showInputMessage="1" showErrorMessage="1" sqref="C4" xr:uid="{00000000-0002-0000-1D00-000001000000}">
      <formula1>$D$10:$D$11</formula1>
    </dataValidation>
    <dataValidation type="custom" allowBlank="1" showInputMessage="1" showErrorMessage="1" sqref="C3" xr:uid="{00000000-0002-0000-1D00-000002000000}">
      <formula1>AND(CODE(C3)&gt;=97,CODE(C3)&lt;=101)</formula1>
    </dataValidation>
  </dataValidations>
  <pageMargins left="0.7" right="0.7" top="0.75" bottom="0.75" header="0.3" footer="0.3"/>
  <tableParts count="3">
    <tablePart r:id="rId1"/>
    <tablePart r:id="rId2"/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1"/>
  <sheetViews>
    <sheetView showGridLines="0" zoomScaleSheetLayoutView="100" workbookViewId="0">
      <selection activeCell="H1" sqref="H1"/>
    </sheetView>
  </sheetViews>
  <sheetFormatPr defaultColWidth="9" defaultRowHeight="15" x14ac:dyDescent="0.25"/>
  <cols>
    <col min="1" max="1" width="3.42578125" style="329" customWidth="1"/>
    <col min="2" max="2" width="45.42578125" style="327" customWidth="1"/>
    <col min="3" max="3" width="8.85546875" style="327" customWidth="1"/>
    <col min="4" max="4" width="27" style="327" customWidth="1"/>
    <col min="5" max="5" width="8.85546875" style="327" hidden="1" customWidth="1"/>
    <col min="6" max="6" width="9.85546875" style="327" customWidth="1"/>
    <col min="7" max="7" width="23.140625" style="327" customWidth="1"/>
    <col min="8" max="16384" width="9" style="327"/>
  </cols>
  <sheetData>
    <row r="1" spans="1:7" s="317" customFormat="1" ht="50.45" customHeight="1" thickBot="1" x14ac:dyDescent="0.3">
      <c r="A1" s="1076" t="s">
        <v>58</v>
      </c>
      <c r="B1" s="1076"/>
      <c r="C1" s="1076"/>
      <c r="D1" s="1076"/>
      <c r="E1" s="1076"/>
      <c r="F1" s="1076"/>
      <c r="G1" s="1076"/>
    </row>
    <row r="2" spans="1:7" s="317" customFormat="1" ht="30" customHeight="1" thickTop="1" x14ac:dyDescent="0.25">
      <c r="A2" s="1077" t="s">
        <v>641</v>
      </c>
      <c r="B2" s="1077"/>
      <c r="C2" s="1077"/>
      <c r="D2" s="1077"/>
      <c r="E2" s="1077"/>
      <c r="F2" s="1077"/>
      <c r="G2" s="1077"/>
    </row>
    <row r="3" spans="1:7" s="729" customFormat="1" ht="18" customHeight="1" x14ac:dyDescent="0.25">
      <c r="A3" s="728" t="s">
        <v>642</v>
      </c>
      <c r="B3" s="728"/>
      <c r="C3" s="728"/>
      <c r="D3" s="728"/>
      <c r="E3" s="728"/>
      <c r="F3" s="728"/>
      <c r="G3" s="728"/>
    </row>
    <row r="4" spans="1:7" s="320" customFormat="1" ht="15" customHeight="1" x14ac:dyDescent="0.25">
      <c r="A4" s="318"/>
      <c r="B4" s="319" t="s">
        <v>643</v>
      </c>
    </row>
    <row r="5" spans="1:7" s="321" customFormat="1" ht="3.75" customHeight="1" x14ac:dyDescent="0.25"/>
    <row r="6" spans="1:7" s="323" customFormat="1" ht="15" customHeight="1" x14ac:dyDescent="0.25">
      <c r="A6" s="730" t="s">
        <v>999</v>
      </c>
      <c r="B6" s="321" t="s">
        <v>644</v>
      </c>
      <c r="D6" s="324"/>
      <c r="E6" s="324"/>
      <c r="F6" s="325"/>
    </row>
    <row r="7" spans="1:7" s="323" customFormat="1" ht="15" customHeight="1" x14ac:dyDescent="0.25">
      <c r="A7" s="730" t="s">
        <v>1000</v>
      </c>
      <c r="B7" s="321" t="s">
        <v>645</v>
      </c>
      <c r="D7" s="324"/>
      <c r="E7" s="324"/>
      <c r="F7" s="325"/>
    </row>
    <row r="8" spans="1:7" s="323" customFormat="1" ht="15" customHeight="1" x14ac:dyDescent="0.25">
      <c r="A8" s="730" t="s">
        <v>1001</v>
      </c>
      <c r="B8" s="321" t="s">
        <v>646</v>
      </c>
      <c r="C8" s="324"/>
      <c r="D8" s="324"/>
      <c r="E8" s="324"/>
      <c r="F8" s="325"/>
    </row>
    <row r="9" spans="1:7" s="323" customFormat="1" ht="15" customHeight="1" x14ac:dyDescent="0.25">
      <c r="A9" s="730" t="s">
        <v>1002</v>
      </c>
      <c r="B9" s="321" t="s">
        <v>647</v>
      </c>
      <c r="C9" s="324"/>
      <c r="D9" s="324"/>
      <c r="E9" s="324"/>
      <c r="F9" s="325"/>
    </row>
    <row r="10" spans="1:7" s="323" customFormat="1" ht="15" customHeight="1" x14ac:dyDescent="0.25">
      <c r="A10" s="730" t="s">
        <v>1003</v>
      </c>
      <c r="B10" s="321" t="s">
        <v>648</v>
      </c>
      <c r="C10" s="324"/>
      <c r="D10" s="324"/>
      <c r="E10" s="324"/>
      <c r="F10" s="325"/>
    </row>
    <row r="11" spans="1:7" s="323" customFormat="1" ht="15" customHeight="1" x14ac:dyDescent="0.25">
      <c r="A11" s="730" t="s">
        <v>1004</v>
      </c>
      <c r="B11" s="321" t="s">
        <v>649</v>
      </c>
      <c r="C11" s="324"/>
      <c r="D11" s="324"/>
      <c r="E11" s="324"/>
      <c r="F11" s="325"/>
    </row>
    <row r="12" spans="1:7" s="323" customFormat="1" ht="15" customHeight="1" x14ac:dyDescent="0.25">
      <c r="A12" s="322"/>
      <c r="B12" s="321"/>
      <c r="C12" s="324"/>
      <c r="D12" s="324"/>
      <c r="E12" s="324"/>
      <c r="F12" s="325"/>
    </row>
    <row r="13" spans="1:7" s="323" customFormat="1" ht="15" customHeight="1" x14ac:dyDescent="0.25">
      <c r="A13" s="1078" t="s">
        <v>650</v>
      </c>
      <c r="B13" s="1078"/>
      <c r="C13" s="1078"/>
      <c r="D13" s="1078"/>
      <c r="E13" s="1078"/>
      <c r="F13" s="1078"/>
      <c r="G13" s="1078"/>
    </row>
    <row r="14" spans="1:7" s="326" customFormat="1" ht="28.5" customHeight="1" x14ac:dyDescent="0.25">
      <c r="A14" s="1079" t="s">
        <v>651</v>
      </c>
      <c r="B14" s="1079"/>
      <c r="C14" s="1079"/>
      <c r="D14" s="1079"/>
      <c r="E14" s="1079"/>
      <c r="F14" s="1079"/>
      <c r="G14" s="1079"/>
    </row>
    <row r="15" spans="1:7" ht="17.25" customHeight="1" x14ac:dyDescent="0.25">
      <c r="A15" s="327"/>
      <c r="B15" s="328" t="s">
        <v>652</v>
      </c>
      <c r="E15" s="329"/>
    </row>
    <row r="16" spans="1:7" s="734" customFormat="1" ht="15" customHeight="1" x14ac:dyDescent="0.25">
      <c r="A16" s="731"/>
      <c r="B16" s="334" t="s">
        <v>452</v>
      </c>
      <c r="C16" s="334" t="s">
        <v>453</v>
      </c>
      <c r="D16" s="732"/>
      <c r="E16" s="733"/>
      <c r="F16" s="732"/>
    </row>
    <row r="17" spans="1:7" ht="15" customHeight="1" x14ac:dyDescent="0.25">
      <c r="A17" s="735">
        <v>1</v>
      </c>
      <c r="B17" s="732" t="s">
        <v>653</v>
      </c>
      <c r="C17" s="736" t="s">
        <v>654</v>
      </c>
      <c r="D17" s="732" t="str">
        <f t="shared" ref="D17:D26" si="0">IF(C17=E17,"Goed!",IF(C17="","","Nee, het antwoord is "&amp;E17))</f>
        <v>Goed!</v>
      </c>
      <c r="E17" s="331" t="s">
        <v>654</v>
      </c>
      <c r="F17" s="330"/>
    </row>
    <row r="18" spans="1:7" ht="15" customHeight="1" x14ac:dyDescent="0.25">
      <c r="A18" s="735">
        <v>2</v>
      </c>
      <c r="B18" s="732" t="s">
        <v>655</v>
      </c>
      <c r="C18" s="736"/>
      <c r="D18" s="732" t="str">
        <f t="shared" si="0"/>
        <v/>
      </c>
      <c r="E18" s="331" t="s">
        <v>656</v>
      </c>
      <c r="F18" s="330"/>
    </row>
    <row r="19" spans="1:7" ht="15" customHeight="1" x14ac:dyDescent="0.25">
      <c r="A19" s="735">
        <v>3</v>
      </c>
      <c r="B19" s="732" t="s">
        <v>657</v>
      </c>
      <c r="C19" s="736"/>
      <c r="D19" s="732" t="str">
        <f t="shared" si="0"/>
        <v/>
      </c>
      <c r="E19" s="331" t="s">
        <v>658</v>
      </c>
      <c r="F19" s="330"/>
    </row>
    <row r="20" spans="1:7" ht="15" customHeight="1" x14ac:dyDescent="0.25">
      <c r="A20" s="735">
        <v>4</v>
      </c>
      <c r="B20" s="732" t="s">
        <v>659</v>
      </c>
      <c r="C20" s="736"/>
      <c r="D20" s="732" t="str">
        <f t="shared" si="0"/>
        <v/>
      </c>
      <c r="E20" s="331" t="s">
        <v>660</v>
      </c>
      <c r="F20" s="330"/>
    </row>
    <row r="21" spans="1:7" ht="15" customHeight="1" x14ac:dyDescent="0.25">
      <c r="A21" s="735">
        <v>5</v>
      </c>
      <c r="B21" s="732" t="s">
        <v>661</v>
      </c>
      <c r="C21" s="736"/>
      <c r="D21" s="732" t="str">
        <f t="shared" si="0"/>
        <v/>
      </c>
      <c r="E21" s="331" t="s">
        <v>662</v>
      </c>
      <c r="F21" s="330"/>
    </row>
    <row r="22" spans="1:7" ht="15" customHeight="1" x14ac:dyDescent="0.25">
      <c r="A22" s="735">
        <v>6</v>
      </c>
      <c r="B22" s="732" t="s">
        <v>663</v>
      </c>
      <c r="C22" s="736"/>
      <c r="D22" s="732" t="str">
        <f t="shared" si="0"/>
        <v/>
      </c>
      <c r="E22" s="331" t="s">
        <v>664</v>
      </c>
      <c r="F22" s="330"/>
    </row>
    <row r="23" spans="1:7" ht="15" customHeight="1" x14ac:dyDescent="0.25">
      <c r="A23" s="735">
        <v>7</v>
      </c>
      <c r="B23" s="732" t="s">
        <v>665</v>
      </c>
      <c r="C23" s="736"/>
      <c r="D23" s="732" t="str">
        <f t="shared" si="0"/>
        <v/>
      </c>
      <c r="E23" s="331" t="s">
        <v>666</v>
      </c>
      <c r="F23" s="330"/>
    </row>
    <row r="24" spans="1:7" ht="15" customHeight="1" x14ac:dyDescent="0.25">
      <c r="A24" s="735">
        <v>8</v>
      </c>
      <c r="B24" s="732" t="s">
        <v>667</v>
      </c>
      <c r="C24" s="736"/>
      <c r="D24" s="732" t="str">
        <f t="shared" si="0"/>
        <v/>
      </c>
      <c r="E24" s="331" t="s">
        <v>668</v>
      </c>
      <c r="F24" s="330"/>
    </row>
    <row r="25" spans="1:7" ht="15" customHeight="1" x14ac:dyDescent="0.25">
      <c r="A25" s="735">
        <v>9</v>
      </c>
      <c r="B25" s="732" t="s">
        <v>669</v>
      </c>
      <c r="C25" s="736"/>
      <c r="D25" s="732" t="str">
        <f t="shared" si="0"/>
        <v/>
      </c>
      <c r="E25" s="331" t="s">
        <v>670</v>
      </c>
      <c r="F25" s="330"/>
    </row>
    <row r="26" spans="1:7" ht="15" customHeight="1" x14ac:dyDescent="0.25">
      <c r="A26" s="735">
        <v>10</v>
      </c>
      <c r="B26" s="732" t="s">
        <v>671</v>
      </c>
      <c r="C26" s="736"/>
      <c r="D26" s="732" t="str">
        <f t="shared" si="0"/>
        <v/>
      </c>
      <c r="E26" s="332" t="s">
        <v>672</v>
      </c>
      <c r="F26" s="330"/>
    </row>
    <row r="27" spans="1:7" ht="15" customHeight="1" x14ac:dyDescent="0.25">
      <c r="A27" s="737"/>
      <c r="B27" s="737"/>
      <c r="C27" s="738"/>
      <c r="D27" s="739">
        <f>COUNTIF(D17:D26,"goed!")</f>
        <v>1</v>
      </c>
      <c r="F27" s="740" t="s">
        <v>673</v>
      </c>
    </row>
    <row r="28" spans="1:7" ht="15" customHeight="1" x14ac:dyDescent="0.25">
      <c r="A28" s="327"/>
      <c r="C28" s="333"/>
      <c r="E28" s="329"/>
    </row>
    <row r="29" spans="1:7" s="336" customFormat="1" ht="15" customHeight="1" x14ac:dyDescent="0.25">
      <c r="A29" s="741" t="s">
        <v>674</v>
      </c>
      <c r="B29" s="334"/>
      <c r="C29" s="335"/>
      <c r="E29" s="337"/>
    </row>
    <row r="30" spans="1:7" ht="15" customHeight="1" thickBot="1" x14ac:dyDescent="0.3">
      <c r="A30" s="742" t="s">
        <v>675</v>
      </c>
      <c r="B30" s="338"/>
      <c r="C30" s="339"/>
      <c r="D30" s="338"/>
      <c r="E30" s="339"/>
      <c r="F30" s="339"/>
      <c r="G30" s="338"/>
    </row>
    <row r="31" spans="1:7" ht="9" customHeight="1" thickTop="1" x14ac:dyDescent="0.25"/>
  </sheetData>
  <mergeCells count="4">
    <mergeCell ref="A1:G1"/>
    <mergeCell ref="A2:G2"/>
    <mergeCell ref="A13:G13"/>
    <mergeCell ref="A14:G14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87" orientation="portrait" verticalDpi="4294967293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43"/>
  <sheetViews>
    <sheetView showGridLines="0" zoomScaleSheetLayoutView="80" workbookViewId="0">
      <selection activeCell="B20" sqref="B20"/>
    </sheetView>
  </sheetViews>
  <sheetFormatPr defaultColWidth="9.140625" defaultRowHeight="12" x14ac:dyDescent="0.25"/>
  <cols>
    <col min="1" max="1" width="18.140625" style="361" customWidth="1"/>
    <col min="2" max="2" width="10.42578125" style="361" customWidth="1"/>
    <col min="3" max="3" width="18.28515625" style="361" customWidth="1"/>
    <col min="4" max="4" width="10.42578125" style="361" customWidth="1"/>
    <col min="5" max="5" width="18.140625" style="361" customWidth="1"/>
    <col min="6" max="6" width="10.85546875" style="361" customWidth="1"/>
    <col min="7" max="7" width="21.42578125" style="361" customWidth="1"/>
    <col min="8" max="8" width="18.28515625" style="361" customWidth="1"/>
    <col min="9" max="9" width="7.42578125" style="361" customWidth="1"/>
    <col min="10" max="16384" width="9.140625" style="361"/>
  </cols>
  <sheetData>
    <row r="1" spans="1:15" s="134" customFormat="1" ht="50.25" customHeight="1" thickBot="1" x14ac:dyDescent="0.6">
      <c r="A1" s="1075" t="s">
        <v>58</v>
      </c>
      <c r="B1" s="1075"/>
      <c r="C1" s="1075"/>
      <c r="D1" s="1075"/>
      <c r="E1" s="1075"/>
      <c r="F1" s="1075"/>
      <c r="G1" s="1075"/>
      <c r="H1" s="379"/>
      <c r="I1" s="378"/>
      <c r="K1" s="378"/>
      <c r="L1" s="378"/>
      <c r="M1" s="378"/>
      <c r="N1" s="378"/>
      <c r="O1" s="378"/>
    </row>
    <row r="2" spans="1:15" s="134" customFormat="1" ht="30" customHeight="1" thickTop="1" x14ac:dyDescent="0.55000000000000004">
      <c r="A2" s="1080" t="s">
        <v>742</v>
      </c>
      <c r="B2" s="1080"/>
      <c r="C2" s="1080"/>
      <c r="D2" s="1080"/>
      <c r="E2" s="1080"/>
      <c r="F2" s="1080"/>
      <c r="G2" s="1080"/>
      <c r="H2" s="377"/>
      <c r="I2" s="376"/>
    </row>
    <row r="3" spans="1:15" s="134" customFormat="1" ht="19.5" customHeight="1" x14ac:dyDescent="0.25">
      <c r="A3" s="375" t="s">
        <v>741</v>
      </c>
      <c r="B3" s="374"/>
      <c r="C3" s="374"/>
      <c r="D3" s="374"/>
      <c r="E3" s="374"/>
      <c r="F3" s="374"/>
      <c r="G3" s="374"/>
    </row>
    <row r="4" spans="1:15" s="364" customFormat="1" ht="26.25" x14ac:dyDescent="0.4">
      <c r="A4" s="367" t="s">
        <v>719</v>
      </c>
      <c r="B4" s="366"/>
      <c r="C4" s="367" t="s">
        <v>718</v>
      </c>
      <c r="D4" s="366"/>
      <c r="E4" s="367" t="s">
        <v>717</v>
      </c>
      <c r="F4" s="366"/>
      <c r="G4" s="367" t="s">
        <v>716</v>
      </c>
      <c r="H4" s="366"/>
      <c r="I4" s="366"/>
      <c r="K4" s="365"/>
    </row>
    <row r="5" spans="1:15" ht="63.75" thickBot="1" x14ac:dyDescent="0.3">
      <c r="A5" s="697" t="s">
        <v>740</v>
      </c>
      <c r="C5" s="699" t="s">
        <v>739</v>
      </c>
      <c r="D5" s="369"/>
      <c r="E5" s="700" t="s">
        <v>738</v>
      </c>
      <c r="F5" s="369"/>
      <c r="G5" s="703" t="s">
        <v>737</v>
      </c>
    </row>
    <row r="6" spans="1:15" ht="16.5" thickBot="1" x14ac:dyDescent="0.3">
      <c r="A6" s="698">
        <v>8</v>
      </c>
      <c r="C6" s="701" t="s">
        <v>970</v>
      </c>
      <c r="D6" s="369"/>
      <c r="E6" s="702" t="s">
        <v>487</v>
      </c>
      <c r="F6" s="369"/>
      <c r="G6" s="704" t="s">
        <v>971</v>
      </c>
    </row>
    <row r="7" spans="1:15" ht="15" customHeight="1" x14ac:dyDescent="0.25">
      <c r="A7" s="368"/>
    </row>
    <row r="8" spans="1:15" ht="15" customHeight="1" x14ac:dyDescent="0.25">
      <c r="A8" s="373"/>
    </row>
    <row r="9" spans="1:15" s="372" customFormat="1" ht="15" customHeight="1" x14ac:dyDescent="0.25">
      <c r="A9" s="370" t="s">
        <v>736</v>
      </c>
      <c r="I9" s="361" t="s">
        <v>970</v>
      </c>
    </row>
    <row r="10" spans="1:15" ht="15" customHeight="1" x14ac:dyDescent="0.25">
      <c r="A10" s="369" t="s">
        <v>735</v>
      </c>
      <c r="I10" s="361" t="s">
        <v>977</v>
      </c>
    </row>
    <row r="11" spans="1:15" ht="15" customHeight="1" x14ac:dyDescent="0.25">
      <c r="A11" s="369" t="s">
        <v>734</v>
      </c>
      <c r="I11" s="361" t="s">
        <v>733</v>
      </c>
    </row>
    <row r="12" spans="1:15" ht="15" customHeight="1" x14ac:dyDescent="0.25">
      <c r="A12" s="369" t="s">
        <v>732</v>
      </c>
      <c r="I12" s="361" t="s">
        <v>978</v>
      </c>
    </row>
    <row r="13" spans="1:15" ht="15" customHeight="1" x14ac:dyDescent="0.25">
      <c r="A13" s="369"/>
      <c r="I13" s="361" t="s">
        <v>979</v>
      </c>
    </row>
    <row r="14" spans="1:15" s="372" customFormat="1" ht="15" customHeight="1" x14ac:dyDescent="0.25">
      <c r="A14" s="370" t="s">
        <v>731</v>
      </c>
      <c r="I14" s="361" t="s">
        <v>980</v>
      </c>
    </row>
    <row r="15" spans="1:15" s="372" customFormat="1" ht="15" customHeight="1" x14ac:dyDescent="0.25">
      <c r="A15" s="369" t="s">
        <v>730</v>
      </c>
      <c r="I15" s="361" t="s">
        <v>981</v>
      </c>
    </row>
    <row r="16" spans="1:15" s="369" customFormat="1" ht="15" customHeight="1" x14ac:dyDescent="0.25">
      <c r="A16" s="369" t="s">
        <v>729</v>
      </c>
      <c r="I16" s="363" t="s">
        <v>982</v>
      </c>
    </row>
    <row r="17" spans="1:11" s="369" customFormat="1" ht="15" customHeight="1" x14ac:dyDescent="0.25">
      <c r="A17" s="371" t="s">
        <v>728</v>
      </c>
      <c r="I17" s="363" t="s">
        <v>983</v>
      </c>
    </row>
    <row r="18" spans="1:11" s="369" customFormat="1" ht="15" customHeight="1" x14ac:dyDescent="0.25">
      <c r="A18" s="371"/>
      <c r="I18" s="363" t="s">
        <v>727</v>
      </c>
    </row>
    <row r="19" spans="1:11" s="369" customFormat="1" ht="15" customHeight="1" x14ac:dyDescent="0.25">
      <c r="A19" s="370" t="s">
        <v>726</v>
      </c>
    </row>
    <row r="20" spans="1:11" s="369" customFormat="1" ht="15" customHeight="1" x14ac:dyDescent="0.25">
      <c r="A20" s="369" t="s">
        <v>725</v>
      </c>
      <c r="I20" s="363"/>
    </row>
    <row r="21" spans="1:11" s="369" customFormat="1" ht="15" customHeight="1" x14ac:dyDescent="0.25">
      <c r="A21" s="369" t="s">
        <v>721</v>
      </c>
    </row>
    <row r="22" spans="1:11" s="369" customFormat="1" ht="15" customHeight="1" x14ac:dyDescent="0.25">
      <c r="A22" s="369" t="s">
        <v>724</v>
      </c>
    </row>
    <row r="23" spans="1:11" s="369" customFormat="1" ht="15" customHeight="1" x14ac:dyDescent="0.25">
      <c r="I23" s="363"/>
    </row>
    <row r="24" spans="1:11" s="369" customFormat="1" ht="15" customHeight="1" x14ac:dyDescent="0.25">
      <c r="A24" s="370" t="s">
        <v>723</v>
      </c>
      <c r="I24" s="361"/>
    </row>
    <row r="25" spans="1:11" s="369" customFormat="1" ht="15" customHeight="1" x14ac:dyDescent="0.25">
      <c r="A25" s="369" t="s">
        <v>722</v>
      </c>
      <c r="I25" s="361"/>
    </row>
    <row r="26" spans="1:11" s="369" customFormat="1" ht="15" customHeight="1" x14ac:dyDescent="0.25">
      <c r="A26" s="369" t="s">
        <v>721</v>
      </c>
      <c r="I26" s="361"/>
    </row>
    <row r="27" spans="1:11" s="368" customFormat="1" ht="15" customHeight="1" x14ac:dyDescent="0.25">
      <c r="A27" s="369" t="s">
        <v>720</v>
      </c>
    </row>
    <row r="28" spans="1:11" s="368" customFormat="1" ht="15" customHeight="1" x14ac:dyDescent="0.25">
      <c r="A28" s="369"/>
    </row>
    <row r="29" spans="1:11" s="368" customFormat="1" ht="15" customHeight="1" x14ac:dyDescent="0.25">
      <c r="A29" s="369"/>
    </row>
    <row r="30" spans="1:11" s="368" customFormat="1" ht="15" customHeight="1" x14ac:dyDescent="0.25">
      <c r="A30" s="369"/>
    </row>
    <row r="31" spans="1:11" s="368" customFormat="1" ht="15" customHeight="1" x14ac:dyDescent="0.25">
      <c r="A31" s="369"/>
    </row>
    <row r="32" spans="1:11" s="364" customFormat="1" ht="26.25" x14ac:dyDescent="0.4">
      <c r="A32" s="367" t="s">
        <v>719</v>
      </c>
      <c r="B32" s="366"/>
      <c r="C32" s="367" t="s">
        <v>718</v>
      </c>
      <c r="D32" s="366"/>
      <c r="E32" s="367" t="s">
        <v>717</v>
      </c>
      <c r="F32" s="366"/>
      <c r="G32" s="367" t="s">
        <v>716</v>
      </c>
      <c r="H32" s="366"/>
      <c r="J32" s="365"/>
      <c r="K32" s="365"/>
    </row>
    <row r="33" spans="1:7" s="363" customFormat="1" ht="16.5" thickBot="1" x14ac:dyDescent="0.3">
      <c r="A33" s="705" t="s">
        <v>715</v>
      </c>
      <c r="B33" s="706"/>
      <c r="C33" s="707" t="s">
        <v>714</v>
      </c>
      <c r="D33" s="706"/>
      <c r="E33" s="708" t="s">
        <v>713</v>
      </c>
      <c r="F33" s="706"/>
      <c r="G33" s="703" t="s">
        <v>712</v>
      </c>
    </row>
    <row r="34" spans="1:7" ht="16.5" thickBot="1" x14ac:dyDescent="0.3">
      <c r="A34" s="698"/>
      <c r="B34" s="369"/>
      <c r="C34" s="701"/>
      <c r="D34" s="369"/>
      <c r="E34" s="702"/>
      <c r="F34" s="369"/>
      <c r="G34" s="704"/>
    </row>
    <row r="36" spans="1:7" ht="15.75" x14ac:dyDescent="0.25">
      <c r="A36" s="369" t="s">
        <v>984</v>
      </c>
    </row>
    <row r="37" spans="1:7" ht="15.75" x14ac:dyDescent="0.25">
      <c r="A37" s="369" t="s">
        <v>985</v>
      </c>
      <c r="F37" s="362"/>
    </row>
    <row r="39" spans="1:7" ht="15.75" x14ac:dyDescent="0.25">
      <c r="C39" s="369" t="s">
        <v>711</v>
      </c>
    </row>
    <row r="43" spans="1:7" ht="15.75" x14ac:dyDescent="0.25">
      <c r="C43" s="369"/>
    </row>
  </sheetData>
  <dataConsolidate/>
  <mergeCells count="2">
    <mergeCell ref="A1:G1"/>
    <mergeCell ref="A2:G2"/>
  </mergeCells>
  <dataValidations disablePrompts="1" count="3">
    <dataValidation type="whole" allowBlank="1" showInputMessage="1" showErrorMessage="1" error="Alleen getallen onder de 10" prompt="Alleen getallen" sqref="A6" xr:uid="{00000000-0002-0000-1A00-000000000000}">
      <formula1>1</formula1>
      <formula2>10</formula2>
    </dataValidation>
    <dataValidation type="list" allowBlank="1" showInputMessage="1" showErrorMessage="1" errorTitle="Onjuiste afdeling!" error="U mag alleen een afdeling uit de lijst kiezen! en wel deze:Inkoop;Verkoop;Magazijn;Onderhoud;Administratie" promptTitle="Bestaande afdelingen" prompt="Hier mag alleen een afdeling uit de lijst worden gebruikt." sqref="E6" xr:uid="{00000000-0002-0000-1A00-000001000000}">
      <formula1>"Inkoop,Verkoop,Magazijn,Onderhoud,Administratie,zelf typen"</formula1>
    </dataValidation>
    <dataValidation type="list" allowBlank="1" showInputMessage="1" showErrorMessage="1" sqref="C6" xr:uid="{00000000-0002-0000-1A00-000002000000}">
      <formula1>$I$9:$I$18</formula1>
    </dataValidation>
  </dataValidations>
  <pageMargins left="0.75" right="0.75" top="1" bottom="1" header="0.5" footer="0.5"/>
  <pageSetup paperSize="9" scale="79" orientation="portrait" r:id="rId1"/>
  <headerFooter alignWithMargins="0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A00-000003000000}">
          <x14:formula1>
            <xm:f>Validatie!$A$1:$A$6</xm:f>
          </x14:formula1>
          <xm:sqref>G6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5"/>
  <sheetViews>
    <sheetView showGridLines="0" zoomScaleNormal="100" zoomScaleSheetLayoutView="80" workbookViewId="0">
      <selection activeCell="Q1" sqref="Q1"/>
    </sheetView>
  </sheetViews>
  <sheetFormatPr defaultColWidth="9" defaultRowHeight="15" x14ac:dyDescent="0.25"/>
  <cols>
    <col min="1" max="1" width="2.7109375" style="14" customWidth="1"/>
    <col min="2" max="2" width="14.7109375" style="21" customWidth="1"/>
    <col min="3" max="3" width="5.7109375" style="21" bestFit="1" customWidth="1"/>
    <col min="4" max="7" width="9.140625" style="21" customWidth="1"/>
    <col min="8" max="8" width="9.42578125" style="21" customWidth="1"/>
    <col min="9" max="9" width="6.42578125" style="21" customWidth="1"/>
    <col min="10" max="13" width="9.140625" style="21" customWidth="1"/>
    <col min="14" max="16384" width="9" style="21"/>
  </cols>
  <sheetData>
    <row r="1" spans="1:19" s="11" customFormat="1" ht="50.2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</row>
    <row r="2" spans="1:19" s="11" customFormat="1" ht="30.75" customHeight="1" thickTop="1" x14ac:dyDescent="0.25">
      <c r="A2" s="1011" t="s">
        <v>59</v>
      </c>
      <c r="B2" s="1011"/>
      <c r="C2" s="1011"/>
      <c r="D2" s="1011"/>
      <c r="E2" s="1011"/>
      <c r="F2" s="1011"/>
      <c r="G2" s="1011"/>
      <c r="H2" s="1011"/>
      <c r="I2" s="1011"/>
      <c r="J2" s="1011"/>
      <c r="K2" s="1011"/>
      <c r="L2" s="1011"/>
      <c r="M2" s="1011"/>
      <c r="N2" s="1011"/>
      <c r="O2" s="1011"/>
      <c r="P2" s="1011"/>
    </row>
    <row r="3" spans="1:19" s="11" customFormat="1" ht="21" x14ac:dyDescent="0.25">
      <c r="A3" s="14"/>
      <c r="B3" s="743" t="s">
        <v>875</v>
      </c>
    </row>
    <row r="4" spans="1:19" s="17" customFormat="1" ht="18.75" x14ac:dyDescent="0.25">
      <c r="A4" s="15"/>
      <c r="B4" s="16" t="s">
        <v>60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1:19" ht="15.75" x14ac:dyDescent="0.25">
      <c r="B5" s="34" t="s">
        <v>61</v>
      </c>
    </row>
    <row r="6" spans="1:19" ht="15.75" x14ac:dyDescent="0.25">
      <c r="A6" s="558" t="s">
        <v>999</v>
      </c>
      <c r="B6" s="519" t="s">
        <v>62</v>
      </c>
      <c r="C6" s="519"/>
      <c r="D6" s="519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</row>
    <row r="7" spans="1:19" ht="15.75" x14ac:dyDescent="0.25">
      <c r="A7" s="558" t="s">
        <v>1000</v>
      </c>
      <c r="B7" s="519" t="s">
        <v>63</v>
      </c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  <c r="O7" s="519"/>
      <c r="P7" s="519"/>
    </row>
    <row r="8" spans="1:19" ht="15.75" x14ac:dyDescent="0.25">
      <c r="A8" s="558" t="s">
        <v>1001</v>
      </c>
      <c r="B8" s="519" t="s">
        <v>64</v>
      </c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</row>
    <row r="9" spans="1:19" ht="15.75" x14ac:dyDescent="0.25">
      <c r="A9" s="558" t="s">
        <v>1002</v>
      </c>
      <c r="B9" s="519" t="s">
        <v>65</v>
      </c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</row>
    <row r="10" spans="1:19" ht="15.75" x14ac:dyDescent="0.25">
      <c r="A10" s="558" t="s">
        <v>1003</v>
      </c>
      <c r="B10" s="519" t="s">
        <v>66</v>
      </c>
      <c r="C10" s="519"/>
      <c r="D10" s="519"/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</row>
    <row r="11" spans="1:19" ht="15.75" x14ac:dyDescent="0.25">
      <c r="A11" s="558" t="s">
        <v>1004</v>
      </c>
      <c r="B11" s="519" t="s">
        <v>785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</row>
    <row r="12" spans="1:19" ht="15.75" x14ac:dyDescent="0.25">
      <c r="A12" s="28"/>
      <c r="B12" s="35"/>
    </row>
    <row r="13" spans="1:19" s="3" customFormat="1" ht="15.75" x14ac:dyDescent="0.25">
      <c r="A13" s="14"/>
      <c r="B13" s="696" t="s">
        <v>67</v>
      </c>
      <c r="C13" s="744" t="s">
        <v>68</v>
      </c>
      <c r="D13" s="744"/>
      <c r="E13" s="744"/>
      <c r="F13" s="744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9" s="3" customFormat="1" ht="15.75" x14ac:dyDescent="0.25">
      <c r="A14" s="14"/>
      <c r="B14" s="745" t="s">
        <v>69</v>
      </c>
      <c r="C14" s="746">
        <v>42371</v>
      </c>
      <c r="D14" s="746">
        <v>42378</v>
      </c>
      <c r="E14" s="746">
        <v>42385</v>
      </c>
      <c r="F14" s="747"/>
      <c r="G14" s="37"/>
      <c r="H14" s="37"/>
      <c r="I14" s="37"/>
      <c r="J14" s="37"/>
      <c r="K14" s="37"/>
      <c r="L14" s="37"/>
      <c r="M14" s="37"/>
      <c r="N14" s="37"/>
      <c r="O14" s="37"/>
      <c r="P14" s="37"/>
    </row>
    <row r="15" spans="1:19" ht="15.75" x14ac:dyDescent="0.25">
      <c r="B15" s="526" t="s">
        <v>70</v>
      </c>
      <c r="C15" s="526"/>
      <c r="D15" s="526"/>
      <c r="E15" s="526"/>
      <c r="F15" s="519"/>
    </row>
    <row r="16" spans="1:19" ht="15.75" x14ac:dyDescent="0.25">
      <c r="B16" s="526" t="s">
        <v>71</v>
      </c>
      <c r="C16" s="526"/>
      <c r="D16" s="526"/>
      <c r="E16" s="526"/>
      <c r="F16" s="519"/>
    </row>
    <row r="17" spans="2:10" ht="15.75" x14ac:dyDescent="0.25">
      <c r="B17" s="526" t="s">
        <v>72</v>
      </c>
      <c r="C17" s="526"/>
      <c r="D17" s="526"/>
      <c r="E17" s="526"/>
      <c r="F17" s="519"/>
    </row>
    <row r="19" spans="2:10" ht="15.75" x14ac:dyDescent="0.25">
      <c r="C19" s="519"/>
      <c r="D19" s="519" t="s">
        <v>784</v>
      </c>
      <c r="E19" s="519"/>
      <c r="F19" s="519"/>
      <c r="G19" s="519"/>
      <c r="H19" s="519"/>
      <c r="I19" s="519"/>
      <c r="J19" s="519"/>
    </row>
    <row r="20" spans="2:10" ht="15.75" x14ac:dyDescent="0.25">
      <c r="C20" s="696"/>
      <c r="D20" s="696"/>
      <c r="E20" s="748" t="s">
        <v>70</v>
      </c>
      <c r="F20" s="749" t="s">
        <v>71</v>
      </c>
      <c r="G20" s="750" t="s">
        <v>72</v>
      </c>
      <c r="H20" s="519"/>
      <c r="I20" s="519"/>
      <c r="J20" s="519"/>
    </row>
    <row r="21" spans="2:10" ht="15.75" x14ac:dyDescent="0.25">
      <c r="C21" s="751" t="s">
        <v>68</v>
      </c>
      <c r="D21" s="752">
        <v>40544</v>
      </c>
      <c r="E21" s="519"/>
      <c r="F21" s="519"/>
      <c r="G21" s="519"/>
      <c r="H21" s="753">
        <v>40635</v>
      </c>
      <c r="I21" s="751" t="s">
        <v>68</v>
      </c>
      <c r="J21" s="519"/>
    </row>
    <row r="22" spans="2:10" ht="15.75" x14ac:dyDescent="0.25">
      <c r="C22" s="751" t="s">
        <v>68</v>
      </c>
      <c r="D22" s="753">
        <v>40551</v>
      </c>
      <c r="E22" s="519"/>
      <c r="F22" s="519"/>
      <c r="G22" s="519"/>
      <c r="H22" s="754">
        <v>40642</v>
      </c>
      <c r="I22" s="751" t="s">
        <v>68</v>
      </c>
      <c r="J22" s="519"/>
    </row>
    <row r="23" spans="2:10" ht="15.75" x14ac:dyDescent="0.25">
      <c r="C23" s="751" t="s">
        <v>68</v>
      </c>
      <c r="D23" s="754">
        <v>40558</v>
      </c>
      <c r="E23" s="519"/>
      <c r="F23" s="519"/>
      <c r="G23" s="519"/>
      <c r="H23" s="752">
        <v>40649</v>
      </c>
      <c r="I23" s="751" t="s">
        <v>68</v>
      </c>
      <c r="J23" s="519"/>
    </row>
    <row r="24" spans="2:10" ht="15.75" x14ac:dyDescent="0.25">
      <c r="C24" s="751" t="s">
        <v>68</v>
      </c>
      <c r="D24" s="752">
        <v>40565</v>
      </c>
      <c r="E24" s="519"/>
      <c r="F24" s="519"/>
      <c r="G24" s="519"/>
      <c r="H24" s="753">
        <v>40656</v>
      </c>
      <c r="I24" s="751" t="s">
        <v>68</v>
      </c>
      <c r="J24" s="519"/>
    </row>
    <row r="25" spans="2:10" ht="15.75" x14ac:dyDescent="0.25">
      <c r="C25" s="751" t="s">
        <v>68</v>
      </c>
      <c r="D25" s="753">
        <v>40572</v>
      </c>
      <c r="E25" s="519"/>
      <c r="F25" s="519"/>
      <c r="G25" s="519"/>
      <c r="H25" s="754">
        <v>40663</v>
      </c>
      <c r="I25" s="751" t="s">
        <v>68</v>
      </c>
      <c r="J25" s="519"/>
    </row>
    <row r="26" spans="2:10" ht="15.75" x14ac:dyDescent="0.25">
      <c r="C26" s="751" t="s">
        <v>68</v>
      </c>
      <c r="D26" s="754">
        <v>40579</v>
      </c>
      <c r="E26" s="519"/>
      <c r="F26" s="519"/>
      <c r="G26" s="519"/>
      <c r="H26" s="752">
        <v>40670</v>
      </c>
      <c r="I26" s="751" t="s">
        <v>68</v>
      </c>
      <c r="J26" s="519"/>
    </row>
    <row r="27" spans="2:10" ht="15.75" x14ac:dyDescent="0.25">
      <c r="C27" s="751" t="s">
        <v>68</v>
      </c>
      <c r="D27" s="752">
        <v>40586</v>
      </c>
      <c r="E27" s="519"/>
      <c r="F27" s="519"/>
      <c r="G27" s="519"/>
      <c r="H27" s="753">
        <v>40677</v>
      </c>
      <c r="I27" s="751" t="s">
        <v>68</v>
      </c>
      <c r="J27" s="519"/>
    </row>
    <row r="28" spans="2:10" ht="15.75" x14ac:dyDescent="0.25">
      <c r="C28" s="751" t="s">
        <v>68</v>
      </c>
      <c r="D28" s="753">
        <v>40593</v>
      </c>
      <c r="E28" s="519"/>
      <c r="F28" s="519"/>
      <c r="G28" s="519"/>
      <c r="H28" s="754">
        <v>40684</v>
      </c>
      <c r="I28" s="751" t="s">
        <v>68</v>
      </c>
      <c r="J28" s="519"/>
    </row>
    <row r="29" spans="2:10" ht="15.75" x14ac:dyDescent="0.25">
      <c r="C29" s="751" t="s">
        <v>68</v>
      </c>
      <c r="D29" s="754">
        <v>40600</v>
      </c>
      <c r="E29" s="519"/>
      <c r="F29" s="519"/>
      <c r="G29" s="519"/>
      <c r="H29" s="752">
        <v>40691</v>
      </c>
      <c r="I29" s="751" t="s">
        <v>68</v>
      </c>
      <c r="J29" s="519"/>
    </row>
    <row r="30" spans="2:10" ht="15.75" x14ac:dyDescent="0.25">
      <c r="C30" s="751" t="s">
        <v>68</v>
      </c>
      <c r="D30" s="752">
        <v>40607</v>
      </c>
      <c r="E30" s="519"/>
      <c r="F30" s="519"/>
      <c r="G30" s="519"/>
      <c r="H30" s="753">
        <v>40698</v>
      </c>
      <c r="I30" s="751" t="s">
        <v>68</v>
      </c>
      <c r="J30" s="519"/>
    </row>
    <row r="31" spans="2:10" ht="15.75" x14ac:dyDescent="0.25">
      <c r="C31" s="751" t="s">
        <v>68</v>
      </c>
      <c r="D31" s="753">
        <v>40614</v>
      </c>
      <c r="E31" s="519"/>
      <c r="F31" s="519"/>
      <c r="G31" s="519"/>
      <c r="H31" s="754">
        <v>40705</v>
      </c>
      <c r="I31" s="751" t="s">
        <v>68</v>
      </c>
      <c r="J31" s="519"/>
    </row>
    <row r="32" spans="2:10" ht="15.75" x14ac:dyDescent="0.25">
      <c r="C32" s="751" t="s">
        <v>68</v>
      </c>
      <c r="D32" s="754">
        <v>40621</v>
      </c>
      <c r="E32" s="519"/>
      <c r="F32" s="519"/>
      <c r="G32" s="519"/>
      <c r="H32" s="752">
        <v>40712</v>
      </c>
      <c r="I32" s="751" t="s">
        <v>68</v>
      </c>
      <c r="J32" s="519"/>
    </row>
    <row r="33" spans="3:10" ht="15.75" x14ac:dyDescent="0.25">
      <c r="C33" s="751" t="s">
        <v>68</v>
      </c>
      <c r="D33" s="752">
        <v>40628</v>
      </c>
      <c r="E33" s="519"/>
      <c r="F33" s="519"/>
      <c r="G33" s="519"/>
      <c r="H33" s="753">
        <v>40719</v>
      </c>
      <c r="I33" s="751" t="s">
        <v>68</v>
      </c>
      <c r="J33" s="519"/>
    </row>
    <row r="34" spans="3:10" ht="15.75" x14ac:dyDescent="0.25">
      <c r="C34" s="519"/>
      <c r="D34" s="519"/>
      <c r="E34" s="519"/>
      <c r="F34" s="519"/>
      <c r="G34" s="519"/>
      <c r="H34" s="519"/>
      <c r="I34" s="519"/>
      <c r="J34" s="519"/>
    </row>
    <row r="35" spans="3:10" ht="15.75" x14ac:dyDescent="0.25">
      <c r="C35" s="519"/>
      <c r="D35" s="519"/>
      <c r="E35" s="519"/>
      <c r="F35" s="519"/>
      <c r="G35" s="519"/>
      <c r="H35" s="519"/>
      <c r="I35" s="519"/>
      <c r="J35" s="519"/>
    </row>
  </sheetData>
  <mergeCells count="2">
    <mergeCell ref="A1:P1"/>
    <mergeCell ref="A2:P2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1"/>
  <sheetViews>
    <sheetView showGridLines="0" zoomScaleNormal="100" zoomScaleSheetLayoutView="100" workbookViewId="0">
      <selection activeCell="F1" sqref="F1"/>
    </sheetView>
  </sheetViews>
  <sheetFormatPr defaultColWidth="9" defaultRowHeight="15" outlineLevelRow="1" x14ac:dyDescent="0.25"/>
  <cols>
    <col min="1" max="1" width="4.42578125" style="70" customWidth="1"/>
    <col min="2" max="2" width="18.85546875" style="39" customWidth="1"/>
    <col min="3" max="3" width="16.42578125" style="39" customWidth="1"/>
    <col min="4" max="4" width="32.42578125" style="39" customWidth="1"/>
    <col min="5" max="5" width="53.42578125" style="39" customWidth="1"/>
    <col min="6" max="16384" width="9" style="39"/>
  </cols>
  <sheetData>
    <row r="1" spans="1:11" ht="50.45" customHeight="1" thickBot="1" x14ac:dyDescent="0.3">
      <c r="A1" s="1010" t="s">
        <v>58</v>
      </c>
      <c r="B1" s="1010"/>
      <c r="C1" s="1010"/>
      <c r="D1" s="1010"/>
      <c r="E1" s="1010"/>
      <c r="F1" s="38"/>
      <c r="G1" s="38"/>
      <c r="H1" s="38"/>
      <c r="I1" s="38"/>
      <c r="J1" s="38"/>
      <c r="K1" s="38"/>
    </row>
    <row r="2" spans="1:11" ht="32.450000000000003" customHeight="1" thickTop="1" x14ac:dyDescent="0.25">
      <c r="A2" s="1014" t="s">
        <v>73</v>
      </c>
      <c r="B2" s="1014"/>
      <c r="C2" s="1014"/>
      <c r="D2" s="1014"/>
      <c r="E2" s="1014"/>
    </row>
    <row r="3" spans="1:11" s="26" customFormat="1" ht="18.75" x14ac:dyDescent="0.25">
      <c r="A3" s="16" t="s">
        <v>74</v>
      </c>
      <c r="B3" s="40"/>
      <c r="C3" s="40"/>
      <c r="D3" s="40"/>
      <c r="E3" s="40"/>
    </row>
    <row r="4" spans="1:11" s="43" customFormat="1" ht="15.75" x14ac:dyDescent="0.25">
      <c r="A4" s="27" t="s">
        <v>999</v>
      </c>
      <c r="B4" s="41" t="s">
        <v>75</v>
      </c>
      <c r="C4" s="41"/>
      <c r="D4" s="41"/>
      <c r="E4" s="42"/>
    </row>
    <row r="5" spans="1:11" s="43" customFormat="1" ht="15.75" x14ac:dyDescent="0.25">
      <c r="A5" s="27" t="s">
        <v>1000</v>
      </c>
      <c r="B5" s="41" t="s">
        <v>76</v>
      </c>
      <c r="C5" s="41"/>
      <c r="D5" s="41"/>
      <c r="E5" s="42"/>
    </row>
    <row r="6" spans="1:11" s="43" customFormat="1" ht="15.75" x14ac:dyDescent="0.25">
      <c r="A6" s="27" t="s">
        <v>1001</v>
      </c>
      <c r="B6" s="44" t="s">
        <v>77</v>
      </c>
      <c r="C6" s="41"/>
      <c r="D6" s="41"/>
      <c r="E6" s="42"/>
    </row>
    <row r="7" spans="1:11" s="43" customFormat="1" ht="15.75" x14ac:dyDescent="0.25">
      <c r="A7" s="27" t="s">
        <v>1002</v>
      </c>
      <c r="B7" s="41" t="s">
        <v>78</v>
      </c>
      <c r="C7" s="41"/>
      <c r="D7" s="41"/>
      <c r="E7" s="42"/>
    </row>
    <row r="8" spans="1:11" s="43" customFormat="1" ht="15.75" x14ac:dyDescent="0.25">
      <c r="A8" s="27" t="s">
        <v>1003</v>
      </c>
      <c r="B8" s="41" t="s">
        <v>79</v>
      </c>
      <c r="C8" s="41"/>
      <c r="D8" s="41"/>
      <c r="E8" s="42"/>
    </row>
    <row r="9" spans="1:11" s="43" customFormat="1" ht="15.75" x14ac:dyDescent="0.25">
      <c r="A9" s="27" t="s">
        <v>1004</v>
      </c>
      <c r="B9" s="41" t="s">
        <v>80</v>
      </c>
      <c r="C9" s="41"/>
      <c r="D9" s="41"/>
      <c r="E9" s="42"/>
    </row>
    <row r="10" spans="1:11" s="43" customFormat="1" ht="15.75" x14ac:dyDescent="0.25">
      <c r="A10" s="27" t="s">
        <v>1005</v>
      </c>
      <c r="B10" s="41" t="s">
        <v>81</v>
      </c>
      <c r="C10" s="41"/>
      <c r="D10" s="41"/>
      <c r="E10" s="42"/>
    </row>
    <row r="11" spans="1:11" s="35" customFormat="1" ht="16.5" thickBot="1" x14ac:dyDescent="0.3">
      <c r="A11" s="1015" t="s">
        <v>82</v>
      </c>
      <c r="B11" s="1015"/>
      <c r="C11" s="1015"/>
      <c r="D11" s="1015"/>
      <c r="E11" s="1015"/>
    </row>
    <row r="12" spans="1:11" s="49" customFormat="1" ht="26.25" thickTop="1" x14ac:dyDescent="0.25">
      <c r="A12" s="45" t="s">
        <v>83</v>
      </c>
      <c r="B12" s="46"/>
      <c r="C12" s="47"/>
      <c r="D12" s="47"/>
      <c r="E12" s="48"/>
    </row>
    <row r="13" spans="1:11" x14ac:dyDescent="0.25">
      <c r="A13" s="50"/>
      <c r="B13" s="51"/>
      <c r="C13" s="51"/>
      <c r="D13" s="51"/>
      <c r="E13" s="52"/>
    </row>
    <row r="14" spans="1:11" s="55" customFormat="1" ht="16.5" customHeight="1" thickBot="1" x14ac:dyDescent="0.3">
      <c r="A14" s="50"/>
      <c r="B14" s="53" t="s">
        <v>84</v>
      </c>
      <c r="C14" s="51"/>
      <c r="D14" s="54"/>
      <c r="E14" s="52"/>
    </row>
    <row r="15" spans="1:11" ht="25.5" customHeight="1" x14ac:dyDescent="0.25">
      <c r="A15" s="50"/>
      <c r="B15" s="1016" t="s">
        <v>85</v>
      </c>
      <c r="C15" s="51"/>
      <c r="D15" s="56"/>
      <c r="E15" s="52"/>
    </row>
    <row r="16" spans="1:11" ht="17.25" customHeight="1" x14ac:dyDescent="0.25">
      <c r="A16" s="57"/>
      <c r="B16" s="1017"/>
      <c r="C16" s="58"/>
      <c r="E16" s="59"/>
    </row>
    <row r="17" spans="1:5" ht="39" customHeight="1" x14ac:dyDescent="0.25">
      <c r="A17" s="50"/>
      <c r="B17" s="1017"/>
      <c r="C17" s="51"/>
      <c r="E17" s="52"/>
    </row>
    <row r="18" spans="1:5" ht="17.25" customHeight="1" x14ac:dyDescent="0.25">
      <c r="A18" s="60"/>
      <c r="B18" s="1017"/>
      <c r="C18" s="61"/>
      <c r="D18" s="62"/>
      <c r="E18" s="52"/>
    </row>
    <row r="19" spans="1:5" ht="32.1" customHeight="1" thickBot="1" x14ac:dyDescent="0.3">
      <c r="A19" s="63"/>
      <c r="B19" s="1018"/>
      <c r="C19" s="51"/>
      <c r="E19" s="52"/>
    </row>
    <row r="20" spans="1:5" s="66" customFormat="1" ht="18" customHeight="1" x14ac:dyDescent="0.25">
      <c r="A20" s="64"/>
      <c r="B20" s="65"/>
      <c r="C20" s="51"/>
      <c r="D20" s="51"/>
      <c r="E20" s="52"/>
    </row>
    <row r="21" spans="1:5" s="66" customFormat="1" ht="26.25" customHeight="1" x14ac:dyDescent="0.25">
      <c r="A21" s="64"/>
      <c r="B21" s="1019"/>
      <c r="C21" s="1019"/>
      <c r="D21" s="65"/>
      <c r="E21" s="1020"/>
    </row>
    <row r="22" spans="1:5" s="66" customFormat="1" ht="19.5" thickBot="1" x14ac:dyDescent="0.3">
      <c r="A22" s="67"/>
      <c r="B22" s="68"/>
      <c r="C22" s="69"/>
      <c r="D22" s="69"/>
      <c r="E22" s="1021"/>
    </row>
    <row r="23" spans="1:5" ht="16.5" hidden="1" outlineLevel="1" thickTop="1" thickBot="1" x14ac:dyDescent="0.3">
      <c r="B23" s="21"/>
    </row>
    <row r="24" spans="1:5" ht="24" hidden="1" outlineLevel="1" thickTop="1" x14ac:dyDescent="0.25">
      <c r="A24" s="71" t="s">
        <v>86</v>
      </c>
      <c r="B24" s="46"/>
      <c r="C24" s="47"/>
      <c r="D24" s="47"/>
      <c r="E24" s="48"/>
    </row>
    <row r="25" spans="1:5" hidden="1" outlineLevel="1" x14ac:dyDescent="0.25">
      <c r="A25" s="50"/>
      <c r="B25" s="51"/>
      <c r="C25" s="51"/>
      <c r="D25" s="51"/>
      <c r="E25" s="52"/>
    </row>
    <row r="26" spans="1:5" ht="25.5" hidden="1" customHeight="1" outlineLevel="1" x14ac:dyDescent="0.25">
      <c r="A26" s="50"/>
      <c r="B26" s="72"/>
      <c r="C26" s="51"/>
      <c r="D26" s="73" t="s">
        <v>87</v>
      </c>
      <c r="E26" s="52"/>
    </row>
    <row r="27" spans="1:5" hidden="1" outlineLevel="1" x14ac:dyDescent="0.25">
      <c r="A27" s="74" t="s">
        <v>88</v>
      </c>
      <c r="C27" s="51"/>
      <c r="E27" s="52"/>
    </row>
    <row r="28" spans="1:5" ht="23.25" hidden="1" outlineLevel="1" x14ac:dyDescent="0.25">
      <c r="A28" s="57"/>
      <c r="B28" s="51"/>
      <c r="C28" s="58"/>
      <c r="D28" s="75"/>
      <c r="E28" s="59"/>
    </row>
    <row r="29" spans="1:5" ht="15.75" hidden="1" outlineLevel="1" x14ac:dyDescent="0.25">
      <c r="B29" s="51"/>
      <c r="C29" s="51"/>
      <c r="D29" s="76" t="s">
        <v>89</v>
      </c>
      <c r="E29" s="52"/>
    </row>
    <row r="30" spans="1:5" hidden="1" outlineLevel="1" x14ac:dyDescent="0.25">
      <c r="A30" s="77" t="s">
        <v>90</v>
      </c>
      <c r="B30" s="51"/>
      <c r="C30" s="61"/>
      <c r="D30" s="61"/>
      <c r="E30" s="52"/>
    </row>
    <row r="31" spans="1:5" ht="18.75" hidden="1" outlineLevel="1" x14ac:dyDescent="0.25">
      <c r="A31" s="78" t="s">
        <v>91</v>
      </c>
      <c r="B31" s="58"/>
      <c r="C31" s="51"/>
      <c r="D31" s="79" t="s">
        <v>92</v>
      </c>
      <c r="E31" s="52"/>
    </row>
    <row r="32" spans="1:5" ht="18.75" hidden="1" outlineLevel="1" x14ac:dyDescent="0.25">
      <c r="A32" s="78" t="s">
        <v>93</v>
      </c>
      <c r="B32" s="65"/>
      <c r="C32" s="51"/>
      <c r="D32" s="51"/>
      <c r="E32" s="52"/>
    </row>
    <row r="33" spans="1:5" ht="27" hidden="1" customHeight="1" outlineLevel="1" x14ac:dyDescent="0.25">
      <c r="A33" s="64"/>
      <c r="B33" s="65"/>
      <c r="C33" s="51"/>
      <c r="D33" s="80" t="s">
        <v>94</v>
      </c>
      <c r="E33" s="52"/>
    </row>
    <row r="34" spans="1:5" ht="19.5" hidden="1" outlineLevel="1" thickBot="1" x14ac:dyDescent="0.3">
      <c r="A34" s="81" t="s">
        <v>95</v>
      </c>
      <c r="B34" s="68"/>
      <c r="E34" s="82"/>
    </row>
    <row r="35" spans="1:5" ht="15.75" hidden="1" outlineLevel="1" thickTop="1" x14ac:dyDescent="0.25">
      <c r="A35" s="1012" t="s">
        <v>96</v>
      </c>
      <c r="B35" s="1013"/>
      <c r="C35" s="1013"/>
      <c r="D35" s="1013"/>
      <c r="E35" s="1013"/>
    </row>
    <row r="36" spans="1:5" hidden="1" outlineLevel="1" x14ac:dyDescent="0.25"/>
    <row r="37" spans="1:5" hidden="1" outlineLevel="1" x14ac:dyDescent="0.25"/>
    <row r="38" spans="1:5" hidden="1" outlineLevel="1" x14ac:dyDescent="0.25"/>
    <row r="39" spans="1:5" ht="16.5" collapsed="1" thickTop="1" thickBot="1" x14ac:dyDescent="0.3"/>
    <row r="40" spans="1:5" ht="26.25" thickTop="1" x14ac:dyDescent="0.25">
      <c r="A40" s="83" t="s">
        <v>97</v>
      </c>
      <c r="B40" s="46"/>
      <c r="C40" s="47"/>
      <c r="D40" s="47"/>
      <c r="E40" s="48"/>
    </row>
    <row r="41" spans="1:5" ht="15.75" thickBot="1" x14ac:dyDescent="0.3">
      <c r="A41" s="50"/>
      <c r="B41" s="51"/>
      <c r="C41" s="51"/>
      <c r="D41" s="51"/>
      <c r="E41" s="52"/>
    </row>
    <row r="42" spans="1:5" x14ac:dyDescent="0.25">
      <c r="A42" s="50"/>
      <c r="B42" s="84"/>
      <c r="C42" s="51"/>
      <c r="D42" s="54"/>
      <c r="E42" s="52"/>
    </row>
    <row r="43" spans="1:5" ht="26.25" customHeight="1" x14ac:dyDescent="0.25">
      <c r="A43" s="50"/>
      <c r="B43" s="85"/>
      <c r="C43" s="51"/>
      <c r="D43" s="56"/>
      <c r="E43" s="52"/>
    </row>
    <row r="44" spans="1:5" ht="17.25" customHeight="1" x14ac:dyDescent="0.25">
      <c r="A44" s="57"/>
      <c r="B44" s="85"/>
      <c r="C44" s="58"/>
      <c r="D44" s="56"/>
      <c r="E44" s="59"/>
    </row>
    <row r="45" spans="1:5" ht="39" customHeight="1" x14ac:dyDescent="0.25">
      <c r="A45" s="50"/>
      <c r="B45" s="85"/>
      <c r="C45" s="51"/>
      <c r="D45" s="56"/>
      <c r="E45" s="52"/>
    </row>
    <row r="46" spans="1:5" ht="15.75" thickBot="1" x14ac:dyDescent="0.3">
      <c r="A46" s="60"/>
      <c r="B46" s="86"/>
      <c r="C46" s="61"/>
      <c r="D46" s="56"/>
      <c r="E46" s="52"/>
    </row>
    <row r="47" spans="1:5" ht="24.75" customHeight="1" x14ac:dyDescent="0.25">
      <c r="A47" s="63"/>
      <c r="B47" s="58"/>
      <c r="C47" s="51"/>
      <c r="D47" s="56"/>
      <c r="E47" s="52"/>
    </row>
    <row r="48" spans="1:5" ht="18.75" x14ac:dyDescent="0.25">
      <c r="A48" s="64"/>
      <c r="B48" s="65"/>
      <c r="C48" s="51"/>
      <c r="D48" s="51"/>
      <c r="E48" s="52"/>
    </row>
    <row r="49" spans="1:5" ht="18.75" x14ac:dyDescent="0.25">
      <c r="A49" s="64"/>
      <c r="B49" s="65"/>
      <c r="C49" s="51"/>
      <c r="D49" s="65"/>
      <c r="E49" s="52"/>
    </row>
    <row r="50" spans="1:5" ht="19.5" thickBot="1" x14ac:dyDescent="0.3">
      <c r="A50" s="67"/>
      <c r="B50" s="68"/>
      <c r="C50" s="69"/>
      <c r="D50" s="69"/>
      <c r="E50" s="82"/>
    </row>
    <row r="51" spans="1:5" ht="15.75" thickTop="1" x14ac:dyDescent="0.25">
      <c r="A51" s="1013"/>
      <c r="B51" s="1013"/>
      <c r="C51" s="1013"/>
      <c r="D51" s="1013"/>
      <c r="E51" s="1013"/>
    </row>
  </sheetData>
  <mergeCells count="8">
    <mergeCell ref="A35:E35"/>
    <mergeCell ref="A51:E51"/>
    <mergeCell ref="A1:E1"/>
    <mergeCell ref="A2:E2"/>
    <mergeCell ref="A11:E11"/>
    <mergeCell ref="B15:B19"/>
    <mergeCell ref="B21:C21"/>
    <mergeCell ref="E21:E22"/>
  </mergeCells>
  <printOptions horizontalCentered="1"/>
  <pageMargins left="0.23622047244094491" right="0.19685039370078741" top="0.19685039370078741" bottom="0.19685039370078741" header="0.27559055118110237" footer="0.31496062992125984"/>
  <pageSetup paperSize="9" scale="77" orientation="landscape" r:id="rId1"/>
  <headerFooter alignWithMargins="0"/>
  <rowBreaks count="1" manualBreakCount="1">
    <brk id="50" max="4" man="1"/>
  </rowBreaks>
  <colBreaks count="1" manualBreakCount="1">
    <brk id="5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3</xdr:col>
                <xdr:colOff>2095500</xdr:colOff>
                <xdr:row>19</xdr:row>
                <xdr:rowOff>142875</xdr:rowOff>
              </from>
              <to>
                <xdr:col>3</xdr:col>
                <xdr:colOff>2095500</xdr:colOff>
                <xdr:row>19</xdr:row>
                <xdr:rowOff>142875</xdr:rowOff>
              </to>
            </anchor>
          </objectPr>
        </oleObject>
      </mc:Choice>
      <mc:Fallback>
        <oleObject progId="PBrush" shapeId="6145" r:id="rId4"/>
      </mc:Fallback>
    </mc:AlternateContent>
    <mc:AlternateContent xmlns:mc="http://schemas.openxmlformats.org/markup-compatibility/2006">
      <mc:Choice Requires="x14">
        <oleObject progId="PBrush" shapeId="6146" r:id="rId6">
          <objectPr defaultSize="0" autoPict="0" r:id="rId5">
            <anchor moveWithCells="1" sizeWithCells="1">
              <from>
                <xdr:col>3</xdr:col>
                <xdr:colOff>2095500</xdr:colOff>
                <xdr:row>19</xdr:row>
                <xdr:rowOff>142875</xdr:rowOff>
              </from>
              <to>
                <xdr:col>3</xdr:col>
                <xdr:colOff>2095500</xdr:colOff>
                <xdr:row>19</xdr:row>
                <xdr:rowOff>142875</xdr:rowOff>
              </to>
            </anchor>
          </objectPr>
        </oleObject>
      </mc:Choice>
      <mc:Fallback>
        <oleObject progId="PBrush" shapeId="614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8"/>
  <sheetViews>
    <sheetView showGridLines="0" zoomScaleNormal="100" workbookViewId="0">
      <selection activeCell="K1" sqref="K1"/>
    </sheetView>
  </sheetViews>
  <sheetFormatPr defaultColWidth="9" defaultRowHeight="12.75" x14ac:dyDescent="0.25"/>
  <cols>
    <col min="1" max="1" width="17.42578125" style="87" customWidth="1"/>
    <col min="2" max="2" width="9" style="87" customWidth="1"/>
    <col min="3" max="3" width="20.42578125" style="87" customWidth="1"/>
    <col min="4" max="4" width="18.42578125" style="87" bestFit="1" customWidth="1"/>
    <col min="5" max="5" width="12.7109375" style="87" hidden="1" customWidth="1"/>
    <col min="6" max="6" width="10.28515625" style="87" bestFit="1" customWidth="1"/>
    <col min="7" max="7" width="14.7109375" style="87" customWidth="1"/>
    <col min="8" max="8" width="12.28515625" style="87" customWidth="1"/>
    <col min="9" max="9" width="28.7109375" style="113" customWidth="1"/>
    <col min="10" max="10" width="0.85546875" style="113" customWidth="1"/>
    <col min="11" max="11" width="9" style="87" customWidth="1"/>
    <col min="12" max="14" width="9" style="87"/>
    <col min="15" max="15" width="14.42578125" style="87" bestFit="1" customWidth="1"/>
    <col min="16" max="16384" width="9" style="87"/>
  </cols>
  <sheetData>
    <row r="1" spans="1:22" ht="50.25" customHeight="1" thickBot="1" x14ac:dyDescent="0.3">
      <c r="A1" s="1010" t="s">
        <v>58</v>
      </c>
      <c r="B1" s="1010"/>
      <c r="C1" s="1010"/>
      <c r="D1" s="1010"/>
      <c r="E1" s="1010"/>
      <c r="F1" s="1010"/>
      <c r="G1" s="1010"/>
      <c r="H1" s="1010"/>
      <c r="I1" s="1010"/>
      <c r="J1" s="89"/>
    </row>
    <row r="2" spans="1:22" s="39" customFormat="1" ht="30" customHeight="1" thickTop="1" x14ac:dyDescent="0.25">
      <c r="A2" s="88" t="s">
        <v>98</v>
      </c>
      <c r="B2" s="89"/>
      <c r="C2" s="89"/>
      <c r="D2" s="89"/>
      <c r="E2" s="89"/>
      <c r="F2" s="89"/>
      <c r="G2" s="89"/>
      <c r="H2" s="89"/>
      <c r="I2" s="89"/>
      <c r="J2" s="89"/>
      <c r="K2" s="90"/>
      <c r="L2" s="90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 s="93" customFormat="1" ht="21" x14ac:dyDescent="0.35">
      <c r="A3" s="91" t="s">
        <v>99</v>
      </c>
      <c r="B3" s="92"/>
      <c r="C3" s="92"/>
      <c r="D3" s="92"/>
      <c r="E3" s="92"/>
      <c r="F3" s="92"/>
      <c r="G3" s="92"/>
      <c r="H3" s="92"/>
      <c r="I3" s="92"/>
      <c r="J3" s="92"/>
      <c r="M3" s="94"/>
    </row>
    <row r="4" spans="1:22" s="98" customFormat="1" ht="15.75" x14ac:dyDescent="0.25">
      <c r="A4" s="95" t="s">
        <v>100</v>
      </c>
      <c r="B4" s="96"/>
      <c r="C4" s="96"/>
      <c r="D4" s="96"/>
      <c r="E4" s="96"/>
      <c r="F4" s="96"/>
      <c r="G4" s="96"/>
      <c r="H4" s="96"/>
      <c r="I4" s="97"/>
      <c r="J4" s="97"/>
    </row>
    <row r="5" spans="1:22" s="98" customFormat="1" ht="15.75" x14ac:dyDescent="0.25">
      <c r="A5" s="100" t="s">
        <v>101</v>
      </c>
      <c r="B5" s="96"/>
      <c r="C5" s="96"/>
      <c r="D5" s="96"/>
      <c r="E5" s="96"/>
      <c r="F5" s="96"/>
      <c r="G5" s="96"/>
      <c r="H5" s="96"/>
      <c r="I5" s="97"/>
      <c r="J5" s="97"/>
    </row>
    <row r="6" spans="1:22" s="98" customFormat="1" ht="15.75" x14ac:dyDescent="0.25">
      <c r="A6" s="100" t="s">
        <v>102</v>
      </c>
      <c r="B6" s="96"/>
      <c r="C6" s="96"/>
      <c r="D6" s="96"/>
      <c r="E6" s="96"/>
      <c r="F6" s="96"/>
      <c r="G6" s="96"/>
      <c r="H6" s="96"/>
      <c r="I6" s="97"/>
      <c r="J6" s="97"/>
    </row>
    <row r="7" spans="1:22" s="98" customFormat="1" ht="15.75" x14ac:dyDescent="0.25">
      <c r="A7" s="99" t="s">
        <v>876</v>
      </c>
      <c r="B7" s="96"/>
      <c r="C7" s="96"/>
      <c r="D7" s="96"/>
      <c r="E7" s="96"/>
      <c r="F7" s="96"/>
      <c r="G7" s="96"/>
      <c r="H7" s="96"/>
      <c r="I7" s="97"/>
      <c r="J7" s="97"/>
    </row>
    <row r="8" spans="1:22" s="98" customFormat="1" ht="15.75" x14ac:dyDescent="0.25">
      <c r="A8" s="99" t="s">
        <v>103</v>
      </c>
      <c r="B8" s="96"/>
      <c r="C8" s="96"/>
      <c r="D8" s="96"/>
      <c r="E8" s="96"/>
      <c r="F8" s="96"/>
      <c r="G8" s="96"/>
      <c r="H8" s="96"/>
      <c r="I8" s="97"/>
      <c r="J8" s="97"/>
    </row>
    <row r="9" spans="1:22" s="98" customFormat="1" ht="16.5" thickBot="1" x14ac:dyDescent="0.3">
      <c r="A9" s="100" t="s">
        <v>104</v>
      </c>
      <c r="B9" s="96"/>
      <c r="C9" s="96"/>
      <c r="D9" s="96"/>
      <c r="E9" s="96"/>
      <c r="F9" s="96"/>
      <c r="G9" s="96"/>
      <c r="H9" s="96"/>
      <c r="I9" s="97"/>
      <c r="J9" s="97"/>
    </row>
    <row r="10" spans="1:22" s="101" customFormat="1" ht="19.5" customHeight="1" thickTop="1" x14ac:dyDescent="0.3">
      <c r="A10" s="409" t="s">
        <v>105</v>
      </c>
      <c r="B10" s="410" t="s">
        <v>106</v>
      </c>
      <c r="C10" s="413" t="s">
        <v>107</v>
      </c>
      <c r="D10" s="410" t="s">
        <v>108</v>
      </c>
      <c r="E10" s="410" t="s">
        <v>109</v>
      </c>
      <c r="F10" s="411" t="s">
        <v>110</v>
      </c>
      <c r="G10" s="867" t="s">
        <v>111</v>
      </c>
      <c r="H10" s="411" t="s">
        <v>112</v>
      </c>
      <c r="I10" s="412" t="s">
        <v>113</v>
      </c>
      <c r="J10" s="414"/>
    </row>
    <row r="11" spans="1:22" s="104" customFormat="1" ht="16.5" customHeight="1" x14ac:dyDescent="0.3">
      <c r="A11" s="863" t="s">
        <v>69</v>
      </c>
      <c r="B11" s="864" t="s">
        <v>69</v>
      </c>
      <c r="C11" s="865" t="s">
        <v>114</v>
      </c>
      <c r="D11" s="864" t="s">
        <v>115</v>
      </c>
      <c r="E11" s="864" t="s">
        <v>109</v>
      </c>
      <c r="F11" s="866"/>
      <c r="G11" s="866" t="s">
        <v>116</v>
      </c>
      <c r="H11" s="381" t="s">
        <v>117</v>
      </c>
      <c r="I11" s="382" t="s">
        <v>118</v>
      </c>
      <c r="J11" s="414"/>
    </row>
    <row r="12" spans="1:22" x14ac:dyDescent="0.25">
      <c r="A12" s="387" t="s">
        <v>123</v>
      </c>
      <c r="B12" s="388" t="s">
        <v>124</v>
      </c>
      <c r="C12" s="388" t="str">
        <f>A12&amp;B12</f>
        <v>ReikeboomBer</v>
      </c>
      <c r="D12" s="388" t="str">
        <f>B12&amp;"  "&amp;A12</f>
        <v>Ber  Reikeboom</v>
      </c>
      <c r="E12" s="384" t="s">
        <v>120</v>
      </c>
      <c r="F12" s="385" t="s">
        <v>121</v>
      </c>
      <c r="G12" s="385">
        <v>6</v>
      </c>
      <c r="H12" s="385">
        <v>5</v>
      </c>
      <c r="I12" s="389" t="str">
        <f t="shared" ref="I12" si="0">(G12+H12)/2&amp;"     "&amp;E12&amp;" "&amp;F12</f>
        <v>5,5     Voor het vak Nederlands</v>
      </c>
      <c r="J12" s="380"/>
      <c r="K12" s="111" t="s">
        <v>57</v>
      </c>
    </row>
    <row r="13" spans="1:22" x14ac:dyDescent="0.25">
      <c r="A13" s="383" t="s">
        <v>119</v>
      </c>
      <c r="B13" s="383" t="s">
        <v>70</v>
      </c>
      <c r="C13" s="383"/>
      <c r="D13" s="383"/>
      <c r="E13" s="384" t="s">
        <v>120</v>
      </c>
      <c r="F13" s="384" t="s">
        <v>121</v>
      </c>
      <c r="G13" s="385">
        <v>6</v>
      </c>
      <c r="H13" s="385">
        <v>5</v>
      </c>
      <c r="I13" s="386"/>
      <c r="J13" s="107"/>
      <c r="K13" s="105" t="s">
        <v>122</v>
      </c>
    </row>
    <row r="14" spans="1:22" x14ac:dyDescent="0.25">
      <c r="A14" s="390" t="s">
        <v>127</v>
      </c>
      <c r="B14" s="384" t="s">
        <v>128</v>
      </c>
      <c r="C14" s="384" t="str">
        <f t="shared" ref="C14:C38" si="1">A14&amp;B14</f>
        <v>JanssenPeter</v>
      </c>
      <c r="D14" s="384" t="str">
        <f t="shared" ref="D14:D38" si="2">B14&amp;"  "&amp;A14</f>
        <v>Peter  Janssen</v>
      </c>
      <c r="E14" s="384" t="s">
        <v>120</v>
      </c>
      <c r="F14" s="385" t="s">
        <v>121</v>
      </c>
      <c r="G14" s="385">
        <v>7</v>
      </c>
      <c r="H14" s="385">
        <v>6</v>
      </c>
      <c r="I14" s="391"/>
      <c r="J14" s="380"/>
    </row>
    <row r="15" spans="1:22" x14ac:dyDescent="0.25">
      <c r="A15" s="390" t="s">
        <v>129</v>
      </c>
      <c r="B15" s="384" t="s">
        <v>130</v>
      </c>
      <c r="C15" s="384" t="str">
        <f t="shared" si="1"/>
        <v>GoorJos</v>
      </c>
      <c r="D15" s="384" t="str">
        <f t="shared" si="2"/>
        <v>Jos  Goor</v>
      </c>
      <c r="E15" s="384" t="s">
        <v>120</v>
      </c>
      <c r="F15" s="385" t="s">
        <v>121</v>
      </c>
      <c r="G15" s="385">
        <v>7</v>
      </c>
      <c r="H15" s="385">
        <v>7</v>
      </c>
      <c r="I15" s="391"/>
      <c r="J15" s="380"/>
    </row>
    <row r="16" spans="1:22" x14ac:dyDescent="0.25">
      <c r="A16" s="390" t="s">
        <v>131</v>
      </c>
      <c r="B16" s="384" t="s">
        <v>124</v>
      </c>
      <c r="C16" s="384" t="str">
        <f t="shared" si="1"/>
        <v>Jaap van UllingsBer</v>
      </c>
      <c r="D16" s="384" t="str">
        <f t="shared" si="2"/>
        <v>Ber  Jaap van Ullings</v>
      </c>
      <c r="E16" s="384" t="s">
        <v>120</v>
      </c>
      <c r="F16" s="385" t="s">
        <v>121</v>
      </c>
      <c r="G16" s="385">
        <v>5</v>
      </c>
      <c r="H16" s="385">
        <v>7</v>
      </c>
      <c r="I16" s="391"/>
      <c r="J16" s="380"/>
    </row>
    <row r="17" spans="1:10" x14ac:dyDescent="0.25">
      <c r="A17" s="390" t="s">
        <v>132</v>
      </c>
      <c r="B17" s="384" t="s">
        <v>133</v>
      </c>
      <c r="C17" s="384" t="str">
        <f t="shared" si="1"/>
        <v>DenssenKoos</v>
      </c>
      <c r="D17" s="384" t="str">
        <f t="shared" si="2"/>
        <v>Koos  Denssen</v>
      </c>
      <c r="E17" s="384" t="s">
        <v>120</v>
      </c>
      <c r="F17" s="385" t="s">
        <v>121</v>
      </c>
      <c r="G17" s="385">
        <v>6</v>
      </c>
      <c r="H17" s="385">
        <v>5</v>
      </c>
      <c r="I17" s="391"/>
      <c r="J17" s="380"/>
    </row>
    <row r="18" spans="1:10" x14ac:dyDescent="0.25">
      <c r="A18" s="390" t="s">
        <v>134</v>
      </c>
      <c r="B18" s="384" t="s">
        <v>70</v>
      </c>
      <c r="C18" s="384" t="str">
        <f t="shared" si="1"/>
        <v>JanszTheo</v>
      </c>
      <c r="D18" s="384" t="str">
        <f t="shared" si="2"/>
        <v>Theo  Jansz</v>
      </c>
      <c r="E18" s="384" t="s">
        <v>120</v>
      </c>
      <c r="F18" s="385" t="s">
        <v>121</v>
      </c>
      <c r="G18" s="385">
        <v>7</v>
      </c>
      <c r="H18" s="385">
        <v>6</v>
      </c>
      <c r="I18" s="391"/>
      <c r="J18" s="380"/>
    </row>
    <row r="19" spans="1:10" x14ac:dyDescent="0.25">
      <c r="A19" s="390" t="s">
        <v>127</v>
      </c>
      <c r="B19" s="384" t="s">
        <v>135</v>
      </c>
      <c r="C19" s="384" t="str">
        <f t="shared" si="1"/>
        <v>JanssenJack</v>
      </c>
      <c r="D19" s="384" t="str">
        <f t="shared" si="2"/>
        <v>Jack  Janssen</v>
      </c>
      <c r="E19" s="384" t="s">
        <v>120</v>
      </c>
      <c r="F19" s="385" t="s">
        <v>121</v>
      </c>
      <c r="G19" s="385">
        <v>7</v>
      </c>
      <c r="H19" s="385">
        <v>7</v>
      </c>
      <c r="I19" s="391"/>
      <c r="J19" s="380"/>
    </row>
    <row r="20" spans="1:10" x14ac:dyDescent="0.25">
      <c r="A20" s="390" t="s">
        <v>136</v>
      </c>
      <c r="B20" s="384" t="s">
        <v>71</v>
      </c>
      <c r="C20" s="384" t="str">
        <f t="shared" si="1"/>
        <v>TenssenKlaas</v>
      </c>
      <c r="D20" s="384" t="str">
        <f t="shared" si="2"/>
        <v>Klaas  Tenssen</v>
      </c>
      <c r="E20" s="384" t="s">
        <v>120</v>
      </c>
      <c r="F20" s="385" t="s">
        <v>121</v>
      </c>
      <c r="G20" s="385">
        <v>5</v>
      </c>
      <c r="H20" s="385">
        <v>7</v>
      </c>
      <c r="I20" s="391"/>
      <c r="J20" s="380"/>
    </row>
    <row r="21" spans="1:10" x14ac:dyDescent="0.25">
      <c r="A21" s="390" t="s">
        <v>137</v>
      </c>
      <c r="B21" s="384" t="s">
        <v>128</v>
      </c>
      <c r="C21" s="384" t="str">
        <f t="shared" si="1"/>
        <v>NevelPeter</v>
      </c>
      <c r="D21" s="384" t="str">
        <f t="shared" si="2"/>
        <v>Peter  Nevel</v>
      </c>
      <c r="E21" s="384" t="s">
        <v>120</v>
      </c>
      <c r="F21" s="385" t="s">
        <v>121</v>
      </c>
      <c r="G21" s="385">
        <v>6</v>
      </c>
      <c r="H21" s="385">
        <v>5</v>
      </c>
      <c r="I21" s="391"/>
      <c r="J21" s="380"/>
    </row>
    <row r="22" spans="1:10" x14ac:dyDescent="0.25">
      <c r="A22" s="390" t="s">
        <v>138</v>
      </c>
      <c r="B22" s="384" t="s">
        <v>139</v>
      </c>
      <c r="C22" s="384" t="str">
        <f t="shared" si="1"/>
        <v>PeskensHuub</v>
      </c>
      <c r="D22" s="384" t="str">
        <f t="shared" si="2"/>
        <v>Huub  Peskens</v>
      </c>
      <c r="E22" s="384" t="s">
        <v>120</v>
      </c>
      <c r="F22" s="385" t="s">
        <v>121</v>
      </c>
      <c r="G22" s="385">
        <v>7</v>
      </c>
      <c r="H22" s="385">
        <v>6</v>
      </c>
      <c r="I22" s="391"/>
      <c r="J22" s="380"/>
    </row>
    <row r="23" spans="1:10" x14ac:dyDescent="0.25">
      <c r="A23" s="390" t="s">
        <v>140</v>
      </c>
      <c r="B23" s="384" t="s">
        <v>128</v>
      </c>
      <c r="C23" s="384" t="str">
        <f t="shared" si="1"/>
        <v>PootsPeter</v>
      </c>
      <c r="D23" s="384" t="str">
        <f t="shared" si="2"/>
        <v>Peter  Poots</v>
      </c>
      <c r="E23" s="384" t="s">
        <v>120</v>
      </c>
      <c r="F23" s="385" t="s">
        <v>121</v>
      </c>
      <c r="G23" s="385">
        <v>7</v>
      </c>
      <c r="H23" s="385">
        <v>7</v>
      </c>
      <c r="I23" s="391"/>
      <c r="J23" s="380"/>
    </row>
    <row r="24" spans="1:10" x14ac:dyDescent="0.25">
      <c r="A24" s="390" t="s">
        <v>141</v>
      </c>
      <c r="B24" s="384" t="s">
        <v>135</v>
      </c>
      <c r="C24" s="384" t="str">
        <f t="shared" si="1"/>
        <v>PutsJack</v>
      </c>
      <c r="D24" s="384" t="str">
        <f t="shared" si="2"/>
        <v>Jack  Puts</v>
      </c>
      <c r="E24" s="384" t="s">
        <v>120</v>
      </c>
      <c r="F24" s="385" t="s">
        <v>121</v>
      </c>
      <c r="G24" s="385">
        <v>5</v>
      </c>
      <c r="H24" s="385">
        <v>7</v>
      </c>
      <c r="I24" s="391"/>
      <c r="J24" s="380"/>
    </row>
    <row r="25" spans="1:10" x14ac:dyDescent="0.25">
      <c r="A25" s="390" t="s">
        <v>142</v>
      </c>
      <c r="B25" s="384" t="s">
        <v>139</v>
      </c>
      <c r="C25" s="384" t="str">
        <f t="shared" si="1"/>
        <v>TimmermansHuub</v>
      </c>
      <c r="D25" s="384" t="str">
        <f t="shared" si="2"/>
        <v>Huub  Timmermans</v>
      </c>
      <c r="E25" s="384" t="s">
        <v>120</v>
      </c>
      <c r="F25" s="385" t="s">
        <v>121</v>
      </c>
      <c r="G25" s="385">
        <v>6</v>
      </c>
      <c r="H25" s="385">
        <v>5</v>
      </c>
      <c r="I25" s="391"/>
      <c r="J25" s="380"/>
    </row>
    <row r="26" spans="1:10" x14ac:dyDescent="0.25">
      <c r="A26" s="390" t="s">
        <v>143</v>
      </c>
      <c r="B26" s="384" t="s">
        <v>144</v>
      </c>
      <c r="C26" s="384" t="str">
        <f t="shared" si="1"/>
        <v>UllingsLeon</v>
      </c>
      <c r="D26" s="384" t="str">
        <f t="shared" si="2"/>
        <v>Leon  Ullings</v>
      </c>
      <c r="E26" s="384" t="s">
        <v>120</v>
      </c>
      <c r="F26" s="385" t="s">
        <v>121</v>
      </c>
      <c r="G26" s="385">
        <v>7</v>
      </c>
      <c r="H26" s="385">
        <v>6</v>
      </c>
      <c r="I26" s="391"/>
      <c r="J26" s="380"/>
    </row>
    <row r="27" spans="1:10" x14ac:dyDescent="0.25">
      <c r="A27" s="390" t="s">
        <v>145</v>
      </c>
      <c r="B27" s="384" t="s">
        <v>133</v>
      </c>
      <c r="C27" s="384" t="str">
        <f t="shared" si="1"/>
        <v>VerdonschotKoos</v>
      </c>
      <c r="D27" s="384" t="str">
        <f t="shared" si="2"/>
        <v>Koos  Verdonschot</v>
      </c>
      <c r="E27" s="384" t="s">
        <v>120</v>
      </c>
      <c r="F27" s="385" t="s">
        <v>121</v>
      </c>
      <c r="G27" s="385">
        <v>7</v>
      </c>
      <c r="H27" s="385">
        <v>7</v>
      </c>
      <c r="I27" s="391"/>
      <c r="J27" s="380"/>
    </row>
    <row r="28" spans="1:10" x14ac:dyDescent="0.25">
      <c r="A28" s="390" t="s">
        <v>146</v>
      </c>
      <c r="B28" s="384" t="s">
        <v>130</v>
      </c>
      <c r="C28" s="384" t="str">
        <f t="shared" si="1"/>
        <v>VerdankschotJos</v>
      </c>
      <c r="D28" s="384" t="str">
        <f t="shared" si="2"/>
        <v>Jos  Verdankschot</v>
      </c>
      <c r="E28" s="384" t="s">
        <v>120</v>
      </c>
      <c r="F28" s="385" t="s">
        <v>121</v>
      </c>
      <c r="G28" s="385">
        <v>5</v>
      </c>
      <c r="H28" s="385">
        <v>7</v>
      </c>
      <c r="I28" s="391"/>
      <c r="J28" s="380"/>
    </row>
    <row r="29" spans="1:10" x14ac:dyDescent="0.25">
      <c r="A29" s="390" t="s">
        <v>147</v>
      </c>
      <c r="B29" s="384" t="s">
        <v>144</v>
      </c>
      <c r="C29" s="384" t="str">
        <f t="shared" si="1"/>
        <v>LonschotLeon</v>
      </c>
      <c r="D29" s="384" t="str">
        <f t="shared" si="2"/>
        <v>Leon  Lonschot</v>
      </c>
      <c r="E29" s="384" t="s">
        <v>120</v>
      </c>
      <c r="F29" s="385" t="s">
        <v>121</v>
      </c>
      <c r="G29" s="385">
        <v>6</v>
      </c>
      <c r="H29" s="385">
        <v>5</v>
      </c>
      <c r="I29" s="391"/>
      <c r="J29" s="380"/>
    </row>
    <row r="30" spans="1:10" x14ac:dyDescent="0.25">
      <c r="A30" s="390" t="s">
        <v>148</v>
      </c>
      <c r="B30" s="384" t="s">
        <v>149</v>
      </c>
      <c r="C30" s="384" t="str">
        <f t="shared" si="1"/>
        <v>PutsdamFeb</v>
      </c>
      <c r="D30" s="384" t="str">
        <f t="shared" si="2"/>
        <v>Feb  Putsdam</v>
      </c>
      <c r="E30" s="384" t="s">
        <v>120</v>
      </c>
      <c r="F30" s="385" t="s">
        <v>121</v>
      </c>
      <c r="G30" s="385">
        <v>7</v>
      </c>
      <c r="H30" s="385">
        <v>6</v>
      </c>
      <c r="I30" s="391"/>
      <c r="J30" s="380"/>
    </row>
    <row r="31" spans="1:10" x14ac:dyDescent="0.25">
      <c r="A31" s="390" t="s">
        <v>127</v>
      </c>
      <c r="B31" s="384" t="s">
        <v>126</v>
      </c>
      <c r="C31" s="384" t="str">
        <f t="shared" si="1"/>
        <v>JanssenTon</v>
      </c>
      <c r="D31" s="384" t="str">
        <f t="shared" si="2"/>
        <v>Ton  Janssen</v>
      </c>
      <c r="E31" s="384" t="s">
        <v>120</v>
      </c>
      <c r="F31" s="385" t="s">
        <v>121</v>
      </c>
      <c r="G31" s="385">
        <v>7</v>
      </c>
      <c r="H31" s="385">
        <v>7</v>
      </c>
      <c r="I31" s="391"/>
      <c r="J31" s="380"/>
    </row>
    <row r="32" spans="1:10" x14ac:dyDescent="0.25">
      <c r="A32" s="390" t="s">
        <v>127</v>
      </c>
      <c r="B32" s="384" t="s">
        <v>150</v>
      </c>
      <c r="C32" s="384" t="str">
        <f t="shared" si="1"/>
        <v>JanssenGer</v>
      </c>
      <c r="D32" s="384" t="str">
        <f t="shared" si="2"/>
        <v>Ger  Janssen</v>
      </c>
      <c r="E32" s="384" t="s">
        <v>120</v>
      </c>
      <c r="F32" s="385" t="s">
        <v>121</v>
      </c>
      <c r="G32" s="385">
        <v>5</v>
      </c>
      <c r="H32" s="385">
        <v>7</v>
      </c>
      <c r="I32" s="391"/>
      <c r="J32" s="380"/>
    </row>
    <row r="33" spans="1:10" x14ac:dyDescent="0.25">
      <c r="A33" s="390" t="s">
        <v>138</v>
      </c>
      <c r="B33" s="384" t="s">
        <v>71</v>
      </c>
      <c r="C33" s="384" t="str">
        <f t="shared" si="1"/>
        <v>PeskensKlaas</v>
      </c>
      <c r="D33" s="384" t="str">
        <f t="shared" si="2"/>
        <v>Klaas  Peskens</v>
      </c>
      <c r="E33" s="384" t="s">
        <v>120</v>
      </c>
      <c r="F33" s="385" t="s">
        <v>121</v>
      </c>
      <c r="G33" s="385">
        <v>6</v>
      </c>
      <c r="H33" s="385">
        <v>5</v>
      </c>
      <c r="I33" s="391"/>
      <c r="J33" s="380"/>
    </row>
    <row r="34" spans="1:10" x14ac:dyDescent="0.25">
      <c r="A34" s="390" t="s">
        <v>151</v>
      </c>
      <c r="B34" s="384" t="s">
        <v>126</v>
      </c>
      <c r="C34" s="384" t="str">
        <f t="shared" si="1"/>
        <v>PendersTon</v>
      </c>
      <c r="D34" s="384" t="str">
        <f t="shared" si="2"/>
        <v>Ton  Penders</v>
      </c>
      <c r="E34" s="384" t="s">
        <v>120</v>
      </c>
      <c r="F34" s="385" t="s">
        <v>121</v>
      </c>
      <c r="G34" s="385">
        <v>7</v>
      </c>
      <c r="H34" s="385">
        <v>5</v>
      </c>
      <c r="I34" s="391"/>
      <c r="J34" s="380"/>
    </row>
    <row r="35" spans="1:10" x14ac:dyDescent="0.25">
      <c r="A35" s="390" t="s">
        <v>142</v>
      </c>
      <c r="B35" s="384" t="s">
        <v>150</v>
      </c>
      <c r="C35" s="384" t="str">
        <f t="shared" si="1"/>
        <v>TimmermansGer</v>
      </c>
      <c r="D35" s="384" t="str">
        <f t="shared" si="2"/>
        <v>Ger  Timmermans</v>
      </c>
      <c r="E35" s="384" t="s">
        <v>120</v>
      </c>
      <c r="F35" s="385" t="s">
        <v>121</v>
      </c>
      <c r="G35" s="385">
        <v>7</v>
      </c>
      <c r="H35" s="385">
        <v>7</v>
      </c>
      <c r="I35" s="391"/>
      <c r="J35" s="380"/>
    </row>
    <row r="36" spans="1:10" x14ac:dyDescent="0.25">
      <c r="A36" s="390" t="s">
        <v>152</v>
      </c>
      <c r="B36" s="384" t="s">
        <v>139</v>
      </c>
      <c r="C36" s="384" t="str">
        <f t="shared" si="1"/>
        <v>TijmermanHuub</v>
      </c>
      <c r="D36" s="384" t="str">
        <f t="shared" si="2"/>
        <v>Huub  Tijmerman</v>
      </c>
      <c r="E36" s="384" t="s">
        <v>120</v>
      </c>
      <c r="F36" s="385" t="s">
        <v>121</v>
      </c>
      <c r="G36" s="385">
        <v>5</v>
      </c>
      <c r="H36" s="385">
        <v>7</v>
      </c>
      <c r="I36" s="391"/>
      <c r="J36" s="380"/>
    </row>
    <row r="37" spans="1:10" x14ac:dyDescent="0.25">
      <c r="A37" s="390" t="s">
        <v>153</v>
      </c>
      <c r="B37" s="384" t="s">
        <v>144</v>
      </c>
      <c r="C37" s="384" t="str">
        <f t="shared" si="1"/>
        <v>TimmerLeon</v>
      </c>
      <c r="D37" s="384" t="str">
        <f t="shared" si="2"/>
        <v>Leon  Timmer</v>
      </c>
      <c r="E37" s="384" t="s">
        <v>120</v>
      </c>
      <c r="F37" s="385" t="s">
        <v>121</v>
      </c>
      <c r="G37" s="385">
        <v>6</v>
      </c>
      <c r="H37" s="385">
        <v>5</v>
      </c>
      <c r="I37" s="391"/>
      <c r="J37" s="380"/>
    </row>
    <row r="38" spans="1:10" x14ac:dyDescent="0.25">
      <c r="A38" s="392" t="s">
        <v>154</v>
      </c>
      <c r="B38" s="393" t="s">
        <v>135</v>
      </c>
      <c r="C38" s="393" t="str">
        <f t="shared" si="1"/>
        <v>JellingsJack</v>
      </c>
      <c r="D38" s="393" t="str">
        <f t="shared" si="2"/>
        <v>Jack  Jellings</v>
      </c>
      <c r="E38" s="393" t="s">
        <v>120</v>
      </c>
      <c r="F38" s="394" t="s">
        <v>121</v>
      </c>
      <c r="G38" s="394">
        <v>7</v>
      </c>
      <c r="H38" s="394">
        <v>6</v>
      </c>
      <c r="I38" s="395"/>
      <c r="J38" s="380"/>
    </row>
  </sheetData>
  <mergeCells count="1">
    <mergeCell ref="A1:I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83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38" max="8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1"/>
  <sheetViews>
    <sheetView showGridLines="0" zoomScaleNormal="100" workbookViewId="0">
      <selection activeCell="C15" sqref="C15"/>
    </sheetView>
  </sheetViews>
  <sheetFormatPr defaultColWidth="9" defaultRowHeight="12.75" x14ac:dyDescent="0.25"/>
  <cols>
    <col min="1" max="1" width="17.42578125" style="87" customWidth="1"/>
    <col min="2" max="2" width="13.28515625" style="87" customWidth="1"/>
    <col min="3" max="4" width="33.7109375" style="87" customWidth="1"/>
    <col min="5" max="5" width="29" style="351" customWidth="1"/>
    <col min="6" max="6" width="14.42578125" style="87" customWidth="1"/>
    <col min="7" max="16384" width="9" style="87"/>
  </cols>
  <sheetData>
    <row r="1" spans="1:13" ht="50.25" customHeight="1" thickBot="1" x14ac:dyDescent="0.3">
      <c r="A1" s="1010" t="s">
        <v>58</v>
      </c>
      <c r="B1" s="1010"/>
      <c r="C1" s="1010"/>
      <c r="D1" s="1010"/>
      <c r="E1" s="1010"/>
    </row>
    <row r="2" spans="1:13" s="39" customFormat="1" ht="30" customHeight="1" thickTop="1" x14ac:dyDescent="0.25">
      <c r="A2" s="236" t="s">
        <v>774</v>
      </c>
      <c r="B2" s="89"/>
      <c r="C2" s="89"/>
      <c r="D2" s="89"/>
      <c r="E2" s="346"/>
      <c r="F2" s="38"/>
      <c r="G2" s="38"/>
      <c r="H2" s="38"/>
      <c r="I2" s="38"/>
      <c r="J2" s="38"/>
      <c r="K2" s="38"/>
      <c r="L2" s="38"/>
      <c r="M2" s="38"/>
    </row>
    <row r="3" spans="1:13" s="93" customFormat="1" ht="21" x14ac:dyDescent="0.35">
      <c r="A3" s="91" t="s">
        <v>703</v>
      </c>
      <c r="B3" s="92"/>
      <c r="C3" s="92"/>
      <c r="D3" s="92"/>
      <c r="E3" s="347"/>
    </row>
    <row r="4" spans="1:13" s="98" customFormat="1" ht="15.75" x14ac:dyDescent="0.25">
      <c r="A4" s="95" t="s">
        <v>877</v>
      </c>
      <c r="B4" s="96"/>
      <c r="C4" s="96"/>
      <c r="D4" s="96"/>
      <c r="E4" s="348"/>
    </row>
    <row r="5" spans="1:13" s="98" customFormat="1" ht="15.75" x14ac:dyDescent="0.25">
      <c r="A5" s="100" t="s">
        <v>772</v>
      </c>
      <c r="B5" s="96"/>
      <c r="C5" s="96"/>
      <c r="D5" s="96"/>
      <c r="E5" s="348"/>
    </row>
    <row r="6" spans="1:13" s="98" customFormat="1" ht="15.75" x14ac:dyDescent="0.25">
      <c r="A6" s="100" t="s">
        <v>773</v>
      </c>
      <c r="B6" s="96"/>
      <c r="C6" s="96"/>
      <c r="D6" s="96"/>
      <c r="E6" s="348"/>
    </row>
    <row r="7" spans="1:13" s="93" customFormat="1" ht="21" x14ac:dyDescent="0.35">
      <c r="A7" s="91" t="s">
        <v>770</v>
      </c>
      <c r="B7" s="92"/>
      <c r="C7" s="92"/>
      <c r="D7" s="92"/>
      <c r="E7" s="347"/>
    </row>
    <row r="8" spans="1:13" s="98" customFormat="1" ht="15.75" x14ac:dyDescent="0.25">
      <c r="A8" s="100" t="s">
        <v>1033</v>
      </c>
      <c r="B8" s="96"/>
      <c r="C8" s="96"/>
      <c r="D8" s="96"/>
      <c r="E8" s="348"/>
    </row>
    <row r="9" spans="1:13" s="98" customFormat="1" ht="15.75" x14ac:dyDescent="0.25">
      <c r="A9" s="100" t="s">
        <v>1034</v>
      </c>
      <c r="B9" s="96"/>
      <c r="C9" s="96"/>
      <c r="D9" s="96"/>
      <c r="E9" s="348"/>
    </row>
    <row r="10" spans="1:13" s="98" customFormat="1" ht="15.75" x14ac:dyDescent="0.25">
      <c r="A10" s="100" t="s">
        <v>1035</v>
      </c>
      <c r="B10" s="96"/>
      <c r="C10" s="96"/>
      <c r="D10" s="96"/>
      <c r="E10" s="348"/>
    </row>
    <row r="11" spans="1:13" s="98" customFormat="1" ht="15.75" x14ac:dyDescent="0.25">
      <c r="A11" s="99" t="s">
        <v>771</v>
      </c>
      <c r="B11" s="96"/>
      <c r="C11" s="96"/>
      <c r="D11" s="96"/>
      <c r="E11" s="348"/>
    </row>
    <row r="12" spans="1:13" s="101" customFormat="1" ht="19.5" customHeight="1" x14ac:dyDescent="0.3">
      <c r="A12" s="398" t="s">
        <v>105</v>
      </c>
      <c r="B12" s="399" t="s">
        <v>106</v>
      </c>
      <c r="C12" s="400" t="s">
        <v>701</v>
      </c>
      <c r="D12" s="401" t="s">
        <v>788</v>
      </c>
      <c r="E12" s="416" t="s">
        <v>787</v>
      </c>
    </row>
    <row r="13" spans="1:13" s="104" customFormat="1" ht="16.5" customHeight="1" x14ac:dyDescent="0.3">
      <c r="A13" s="102" t="s">
        <v>69</v>
      </c>
      <c r="B13" s="103" t="s">
        <v>69</v>
      </c>
      <c r="C13" s="342" t="s">
        <v>702</v>
      </c>
      <c r="D13" s="343" t="s">
        <v>789</v>
      </c>
      <c r="E13" s="349" t="s">
        <v>786</v>
      </c>
    </row>
    <row r="14" spans="1:13" x14ac:dyDescent="0.25">
      <c r="A14" s="108" t="s">
        <v>123</v>
      </c>
      <c r="B14" s="109" t="s">
        <v>124</v>
      </c>
      <c r="C14" s="341" t="str">
        <f>CONCATENATE(B14," ",A14)</f>
        <v>Ber Reikeboom</v>
      </c>
      <c r="D14" s="344" t="s">
        <v>743</v>
      </c>
      <c r="E14" s="110"/>
      <c r="F14" s="1009" t="s">
        <v>57</v>
      </c>
    </row>
    <row r="15" spans="1:13" x14ac:dyDescent="0.25">
      <c r="A15" s="105" t="s">
        <v>119</v>
      </c>
      <c r="B15" s="105" t="s">
        <v>70</v>
      </c>
      <c r="C15" s="105"/>
      <c r="D15" s="105"/>
      <c r="E15" s="350"/>
      <c r="F15" s="1009" t="s">
        <v>122</v>
      </c>
    </row>
    <row r="16" spans="1:13" x14ac:dyDescent="0.25">
      <c r="A16" s="112" t="s">
        <v>125</v>
      </c>
      <c r="B16" s="106" t="s">
        <v>126</v>
      </c>
      <c r="C16" s="107" t="str">
        <f t="shared" ref="C16:C41" si="0">B16&amp;"  "&amp;A16</f>
        <v>Ton  Dings</v>
      </c>
      <c r="D16" s="345" t="s">
        <v>744</v>
      </c>
      <c r="E16" s="397"/>
    </row>
    <row r="17" spans="1:5" x14ac:dyDescent="0.25">
      <c r="A17" s="112" t="s">
        <v>127</v>
      </c>
      <c r="B17" s="106" t="s">
        <v>128</v>
      </c>
      <c r="C17" s="107" t="str">
        <f t="shared" si="0"/>
        <v>Peter  Janssen</v>
      </c>
      <c r="D17" s="345" t="s">
        <v>745</v>
      </c>
      <c r="E17" s="397"/>
    </row>
    <row r="18" spans="1:5" x14ac:dyDescent="0.25">
      <c r="A18" s="112" t="s">
        <v>129</v>
      </c>
      <c r="B18" s="106" t="s">
        <v>130</v>
      </c>
      <c r="C18" s="107" t="str">
        <f t="shared" si="0"/>
        <v>Jos  Goor</v>
      </c>
      <c r="D18" s="345" t="s">
        <v>746</v>
      </c>
      <c r="E18" s="397"/>
    </row>
    <row r="19" spans="1:5" x14ac:dyDescent="0.25">
      <c r="A19" s="112" t="s">
        <v>704</v>
      </c>
      <c r="B19" s="106" t="s">
        <v>124</v>
      </c>
      <c r="C19" s="107" t="str">
        <f t="shared" si="0"/>
        <v>Ber  van Ullings</v>
      </c>
      <c r="D19" s="345" t="s">
        <v>747</v>
      </c>
      <c r="E19" s="397"/>
    </row>
    <row r="20" spans="1:5" x14ac:dyDescent="0.25">
      <c r="A20" s="112" t="s">
        <v>132</v>
      </c>
      <c r="B20" s="106" t="s">
        <v>133</v>
      </c>
      <c r="C20" s="107" t="str">
        <f t="shared" si="0"/>
        <v>Koos  Denssen</v>
      </c>
      <c r="D20" s="345" t="s">
        <v>748</v>
      </c>
      <c r="E20" s="397"/>
    </row>
    <row r="21" spans="1:5" x14ac:dyDescent="0.25">
      <c r="A21" s="112" t="s">
        <v>134</v>
      </c>
      <c r="B21" s="106" t="s">
        <v>70</v>
      </c>
      <c r="C21" s="107" t="str">
        <f t="shared" si="0"/>
        <v>Theo  Jansz</v>
      </c>
      <c r="D21" s="345" t="s">
        <v>749</v>
      </c>
      <c r="E21" s="397"/>
    </row>
    <row r="22" spans="1:5" x14ac:dyDescent="0.25">
      <c r="A22" s="112" t="s">
        <v>127</v>
      </c>
      <c r="B22" s="106" t="s">
        <v>135</v>
      </c>
      <c r="C22" s="107" t="str">
        <f t="shared" si="0"/>
        <v>Jack  Janssen</v>
      </c>
      <c r="D22" s="345" t="s">
        <v>750</v>
      </c>
      <c r="E22" s="397"/>
    </row>
    <row r="23" spans="1:5" x14ac:dyDescent="0.25">
      <c r="A23" s="112" t="s">
        <v>136</v>
      </c>
      <c r="B23" s="106" t="s">
        <v>71</v>
      </c>
      <c r="C23" s="107" t="str">
        <f t="shared" si="0"/>
        <v>Klaas  Tenssen</v>
      </c>
      <c r="D23" s="345" t="s">
        <v>751</v>
      </c>
      <c r="E23" s="397"/>
    </row>
    <row r="24" spans="1:5" x14ac:dyDescent="0.25">
      <c r="A24" s="112" t="s">
        <v>137</v>
      </c>
      <c r="B24" s="106" t="s">
        <v>128</v>
      </c>
      <c r="C24" s="107" t="str">
        <f t="shared" si="0"/>
        <v>Peter  Nevel</v>
      </c>
      <c r="D24" s="345" t="s">
        <v>752</v>
      </c>
      <c r="E24" s="397"/>
    </row>
    <row r="25" spans="1:5" x14ac:dyDescent="0.25">
      <c r="A25" s="112" t="s">
        <v>138</v>
      </c>
      <c r="B25" s="106" t="s">
        <v>139</v>
      </c>
      <c r="C25" s="107" t="str">
        <f t="shared" si="0"/>
        <v>Huub  Peskens</v>
      </c>
      <c r="D25" s="345" t="s">
        <v>753</v>
      </c>
      <c r="E25" s="397"/>
    </row>
    <row r="26" spans="1:5" x14ac:dyDescent="0.25">
      <c r="A26" s="112" t="s">
        <v>140</v>
      </c>
      <c r="B26" s="106" t="s">
        <v>128</v>
      </c>
      <c r="C26" s="107" t="str">
        <f t="shared" si="0"/>
        <v>Peter  Poots</v>
      </c>
      <c r="D26" s="345" t="s">
        <v>754</v>
      </c>
      <c r="E26" s="397"/>
    </row>
    <row r="27" spans="1:5" x14ac:dyDescent="0.25">
      <c r="A27" s="112" t="s">
        <v>141</v>
      </c>
      <c r="B27" s="106" t="s">
        <v>135</v>
      </c>
      <c r="C27" s="107" t="str">
        <f t="shared" si="0"/>
        <v>Jack  Puts</v>
      </c>
      <c r="D27" s="345" t="s">
        <v>755</v>
      </c>
      <c r="E27" s="397"/>
    </row>
    <row r="28" spans="1:5" x14ac:dyDescent="0.25">
      <c r="A28" s="112" t="s">
        <v>142</v>
      </c>
      <c r="B28" s="106" t="s">
        <v>139</v>
      </c>
      <c r="C28" s="107" t="str">
        <f t="shared" si="0"/>
        <v>Huub  Timmermans</v>
      </c>
      <c r="D28" s="345" t="s">
        <v>756</v>
      </c>
      <c r="E28" s="397"/>
    </row>
    <row r="29" spans="1:5" x14ac:dyDescent="0.25">
      <c r="A29" s="112" t="s">
        <v>143</v>
      </c>
      <c r="B29" s="106" t="s">
        <v>144</v>
      </c>
      <c r="C29" s="107" t="str">
        <f t="shared" si="0"/>
        <v>Leon  Ullings</v>
      </c>
      <c r="D29" s="345" t="s">
        <v>757</v>
      </c>
      <c r="E29" s="397"/>
    </row>
    <row r="30" spans="1:5" x14ac:dyDescent="0.25">
      <c r="A30" s="112" t="s">
        <v>145</v>
      </c>
      <c r="B30" s="106" t="s">
        <v>133</v>
      </c>
      <c r="C30" s="107" t="str">
        <f t="shared" si="0"/>
        <v>Koos  Verdonschot</v>
      </c>
      <c r="D30" s="345" t="s">
        <v>758</v>
      </c>
      <c r="E30" s="397"/>
    </row>
    <row r="31" spans="1:5" x14ac:dyDescent="0.25">
      <c r="A31" s="112" t="s">
        <v>146</v>
      </c>
      <c r="B31" s="106" t="s">
        <v>130</v>
      </c>
      <c r="C31" s="107" t="str">
        <f t="shared" si="0"/>
        <v>Jos  Verdankschot</v>
      </c>
      <c r="D31" s="345" t="s">
        <v>759</v>
      </c>
      <c r="E31" s="397"/>
    </row>
    <row r="32" spans="1:5" x14ac:dyDescent="0.25">
      <c r="A32" s="112" t="s">
        <v>147</v>
      </c>
      <c r="B32" s="106" t="s">
        <v>144</v>
      </c>
      <c r="C32" s="107" t="str">
        <f t="shared" si="0"/>
        <v>Leon  Lonschot</v>
      </c>
      <c r="D32" s="345" t="s">
        <v>760</v>
      </c>
      <c r="E32" s="397"/>
    </row>
    <row r="33" spans="1:5" x14ac:dyDescent="0.25">
      <c r="A33" s="112" t="s">
        <v>148</v>
      </c>
      <c r="B33" s="106" t="s">
        <v>149</v>
      </c>
      <c r="C33" s="107" t="str">
        <f t="shared" si="0"/>
        <v>Feb  Putsdam</v>
      </c>
      <c r="D33" s="345" t="s">
        <v>761</v>
      </c>
      <c r="E33" s="397"/>
    </row>
    <row r="34" spans="1:5" x14ac:dyDescent="0.25">
      <c r="A34" s="112" t="s">
        <v>127</v>
      </c>
      <c r="B34" s="106" t="s">
        <v>126</v>
      </c>
      <c r="C34" s="107" t="str">
        <f t="shared" si="0"/>
        <v>Ton  Janssen</v>
      </c>
      <c r="D34" s="345" t="s">
        <v>762</v>
      </c>
      <c r="E34" s="397"/>
    </row>
    <row r="35" spans="1:5" x14ac:dyDescent="0.25">
      <c r="A35" s="112" t="s">
        <v>127</v>
      </c>
      <c r="B35" s="106" t="s">
        <v>150</v>
      </c>
      <c r="C35" s="107" t="str">
        <f t="shared" si="0"/>
        <v>Ger  Janssen</v>
      </c>
      <c r="D35" s="345" t="s">
        <v>763</v>
      </c>
      <c r="E35" s="397"/>
    </row>
    <row r="36" spans="1:5" x14ac:dyDescent="0.25">
      <c r="A36" s="112" t="s">
        <v>138</v>
      </c>
      <c r="B36" s="106" t="s">
        <v>71</v>
      </c>
      <c r="C36" s="107" t="str">
        <f t="shared" si="0"/>
        <v>Klaas  Peskens</v>
      </c>
      <c r="D36" s="345" t="s">
        <v>764</v>
      </c>
      <c r="E36" s="397"/>
    </row>
    <row r="37" spans="1:5" x14ac:dyDescent="0.25">
      <c r="A37" s="112" t="s">
        <v>151</v>
      </c>
      <c r="B37" s="106" t="s">
        <v>126</v>
      </c>
      <c r="C37" s="107" t="str">
        <f t="shared" si="0"/>
        <v>Ton  Penders</v>
      </c>
      <c r="D37" s="345" t="s">
        <v>765</v>
      </c>
      <c r="E37" s="397"/>
    </row>
    <row r="38" spans="1:5" x14ac:dyDescent="0.25">
      <c r="A38" s="112" t="s">
        <v>142</v>
      </c>
      <c r="B38" s="106" t="s">
        <v>150</v>
      </c>
      <c r="C38" s="107" t="str">
        <f t="shared" si="0"/>
        <v>Ger  Timmermans</v>
      </c>
      <c r="D38" s="345" t="s">
        <v>766</v>
      </c>
      <c r="E38" s="397"/>
    </row>
    <row r="39" spans="1:5" x14ac:dyDescent="0.25">
      <c r="A39" s="112" t="s">
        <v>152</v>
      </c>
      <c r="B39" s="106" t="s">
        <v>139</v>
      </c>
      <c r="C39" s="107" t="str">
        <f t="shared" si="0"/>
        <v>Huub  Tijmerman</v>
      </c>
      <c r="D39" s="345" t="s">
        <v>767</v>
      </c>
      <c r="E39" s="397"/>
    </row>
    <row r="40" spans="1:5" x14ac:dyDescent="0.25">
      <c r="A40" s="112" t="s">
        <v>153</v>
      </c>
      <c r="B40" s="106" t="s">
        <v>144</v>
      </c>
      <c r="C40" s="107" t="str">
        <f t="shared" si="0"/>
        <v>Leon  Timmer</v>
      </c>
      <c r="D40" s="345" t="s">
        <v>768</v>
      </c>
      <c r="E40" s="397"/>
    </row>
    <row r="41" spans="1:5" x14ac:dyDescent="0.25">
      <c r="A41" s="402" t="s">
        <v>154</v>
      </c>
      <c r="B41" s="403" t="s">
        <v>135</v>
      </c>
      <c r="C41" s="404" t="str">
        <f t="shared" si="0"/>
        <v>Jack  Jellings</v>
      </c>
      <c r="D41" s="405" t="s">
        <v>769</v>
      </c>
      <c r="E41" s="406"/>
    </row>
  </sheetData>
  <mergeCells count="1">
    <mergeCell ref="A1:E1"/>
  </mergeCells>
  <phoneticPr fontId="204" type="noConversion"/>
  <printOptions horizontalCentered="1"/>
  <pageMargins left="0.19685039370078741" right="0.19685039370078741" top="0.78740157480314965" bottom="0.78740157480314965" header="0.51181102362204722" footer="0.51181102362204722"/>
  <pageSetup paperSize="9" scale="75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41" max="8" man="1"/>
  </rowBreaks>
  <ignoredErrors>
    <ignoredError sqref="C13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1"/>
  <sheetViews>
    <sheetView showGridLines="0" zoomScaleNormal="100" zoomScaleSheetLayoutView="80" workbookViewId="0">
      <selection activeCell="H1" sqref="H1"/>
    </sheetView>
  </sheetViews>
  <sheetFormatPr defaultColWidth="8.85546875" defaultRowHeight="15" x14ac:dyDescent="0.25"/>
  <cols>
    <col min="1" max="1" width="15.42578125" customWidth="1"/>
    <col min="2" max="2" width="23.85546875" customWidth="1"/>
    <col min="3" max="3" width="21.85546875" customWidth="1"/>
    <col min="4" max="4" width="9.42578125" customWidth="1"/>
    <col min="5" max="5" width="22.85546875" customWidth="1"/>
    <col min="6" max="6" width="16.85546875" customWidth="1"/>
    <col min="7" max="7" width="9.85546875" customWidth="1"/>
  </cols>
  <sheetData>
    <row r="1" spans="1:10" ht="50.25" customHeight="1" thickBot="1" x14ac:dyDescent="0.3">
      <c r="A1" s="1010" t="s">
        <v>1149</v>
      </c>
      <c r="B1" s="1010"/>
      <c r="C1" s="1010"/>
      <c r="D1" s="1010"/>
      <c r="E1" s="1010"/>
      <c r="F1" s="1010"/>
      <c r="G1" s="1010"/>
    </row>
    <row r="2" spans="1:10" s="418" customFormat="1" ht="30" customHeight="1" thickTop="1" x14ac:dyDescent="0.25">
      <c r="A2" s="444" t="s">
        <v>880</v>
      </c>
    </row>
    <row r="3" spans="1:10" s="276" customFormat="1" ht="21" x14ac:dyDescent="0.25">
      <c r="A3" s="443" t="s">
        <v>803</v>
      </c>
      <c r="B3" s="420"/>
      <c r="C3" s="421"/>
      <c r="D3" s="420"/>
      <c r="E3" s="420"/>
      <c r="F3" s="420"/>
      <c r="G3" s="420"/>
    </row>
    <row r="4" spans="1:10" s="422" customFormat="1" ht="15" customHeight="1" x14ac:dyDescent="0.25">
      <c r="A4" s="116" t="s">
        <v>804</v>
      </c>
      <c r="F4"/>
      <c r="G4"/>
    </row>
    <row r="5" spans="1:10" s="422" customFormat="1" ht="15" customHeight="1" x14ac:dyDescent="0.25">
      <c r="A5" s="447" t="s">
        <v>1040</v>
      </c>
      <c r="B5" s="423"/>
      <c r="C5" s="423"/>
      <c r="F5"/>
      <c r="G5"/>
    </row>
    <row r="6" spans="1:10" s="422" customFormat="1" ht="15" customHeight="1" x14ac:dyDescent="0.25">
      <c r="A6" s="447" t="s">
        <v>1041</v>
      </c>
      <c r="B6" s="423"/>
      <c r="C6" s="423"/>
      <c r="F6" s="134"/>
      <c r="G6" s="134"/>
      <c r="J6" s="445"/>
    </row>
    <row r="7" spans="1:10" s="422" customFormat="1" ht="15" customHeight="1" x14ac:dyDescent="0.25">
      <c r="A7" s="116" t="s">
        <v>1036</v>
      </c>
      <c r="B7" s="423"/>
      <c r="C7" s="423"/>
      <c r="F7"/>
      <c r="G7"/>
    </row>
    <row r="8" spans="1:10" s="422" customFormat="1" ht="15" customHeight="1" x14ac:dyDescent="0.25">
      <c r="A8" s="116" t="s">
        <v>1037</v>
      </c>
      <c r="F8"/>
      <c r="G8"/>
    </row>
    <row r="9" spans="1:10" s="422" customFormat="1" ht="15" customHeight="1" x14ac:dyDescent="0.25">
      <c r="A9" s="447" t="s">
        <v>1042</v>
      </c>
      <c r="F9"/>
      <c r="G9"/>
    </row>
    <row r="10" spans="1:10" s="422" customFormat="1" ht="15" customHeight="1" x14ac:dyDescent="0.25">
      <c r="A10" s="116" t="s">
        <v>878</v>
      </c>
      <c r="F10"/>
      <c r="G10"/>
    </row>
    <row r="11" spans="1:10" s="422" customFormat="1" ht="15" customHeight="1" x14ac:dyDescent="0.25">
      <c r="A11" s="447" t="s">
        <v>1043</v>
      </c>
      <c r="F11"/>
      <c r="G11"/>
    </row>
    <row r="12" spans="1:10" s="422" customFormat="1" ht="15" customHeight="1" x14ac:dyDescent="0.25">
      <c r="A12" s="357" t="s">
        <v>805</v>
      </c>
      <c r="F12"/>
      <c r="G12"/>
    </row>
    <row r="13" spans="1:10" s="424" customFormat="1" ht="21" x14ac:dyDescent="0.25">
      <c r="B13" s="425" t="s">
        <v>564</v>
      </c>
      <c r="C13" s="426"/>
      <c r="D13" s="427"/>
      <c r="E13"/>
      <c r="F13" s="425" t="s">
        <v>369</v>
      </c>
    </row>
    <row r="14" spans="1:10" s="431" customFormat="1" ht="21" x14ac:dyDescent="0.35">
      <c r="A14" s="428" t="s">
        <v>806</v>
      </c>
      <c r="B14" s="464"/>
      <c r="C14" s="471" t="s">
        <v>807</v>
      </c>
      <c r="D14" s="465"/>
      <c r="E14" s="428" t="s">
        <v>806</v>
      </c>
      <c r="F14" s="466"/>
    </row>
    <row r="15" spans="1:10" s="431" customFormat="1" ht="15.75" x14ac:dyDescent="0.25">
      <c r="A15" s="468" t="s">
        <v>808</v>
      </c>
      <c r="B15" s="469" t="str">
        <f>LEFT(A15,7)</f>
        <v>Janssen</v>
      </c>
      <c r="C15" s="473" t="s">
        <v>809</v>
      </c>
      <c r="D15" s="356"/>
      <c r="E15" s="468" t="s">
        <v>808</v>
      </c>
      <c r="F15" s="470"/>
    </row>
    <row r="16" spans="1:10" ht="15.75" x14ac:dyDescent="0.25">
      <c r="A16" s="468" t="s">
        <v>810</v>
      </c>
      <c r="B16" s="469" t="str">
        <f t="shared" ref="B16:B19" si="0">LEFT(A16,7)</f>
        <v>Pieters</v>
      </c>
      <c r="C16" s="447" t="s">
        <v>811</v>
      </c>
      <c r="D16" s="447"/>
      <c r="E16" s="468" t="s">
        <v>810</v>
      </c>
      <c r="F16" s="470"/>
    </row>
    <row r="17" spans="1:6" ht="15.75" x14ac:dyDescent="0.25">
      <c r="A17" s="468" t="s">
        <v>812</v>
      </c>
      <c r="B17" s="469" t="str">
        <f t="shared" si="0"/>
        <v>Klaesse</v>
      </c>
      <c r="C17" s="447" t="s">
        <v>813</v>
      </c>
      <c r="D17" s="447"/>
      <c r="E17" s="468" t="s">
        <v>812</v>
      </c>
      <c r="F17" s="470"/>
    </row>
    <row r="18" spans="1:6" ht="15.75" x14ac:dyDescent="0.25">
      <c r="A18" s="468" t="s">
        <v>814</v>
      </c>
      <c r="B18" s="469" t="str">
        <f t="shared" si="0"/>
        <v>Cox (10</v>
      </c>
      <c r="C18" s="447" t="s">
        <v>815</v>
      </c>
      <c r="D18" s="447"/>
      <c r="E18" s="468" t="s">
        <v>814</v>
      </c>
      <c r="F18" s="470"/>
    </row>
    <row r="19" spans="1:6" ht="15.75" x14ac:dyDescent="0.25">
      <c r="A19" s="468" t="s">
        <v>816</v>
      </c>
      <c r="B19" s="469" t="str">
        <f t="shared" si="0"/>
        <v>Fransen</v>
      </c>
      <c r="C19" s="447" t="s">
        <v>817</v>
      </c>
      <c r="D19" s="447"/>
      <c r="E19" s="468" t="s">
        <v>816</v>
      </c>
      <c r="F19" s="470"/>
    </row>
    <row r="20" spans="1:6" ht="21" x14ac:dyDescent="0.25">
      <c r="A20" s="428" t="s">
        <v>806</v>
      </c>
      <c r="C20" s="472" t="s">
        <v>818</v>
      </c>
      <c r="D20" s="429"/>
      <c r="E20" s="428" t="s">
        <v>806</v>
      </c>
      <c r="F20" s="430"/>
    </row>
    <row r="21" spans="1:6" ht="15.75" x14ac:dyDescent="0.25">
      <c r="A21" s="468" t="s">
        <v>808</v>
      </c>
      <c r="B21" s="469">
        <f t="shared" ref="B21:B25" si="1">SEARCH("(",A21)</f>
        <v>9</v>
      </c>
      <c r="C21" s="473" t="s">
        <v>819</v>
      </c>
      <c r="D21" s="429"/>
      <c r="E21" s="468" t="s">
        <v>808</v>
      </c>
      <c r="F21" s="470"/>
    </row>
    <row r="22" spans="1:6" ht="15.75" x14ac:dyDescent="0.25">
      <c r="A22" s="468" t="s">
        <v>810</v>
      </c>
      <c r="B22" s="469">
        <f t="shared" si="1"/>
        <v>11</v>
      </c>
      <c r="C22" s="355" t="s">
        <v>820</v>
      </c>
      <c r="D22" s="447"/>
      <c r="E22" s="468" t="s">
        <v>810</v>
      </c>
      <c r="F22" s="470"/>
    </row>
    <row r="23" spans="1:6" ht="15.75" x14ac:dyDescent="0.25">
      <c r="A23" s="468" t="s">
        <v>812</v>
      </c>
      <c r="B23" s="469">
        <f t="shared" si="1"/>
        <v>10</v>
      </c>
      <c r="C23" s="355" t="s">
        <v>820</v>
      </c>
      <c r="D23" s="447"/>
      <c r="E23" s="468" t="s">
        <v>812</v>
      </c>
      <c r="F23" s="470"/>
    </row>
    <row r="24" spans="1:6" ht="15.75" x14ac:dyDescent="0.25">
      <c r="A24" s="468" t="s">
        <v>814</v>
      </c>
      <c r="B24" s="469">
        <f t="shared" si="1"/>
        <v>5</v>
      </c>
      <c r="C24" s="355" t="s">
        <v>820</v>
      </c>
      <c r="D24" s="447"/>
      <c r="E24" s="468" t="s">
        <v>814</v>
      </c>
      <c r="F24" s="470"/>
    </row>
    <row r="25" spans="1:6" ht="15.75" x14ac:dyDescent="0.25">
      <c r="A25" s="468" t="s">
        <v>816</v>
      </c>
      <c r="B25" s="469">
        <f t="shared" si="1"/>
        <v>9</v>
      </c>
      <c r="C25" s="355" t="s">
        <v>820</v>
      </c>
      <c r="D25" s="447"/>
      <c r="E25" s="468" t="s">
        <v>816</v>
      </c>
      <c r="F25" s="470"/>
    </row>
    <row r="26" spans="1:6" ht="21" x14ac:dyDescent="0.35">
      <c r="A26" s="428" t="s">
        <v>806</v>
      </c>
      <c r="B26" s="464"/>
      <c r="C26" s="467" t="s">
        <v>821</v>
      </c>
      <c r="D26" s="465"/>
      <c r="E26" s="428" t="s">
        <v>806</v>
      </c>
      <c r="F26" s="466"/>
    </row>
    <row r="27" spans="1:6" ht="15.75" x14ac:dyDescent="0.25">
      <c r="A27" s="468" t="s">
        <v>808</v>
      </c>
      <c r="B27" s="474" t="str">
        <f>LEFT(A27,SEARCH("(",A27)-2)</f>
        <v>Janssen</v>
      </c>
      <c r="C27" s="473" t="s">
        <v>1039</v>
      </c>
      <c r="D27" s="429"/>
      <c r="E27" s="468" t="s">
        <v>808</v>
      </c>
      <c r="F27" s="470"/>
    </row>
    <row r="28" spans="1:6" ht="15.75" x14ac:dyDescent="0.25">
      <c r="A28" s="468" t="s">
        <v>810</v>
      </c>
      <c r="B28" s="474" t="str">
        <f t="shared" ref="B28:B31" si="2">LEFT(A28,SEARCH("(",A28)-2)</f>
        <v>Pietersen</v>
      </c>
      <c r="C28" s="355" t="s">
        <v>159</v>
      </c>
      <c r="D28" s="447"/>
      <c r="E28" s="468" t="s">
        <v>810</v>
      </c>
      <c r="F28" s="470"/>
    </row>
    <row r="29" spans="1:6" ht="15.75" x14ac:dyDescent="0.25">
      <c r="A29" s="468" t="s">
        <v>812</v>
      </c>
      <c r="B29" s="474" t="str">
        <f t="shared" si="2"/>
        <v>Klaessen</v>
      </c>
      <c r="C29" s="355" t="s">
        <v>159</v>
      </c>
      <c r="D29" s="447"/>
      <c r="E29" s="468" t="s">
        <v>812</v>
      </c>
      <c r="F29" s="470"/>
    </row>
    <row r="30" spans="1:6" ht="15.75" x14ac:dyDescent="0.25">
      <c r="A30" s="468" t="s">
        <v>814</v>
      </c>
      <c r="B30" s="474" t="str">
        <f t="shared" si="2"/>
        <v>Cox</v>
      </c>
      <c r="C30" s="355" t="s">
        <v>159</v>
      </c>
      <c r="D30" s="447"/>
      <c r="E30" s="468" t="s">
        <v>814</v>
      </c>
      <c r="F30" s="470"/>
    </row>
    <row r="31" spans="1:6" ht="15.75" x14ac:dyDescent="0.25">
      <c r="A31" s="468" t="s">
        <v>816</v>
      </c>
      <c r="B31" s="474" t="str">
        <f t="shared" si="2"/>
        <v>Fransen</v>
      </c>
      <c r="C31" s="355" t="s">
        <v>159</v>
      </c>
      <c r="D31" s="447"/>
      <c r="E31" s="468" t="s">
        <v>816</v>
      </c>
      <c r="F31" s="470"/>
    </row>
    <row r="33" spans="1:7" ht="21" x14ac:dyDescent="0.25">
      <c r="A33" s="428" t="s">
        <v>806</v>
      </c>
      <c r="C33" s="467" t="s">
        <v>822</v>
      </c>
      <c r="D33" s="429"/>
      <c r="E33" s="428" t="s">
        <v>806</v>
      </c>
      <c r="F33" s="430"/>
    </row>
    <row r="34" spans="1:7" ht="15.75" x14ac:dyDescent="0.25">
      <c r="A34" s="468" t="s">
        <v>808</v>
      </c>
      <c r="B34" s="474" t="str">
        <f>RIGHT(A34,5)</f>
        <v>(101)</v>
      </c>
      <c r="C34" s="473" t="s">
        <v>823</v>
      </c>
      <c r="D34" s="356"/>
      <c r="E34" s="468" t="s">
        <v>808</v>
      </c>
      <c r="F34" s="470"/>
    </row>
    <row r="35" spans="1:7" ht="15.75" x14ac:dyDescent="0.25">
      <c r="A35" s="468" t="s">
        <v>810</v>
      </c>
      <c r="B35" s="474" t="str">
        <f t="shared" ref="B35:B37" si="3">RIGHT(A35,5)</f>
        <v>(102)</v>
      </c>
      <c r="C35" s="355" t="s">
        <v>824</v>
      </c>
      <c r="D35" s="447"/>
      <c r="E35" s="468" t="s">
        <v>810</v>
      </c>
      <c r="F35" s="470"/>
    </row>
    <row r="36" spans="1:7" ht="15.75" x14ac:dyDescent="0.25">
      <c r="A36" s="468" t="s">
        <v>812</v>
      </c>
      <c r="B36" s="474" t="str">
        <f t="shared" si="3"/>
        <v>(103)</v>
      </c>
      <c r="C36" s="355" t="s">
        <v>824</v>
      </c>
      <c r="D36" s="447"/>
      <c r="E36" s="468" t="s">
        <v>812</v>
      </c>
      <c r="F36" s="470"/>
    </row>
    <row r="37" spans="1:7" ht="15.75" x14ac:dyDescent="0.25">
      <c r="A37" s="468" t="s">
        <v>814</v>
      </c>
      <c r="B37" s="474" t="str">
        <f t="shared" si="3"/>
        <v>(104)</v>
      </c>
      <c r="C37" s="355" t="s">
        <v>824</v>
      </c>
      <c r="D37" s="447"/>
      <c r="E37" s="468" t="s">
        <v>814</v>
      </c>
      <c r="F37" s="470"/>
    </row>
    <row r="38" spans="1:7" ht="15.75" x14ac:dyDescent="0.25">
      <c r="A38" s="468" t="s">
        <v>816</v>
      </c>
      <c r="B38" s="761" t="str">
        <f>RIGHT(A38,LEN(A38)-SEARCH("(",A38)+1)</f>
        <v>(105)</v>
      </c>
      <c r="C38" s="355" t="s">
        <v>1038</v>
      </c>
      <c r="D38" s="447"/>
      <c r="E38" s="468" t="s">
        <v>816</v>
      </c>
      <c r="F38" s="470"/>
    </row>
    <row r="39" spans="1:7" s="276" customFormat="1" ht="21" x14ac:dyDescent="0.25">
      <c r="A39" s="419" t="s">
        <v>879</v>
      </c>
      <c r="B39" s="420"/>
      <c r="C39" s="421"/>
      <c r="D39" s="420"/>
      <c r="E39" s="420"/>
      <c r="F39" s="420"/>
      <c r="G39" s="420"/>
    </row>
    <row r="40" spans="1:7" ht="15.75" x14ac:dyDescent="0.25">
      <c r="A40" s="446" t="s">
        <v>825</v>
      </c>
    </row>
    <row r="41" spans="1:7" ht="15.75" x14ac:dyDescent="0.25">
      <c r="A41" s="447" t="s">
        <v>843</v>
      </c>
    </row>
    <row r="42" spans="1:7" ht="15.75" x14ac:dyDescent="0.25">
      <c r="A42" s="448" t="s">
        <v>844</v>
      </c>
    </row>
    <row r="43" spans="1:7" ht="15.75" x14ac:dyDescent="0.25">
      <c r="A43" s="447"/>
      <c r="F43" s="207" t="s">
        <v>826</v>
      </c>
    </row>
    <row r="44" spans="1:7" ht="15.75" x14ac:dyDescent="0.25">
      <c r="A44" s="447" t="s">
        <v>827</v>
      </c>
      <c r="F44" s="449">
        <v>4</v>
      </c>
    </row>
    <row r="45" spans="1:7" ht="15.75" x14ac:dyDescent="0.25">
      <c r="A45" s="447"/>
    </row>
    <row r="46" spans="1:7" ht="15.75" x14ac:dyDescent="0.25">
      <c r="A46" s="447" t="s">
        <v>828</v>
      </c>
      <c r="B46" s="449">
        <f>LEN(A46)</f>
        <v>6</v>
      </c>
      <c r="C46" s="1022" t="s">
        <v>829</v>
      </c>
      <c r="D46" s="1022"/>
      <c r="E46" s="1022"/>
      <c r="F46" s="450"/>
      <c r="G46" s="447" t="s">
        <v>828</v>
      </c>
    </row>
    <row r="47" spans="1:7" ht="15.75" x14ac:dyDescent="0.25">
      <c r="A47" s="447" t="s">
        <v>830</v>
      </c>
      <c r="B47" s="449" t="str">
        <f>REPT("HER,",3)</f>
        <v>HER,HER,HER,</v>
      </c>
      <c r="C47" s="1022" t="s">
        <v>831</v>
      </c>
      <c r="D47" s="1022"/>
      <c r="E47" s="1022"/>
      <c r="F47" s="450"/>
      <c r="G47" s="447" t="s">
        <v>830</v>
      </c>
    </row>
    <row r="48" spans="1:7" ht="15.75" x14ac:dyDescent="0.25">
      <c r="A48" s="447" t="s">
        <v>822</v>
      </c>
      <c r="B48" s="449" t="str">
        <f>RIGHT(A48,3)</f>
        <v>HTS</v>
      </c>
      <c r="C48" s="1022" t="s">
        <v>832</v>
      </c>
      <c r="D48" s="1022"/>
      <c r="E48" s="1022"/>
      <c r="F48" s="450"/>
      <c r="G48" s="447" t="s">
        <v>822</v>
      </c>
    </row>
    <row r="50" spans="2:7" ht="15.75" x14ac:dyDescent="0.25">
      <c r="B50" s="451" t="s">
        <v>165</v>
      </c>
      <c r="C50" s="452" t="s">
        <v>833</v>
      </c>
      <c r="E50" s="451" t="s">
        <v>165</v>
      </c>
      <c r="F50" s="1023" t="s">
        <v>833</v>
      </c>
      <c r="G50" s="1023"/>
    </row>
    <row r="51" spans="2:7" ht="15.75" x14ac:dyDescent="0.25">
      <c r="B51" s="453">
        <v>653718781</v>
      </c>
      <c r="C51" s="453" t="str">
        <f>REPT("*",LEN(B51)-$F$44)&amp;RIGHT(B51,4)</f>
        <v>*****8781</v>
      </c>
      <c r="D51" s="447"/>
      <c r="E51" s="453">
        <v>653718781</v>
      </c>
      <c r="F51" s="459"/>
      <c r="G51" s="460"/>
    </row>
    <row r="52" spans="2:7" ht="15.75" x14ac:dyDescent="0.25">
      <c r="B52" s="453">
        <v>537187889</v>
      </c>
      <c r="C52" s="453" t="str">
        <f t="shared" ref="C52:C61" si="4">REPT("*",LEN(B52)-$F$44)&amp;RIGHT(B52,4)</f>
        <v>*****7889</v>
      </c>
      <c r="D52" s="447"/>
      <c r="E52" s="453">
        <v>537187889</v>
      </c>
      <c r="F52" s="461"/>
      <c r="G52" s="460"/>
    </row>
    <row r="53" spans="2:7" ht="15.75" x14ac:dyDescent="0.25">
      <c r="B53" s="453">
        <v>420656997</v>
      </c>
      <c r="C53" s="453" t="str">
        <f t="shared" si="4"/>
        <v>*****6997</v>
      </c>
      <c r="D53" s="447"/>
      <c r="E53" s="453">
        <v>420656997</v>
      </c>
      <c r="F53" s="461"/>
      <c r="G53" s="460"/>
    </row>
    <row r="54" spans="2:7" ht="15.75" x14ac:dyDescent="0.25">
      <c r="B54" s="453">
        <v>304126105</v>
      </c>
      <c r="C54" s="453" t="str">
        <f t="shared" si="4"/>
        <v>*****6105</v>
      </c>
      <c r="D54" s="447"/>
      <c r="E54" s="453">
        <v>304126105</v>
      </c>
      <c r="F54" s="461"/>
      <c r="G54" s="460"/>
    </row>
    <row r="55" spans="2:7" ht="15.75" x14ac:dyDescent="0.25">
      <c r="B55" s="463" t="s">
        <v>834</v>
      </c>
      <c r="C55" s="463"/>
      <c r="D55" s="447"/>
      <c r="E55" s="463" t="s">
        <v>834</v>
      </c>
      <c r="F55" s="461"/>
      <c r="G55" s="460"/>
    </row>
    <row r="56" spans="2:7" ht="15.75" x14ac:dyDescent="0.25">
      <c r="B56" s="462" t="s">
        <v>835</v>
      </c>
      <c r="C56" s="462" t="str">
        <f t="shared" si="4"/>
        <v>**************8794</v>
      </c>
      <c r="D56" s="447"/>
      <c r="E56" s="462" t="s">
        <v>835</v>
      </c>
      <c r="F56" s="461"/>
      <c r="G56" s="460"/>
    </row>
    <row r="57" spans="2:7" ht="15.75" x14ac:dyDescent="0.25">
      <c r="B57" s="453" t="s">
        <v>836</v>
      </c>
      <c r="C57" s="453" t="str">
        <f t="shared" si="4"/>
        <v>**************8799</v>
      </c>
      <c r="D57" s="447"/>
      <c r="E57" s="453" t="s">
        <v>836</v>
      </c>
      <c r="F57" s="461"/>
      <c r="G57" s="460"/>
    </row>
    <row r="58" spans="2:7" ht="15.75" x14ac:dyDescent="0.25">
      <c r="B58" s="462" t="s">
        <v>837</v>
      </c>
      <c r="C58" s="462" t="str">
        <f t="shared" si="4"/>
        <v>**************8804</v>
      </c>
      <c r="D58" s="447"/>
      <c r="E58" s="462" t="s">
        <v>837</v>
      </c>
      <c r="F58" s="458"/>
      <c r="G58" s="454"/>
    </row>
    <row r="59" spans="2:7" ht="15.75" x14ac:dyDescent="0.25">
      <c r="B59" s="453" t="s">
        <v>838</v>
      </c>
      <c r="C59" s="453" t="str">
        <f t="shared" si="4"/>
        <v>**************8809</v>
      </c>
      <c r="D59" s="447"/>
      <c r="E59" s="453" t="s">
        <v>838</v>
      </c>
      <c r="F59" s="461"/>
      <c r="G59" s="460"/>
    </row>
    <row r="60" spans="2:7" ht="15.75" x14ac:dyDescent="0.25">
      <c r="B60" s="453" t="s">
        <v>839</v>
      </c>
      <c r="C60" s="453" t="str">
        <f t="shared" si="4"/>
        <v>**************8814</v>
      </c>
      <c r="D60" s="447"/>
      <c r="E60" s="453" t="s">
        <v>839</v>
      </c>
      <c r="F60" s="461"/>
      <c r="G60" s="460"/>
    </row>
    <row r="61" spans="2:7" ht="15.75" x14ac:dyDescent="0.25">
      <c r="B61" s="457" t="s">
        <v>840</v>
      </c>
      <c r="C61" s="457" t="str">
        <f t="shared" si="4"/>
        <v>**************8819</v>
      </c>
      <c r="D61" s="447"/>
      <c r="E61" s="457" t="s">
        <v>840</v>
      </c>
      <c r="F61" s="455"/>
      <c r="G61" s="456"/>
    </row>
  </sheetData>
  <mergeCells count="5">
    <mergeCell ref="A1:G1"/>
    <mergeCell ref="C46:E46"/>
    <mergeCell ref="C47:E47"/>
    <mergeCell ref="C48:E48"/>
    <mergeCell ref="F50:G50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2"/>
  <sheetViews>
    <sheetView showGridLines="0" zoomScaleNormal="100" workbookViewId="0">
      <selection activeCell="K1" sqref="K1"/>
    </sheetView>
  </sheetViews>
  <sheetFormatPr defaultColWidth="8.85546875" defaultRowHeight="15" x14ac:dyDescent="0.25"/>
  <cols>
    <col min="1" max="1" width="2.42578125" customWidth="1"/>
    <col min="2" max="2" width="9.140625" bestFit="1" customWidth="1"/>
    <col min="3" max="3" width="9" bestFit="1" customWidth="1"/>
    <col min="4" max="4" width="15.28515625" customWidth="1"/>
    <col min="5" max="5" width="13.42578125" customWidth="1"/>
    <col min="6" max="6" width="12.42578125" customWidth="1"/>
    <col min="7" max="7" width="9.5703125" bestFit="1" customWidth="1"/>
    <col min="8" max="8" width="12.42578125" customWidth="1"/>
    <col min="9" max="9" width="12.42578125" bestFit="1" customWidth="1"/>
    <col min="10" max="10" width="12.5703125" bestFit="1" customWidth="1"/>
  </cols>
  <sheetData>
    <row r="1" spans="1:10" ht="50.25" customHeight="1" thickBot="1" x14ac:dyDescent="0.3">
      <c r="A1" s="1024" t="s">
        <v>58</v>
      </c>
      <c r="B1" s="1024"/>
      <c r="C1" s="1024"/>
      <c r="D1" s="1024"/>
      <c r="E1" s="1024"/>
      <c r="F1" s="1024"/>
      <c r="G1" s="1024"/>
      <c r="H1" s="1024"/>
      <c r="I1" s="1024"/>
      <c r="J1" s="1024"/>
    </row>
    <row r="2" spans="1:10" s="10" customFormat="1" ht="31.35" customHeight="1" thickTop="1" x14ac:dyDescent="0.25">
      <c r="A2" s="1025" t="s">
        <v>155</v>
      </c>
      <c r="B2" s="1025"/>
      <c r="C2" s="1025"/>
      <c r="D2" s="1025"/>
      <c r="E2" s="1025"/>
      <c r="F2" s="1025"/>
      <c r="G2" s="1025"/>
      <c r="H2" s="1025"/>
      <c r="I2" s="1025"/>
      <c r="J2" s="1025"/>
    </row>
    <row r="3" spans="1:10" ht="16.5" customHeight="1" x14ac:dyDescent="0.3">
      <c r="A3" s="114" t="s">
        <v>1093</v>
      </c>
      <c r="B3" s="115"/>
      <c r="C3" s="115"/>
      <c r="D3" s="115"/>
      <c r="E3" s="115"/>
      <c r="F3" s="115"/>
      <c r="G3" s="115"/>
      <c r="H3" s="115"/>
      <c r="I3" s="115"/>
      <c r="J3" s="115"/>
    </row>
    <row r="4" spans="1:10" ht="16.5" customHeight="1" x14ac:dyDescent="0.25">
      <c r="B4" s="116" t="s">
        <v>1094</v>
      </c>
    </row>
    <row r="5" spans="1:10" ht="15.75" x14ac:dyDescent="0.25">
      <c r="B5" s="116" t="s">
        <v>1095</v>
      </c>
    </row>
    <row r="6" spans="1:10" ht="15.75" x14ac:dyDescent="0.25">
      <c r="B6" s="447" t="s">
        <v>1096</v>
      </c>
    </row>
    <row r="7" spans="1:10" ht="14.25" customHeight="1" x14ac:dyDescent="0.25">
      <c r="A7" t="s">
        <v>999</v>
      </c>
      <c r="B7" s="447" t="s">
        <v>1097</v>
      </c>
    </row>
    <row r="8" spans="1:10" ht="15.75" x14ac:dyDescent="0.25">
      <c r="A8" t="s">
        <v>1000</v>
      </c>
      <c r="B8" s="447" t="s">
        <v>1098</v>
      </c>
    </row>
    <row r="9" spans="1:10" ht="15.75" x14ac:dyDescent="0.25">
      <c r="A9" t="s">
        <v>1001</v>
      </c>
      <c r="B9" s="447" t="s">
        <v>1099</v>
      </c>
    </row>
    <row r="10" spans="1:10" ht="15.75" x14ac:dyDescent="0.25">
      <c r="A10" t="s">
        <v>1002</v>
      </c>
      <c r="B10" s="447" t="s">
        <v>1100</v>
      </c>
    </row>
    <row r="11" spans="1:10" ht="15.75" x14ac:dyDescent="0.25">
      <c r="A11" t="s">
        <v>1003</v>
      </c>
      <c r="B11" s="447" t="s">
        <v>1101</v>
      </c>
    </row>
    <row r="12" spans="1:10" ht="15.75" x14ac:dyDescent="0.25">
      <c r="A12" t="s">
        <v>1004</v>
      </c>
      <c r="B12" s="447" t="s">
        <v>1102</v>
      </c>
    </row>
    <row r="13" spans="1:10" ht="15.75" x14ac:dyDescent="0.25">
      <c r="A13" t="s">
        <v>1005</v>
      </c>
      <c r="B13" s="447" t="s">
        <v>1103</v>
      </c>
    </row>
    <row r="26" spans="2:10" ht="18.75" x14ac:dyDescent="0.3">
      <c r="B26" s="1026" t="s">
        <v>156</v>
      </c>
      <c r="C26" s="1026"/>
      <c r="D26" s="1026"/>
      <c r="E26" s="1026"/>
      <c r="F26" s="1026"/>
      <c r="G26" s="1026"/>
      <c r="H26" s="1026"/>
      <c r="I26" s="1026"/>
      <c r="J26" s="1026"/>
    </row>
    <row r="27" spans="2:10" ht="18.75" x14ac:dyDescent="0.3">
      <c r="B27" s="117">
        <v>6</v>
      </c>
      <c r="C27" s="117">
        <v>5</v>
      </c>
      <c r="D27" s="117">
        <v>2</v>
      </c>
      <c r="E27" s="117">
        <v>4</v>
      </c>
      <c r="F27" s="117">
        <v>3</v>
      </c>
      <c r="G27" s="117">
        <v>1</v>
      </c>
      <c r="H27" s="117">
        <v>7</v>
      </c>
      <c r="I27" s="117">
        <v>9</v>
      </c>
      <c r="J27" s="117">
        <v>8</v>
      </c>
    </row>
    <row r="28" spans="2:10" ht="15.75" x14ac:dyDescent="0.25">
      <c r="B28" s="475" t="s">
        <v>157</v>
      </c>
      <c r="C28" s="476" t="s">
        <v>158</v>
      </c>
      <c r="D28" s="475" t="s">
        <v>159</v>
      </c>
      <c r="E28" s="476" t="s">
        <v>160</v>
      </c>
      <c r="F28" s="475" t="s">
        <v>161</v>
      </c>
      <c r="G28" s="475" t="s">
        <v>162</v>
      </c>
      <c r="H28" s="475" t="s">
        <v>163</v>
      </c>
      <c r="I28" s="475" t="s">
        <v>164</v>
      </c>
      <c r="J28" s="477" t="s">
        <v>165</v>
      </c>
    </row>
    <row r="29" spans="2:10" ht="15.75" x14ac:dyDescent="0.25">
      <c r="B29" s="478">
        <f ca="1">DATEDIF(H29,TODAY(),"y")</f>
        <v>62</v>
      </c>
      <c r="C29" s="480" t="s">
        <v>166</v>
      </c>
      <c r="D29" s="481" t="s">
        <v>125</v>
      </c>
      <c r="E29" s="480" t="s">
        <v>167</v>
      </c>
      <c r="F29" s="480" t="s">
        <v>168</v>
      </c>
      <c r="G29" s="482">
        <v>16</v>
      </c>
      <c r="H29" s="483">
        <v>21351</v>
      </c>
      <c r="I29" s="484">
        <v>475494087</v>
      </c>
      <c r="J29" s="479">
        <v>653718796</v>
      </c>
    </row>
    <row r="30" spans="2:10" ht="15.75" x14ac:dyDescent="0.25">
      <c r="B30" s="478">
        <f t="shared" ref="B30:B42" ca="1" si="0">DATEDIF(H30,TODAY(),"y")</f>
        <v>67</v>
      </c>
      <c r="C30" s="480" t="s">
        <v>169</v>
      </c>
      <c r="D30" s="481" t="s">
        <v>127</v>
      </c>
      <c r="E30" s="480" t="s">
        <v>167</v>
      </c>
      <c r="F30" s="480" t="s">
        <v>170</v>
      </c>
      <c r="G30" s="482">
        <v>6</v>
      </c>
      <c r="H30" s="483">
        <v>19524</v>
      </c>
      <c r="I30" s="484">
        <v>475494082</v>
      </c>
      <c r="J30" s="479">
        <v>653718791</v>
      </c>
    </row>
    <row r="31" spans="2:10" ht="15.75" x14ac:dyDescent="0.25">
      <c r="B31" s="478">
        <f t="shared" ca="1" si="0"/>
        <v>22</v>
      </c>
      <c r="C31" s="480" t="s">
        <v>171</v>
      </c>
      <c r="D31" s="481" t="s">
        <v>129</v>
      </c>
      <c r="E31" s="480" t="s">
        <v>167</v>
      </c>
      <c r="F31" s="480" t="s">
        <v>172</v>
      </c>
      <c r="G31" s="482">
        <v>24</v>
      </c>
      <c r="H31" s="483">
        <v>35967</v>
      </c>
      <c r="I31" s="484">
        <v>475494088</v>
      </c>
      <c r="J31" s="479">
        <v>653718797</v>
      </c>
    </row>
    <row r="32" spans="2:10" ht="15.75" x14ac:dyDescent="0.25">
      <c r="B32" s="478">
        <f t="shared" ca="1" si="0"/>
        <v>32</v>
      </c>
      <c r="C32" s="480" t="s">
        <v>173</v>
      </c>
      <c r="D32" s="481" t="s">
        <v>704</v>
      </c>
      <c r="E32" s="480" t="s">
        <v>174</v>
      </c>
      <c r="F32" s="480" t="s">
        <v>175</v>
      </c>
      <c r="G32" s="482">
        <v>29</v>
      </c>
      <c r="H32" s="483">
        <v>32294</v>
      </c>
      <c r="I32" s="484">
        <v>475494090</v>
      </c>
      <c r="J32" s="479">
        <v>653718799</v>
      </c>
    </row>
    <row r="33" spans="2:10" ht="15.75" x14ac:dyDescent="0.25">
      <c r="B33" s="478">
        <f t="shared" ca="1" si="0"/>
        <v>28</v>
      </c>
      <c r="C33" s="480" t="s">
        <v>176</v>
      </c>
      <c r="D33" s="481" t="s">
        <v>132</v>
      </c>
      <c r="E33" s="480" t="s">
        <v>177</v>
      </c>
      <c r="F33" s="480" t="s">
        <v>178</v>
      </c>
      <c r="G33" s="482">
        <v>32</v>
      </c>
      <c r="H33" s="483">
        <v>33752</v>
      </c>
      <c r="I33" s="484">
        <v>475494084</v>
      </c>
      <c r="J33" s="479">
        <v>653718793</v>
      </c>
    </row>
    <row r="34" spans="2:10" ht="15.75" x14ac:dyDescent="0.25">
      <c r="B34" s="478">
        <f t="shared" ca="1" si="0"/>
        <v>28</v>
      </c>
      <c r="C34" s="480" t="s">
        <v>176</v>
      </c>
      <c r="D34" s="481" t="s">
        <v>134</v>
      </c>
      <c r="E34" s="480" t="s">
        <v>177</v>
      </c>
      <c r="F34" s="480" t="s">
        <v>179</v>
      </c>
      <c r="G34" s="482">
        <v>33</v>
      </c>
      <c r="H34" s="483">
        <v>33752</v>
      </c>
      <c r="I34" s="484">
        <v>475494084</v>
      </c>
      <c r="J34" s="479">
        <v>653718793</v>
      </c>
    </row>
    <row r="35" spans="2:10" ht="15.75" x14ac:dyDescent="0.25">
      <c r="B35" s="478">
        <f t="shared" ca="1" si="0"/>
        <v>62</v>
      </c>
      <c r="C35" s="480" t="s">
        <v>180</v>
      </c>
      <c r="D35" s="481" t="s">
        <v>127</v>
      </c>
      <c r="E35" s="480" t="s">
        <v>177</v>
      </c>
      <c r="F35" s="480" t="s">
        <v>181</v>
      </c>
      <c r="G35" s="482">
        <v>14</v>
      </c>
      <c r="H35" s="483">
        <v>21342</v>
      </c>
      <c r="I35" s="484">
        <v>475494091</v>
      </c>
      <c r="J35" s="479">
        <v>653718800</v>
      </c>
    </row>
    <row r="36" spans="2:10" ht="15.75" x14ac:dyDescent="0.25">
      <c r="B36" s="478">
        <f t="shared" ca="1" si="0"/>
        <v>49</v>
      </c>
      <c r="C36" s="480" t="s">
        <v>182</v>
      </c>
      <c r="D36" s="481" t="s">
        <v>136</v>
      </c>
      <c r="E36" s="480" t="s">
        <v>183</v>
      </c>
      <c r="F36" s="480" t="s">
        <v>184</v>
      </c>
      <c r="G36" s="482">
        <v>2</v>
      </c>
      <c r="H36" s="483">
        <v>26093</v>
      </c>
      <c r="I36" s="484">
        <v>475494086</v>
      </c>
      <c r="J36" s="479">
        <v>653718795</v>
      </c>
    </row>
    <row r="37" spans="2:10" ht="15.75" x14ac:dyDescent="0.25">
      <c r="B37" s="478">
        <f t="shared" ca="1" si="0"/>
        <v>62</v>
      </c>
      <c r="C37" s="480" t="s">
        <v>185</v>
      </c>
      <c r="D37" s="481" t="s">
        <v>137</v>
      </c>
      <c r="E37" s="480" t="s">
        <v>177</v>
      </c>
      <c r="F37" s="480" t="s">
        <v>186</v>
      </c>
      <c r="G37" s="482">
        <v>12</v>
      </c>
      <c r="H37" s="483">
        <v>21339</v>
      </c>
      <c r="I37" s="484">
        <v>475494085</v>
      </c>
      <c r="J37" s="479">
        <v>653718794</v>
      </c>
    </row>
    <row r="38" spans="2:10" ht="15.75" x14ac:dyDescent="0.25">
      <c r="B38" s="478">
        <f t="shared" ca="1" si="0"/>
        <v>22</v>
      </c>
      <c r="C38" s="480" t="s">
        <v>185</v>
      </c>
      <c r="D38" s="481" t="s">
        <v>138</v>
      </c>
      <c r="E38" s="480" t="s">
        <v>177</v>
      </c>
      <c r="F38" s="480" t="s">
        <v>187</v>
      </c>
      <c r="G38" s="482">
        <v>13</v>
      </c>
      <c r="H38" s="483">
        <v>35949</v>
      </c>
      <c r="I38" s="484">
        <v>475494085</v>
      </c>
      <c r="J38" s="479">
        <v>653718794</v>
      </c>
    </row>
    <row r="39" spans="2:10" ht="15.75" x14ac:dyDescent="0.25">
      <c r="B39" s="478">
        <f t="shared" ca="1" si="0"/>
        <v>42</v>
      </c>
      <c r="C39" s="480" t="s">
        <v>188</v>
      </c>
      <c r="D39" s="481" t="s">
        <v>140</v>
      </c>
      <c r="E39" s="480" t="s">
        <v>177</v>
      </c>
      <c r="F39" s="480" t="s">
        <v>189</v>
      </c>
      <c r="G39" s="482">
        <v>26</v>
      </c>
      <c r="H39" s="483">
        <v>28653</v>
      </c>
      <c r="I39" s="484">
        <v>475494092</v>
      </c>
      <c r="J39" s="479">
        <v>653718801</v>
      </c>
    </row>
    <row r="40" spans="2:10" ht="15.75" x14ac:dyDescent="0.25">
      <c r="B40" s="478">
        <f t="shared" ca="1" si="0"/>
        <v>19</v>
      </c>
      <c r="C40" s="480" t="s">
        <v>190</v>
      </c>
      <c r="D40" s="481" t="s">
        <v>141</v>
      </c>
      <c r="E40" s="480" t="s">
        <v>191</v>
      </c>
      <c r="F40" s="480" t="s">
        <v>192</v>
      </c>
      <c r="G40" s="482">
        <v>17</v>
      </c>
      <c r="H40" s="483">
        <v>37060</v>
      </c>
      <c r="I40" s="484">
        <v>475494093</v>
      </c>
      <c r="J40" s="479">
        <v>653718802</v>
      </c>
    </row>
    <row r="41" spans="2:10" ht="15.75" x14ac:dyDescent="0.25">
      <c r="B41" s="478">
        <f t="shared" ca="1" si="0"/>
        <v>62</v>
      </c>
      <c r="C41" s="480" t="s">
        <v>193</v>
      </c>
      <c r="D41" s="481" t="s">
        <v>142</v>
      </c>
      <c r="E41" s="480" t="s">
        <v>167</v>
      </c>
      <c r="F41" s="480" t="s">
        <v>194</v>
      </c>
      <c r="G41" s="482">
        <v>7</v>
      </c>
      <c r="H41" s="483">
        <v>21330</v>
      </c>
      <c r="I41" s="484">
        <v>475494089</v>
      </c>
      <c r="J41" s="479">
        <v>653718798</v>
      </c>
    </row>
    <row r="42" spans="2:10" ht="15.75" x14ac:dyDescent="0.25">
      <c r="B42" s="485">
        <f t="shared" ca="1" si="0"/>
        <v>32</v>
      </c>
      <c r="C42" s="486" t="s">
        <v>195</v>
      </c>
      <c r="D42" s="487" t="s">
        <v>143</v>
      </c>
      <c r="E42" s="486" t="s">
        <v>167</v>
      </c>
      <c r="F42" s="486" t="s">
        <v>196</v>
      </c>
      <c r="G42" s="488">
        <v>22</v>
      </c>
      <c r="H42" s="489">
        <v>32314</v>
      </c>
      <c r="I42" s="490">
        <v>475494083</v>
      </c>
      <c r="J42" s="491">
        <v>653718792</v>
      </c>
    </row>
  </sheetData>
  <mergeCells count="3">
    <mergeCell ref="A1:J1"/>
    <mergeCell ref="A2:J2"/>
    <mergeCell ref="B26:J2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34</vt:i4>
      </vt:variant>
      <vt:variant>
        <vt:lpstr>Benoemde bereiken</vt:lpstr>
      </vt:variant>
      <vt:variant>
        <vt:i4>22</vt:i4>
      </vt:variant>
    </vt:vector>
  </HeadingPairs>
  <TitlesOfParts>
    <vt:vector size="56" baseType="lpstr">
      <vt:lpstr>Inhoud gevorderd deel 1</vt:lpstr>
      <vt:lpstr>1. Doorvoeren</vt:lpstr>
      <vt:lpstr>2. Aangepaste lijst</vt:lpstr>
      <vt:lpstr>3. Transponeren</vt:lpstr>
      <vt:lpstr>4. Objecten met tekst </vt:lpstr>
      <vt:lpstr>5. Teksten samenvoegen</vt:lpstr>
      <vt:lpstr>6. Teksten samenvoegen vervolg</vt:lpstr>
      <vt:lpstr>Extra TEKST functie</vt:lpstr>
      <vt:lpstr>7. Kolommen sorteren</vt:lpstr>
      <vt:lpstr>8. Titels vastzetten</vt:lpstr>
      <vt:lpstr>9.  Tekst &amp; opmaak</vt:lpstr>
      <vt:lpstr>10. Celeigenschappen</vt:lpstr>
      <vt:lpstr>11.  Dubbele waarden opsporen</vt:lpstr>
      <vt:lpstr>12. Grafieken maken en indelen</vt:lpstr>
      <vt:lpstr>13.Grafieken indelen en opmaken</vt:lpstr>
      <vt:lpstr>14. Functie SOM.ALS</vt:lpstr>
      <vt:lpstr>15. Functie  SOMMEN.ALS</vt:lpstr>
      <vt:lpstr>WereldProductie</vt:lpstr>
      <vt:lpstr> 16. AANTAL. en AANTALLEN.ALS </vt:lpstr>
      <vt:lpstr>17. Absolute verwijzingen</vt:lpstr>
      <vt:lpstr>Extra Absoluut en relatief</vt:lpstr>
      <vt:lpstr>18. ALS met absolute criteria </vt:lpstr>
      <vt:lpstr> 19. Functie ALS, OF en EN </vt:lpstr>
      <vt:lpstr>20. Subtotalen</vt:lpstr>
      <vt:lpstr>21. INTEGER  REST Tijd functies</vt:lpstr>
      <vt:lpstr>22. ALS.DATUMTIJD</vt:lpstr>
      <vt:lpstr>23. VERT.ZOEKEN</vt:lpstr>
      <vt:lpstr>24. HORZ.ZOEKEN </vt:lpstr>
      <vt:lpstr>25. Voorwaardelijke opmaak </vt:lpstr>
      <vt:lpstr>Validatie</vt:lpstr>
      <vt:lpstr>24a Validatie gecombineerd</vt:lpstr>
      <vt:lpstr>24a voorbeeld</vt:lpstr>
      <vt:lpstr>26. Blokkeren en verbergen</vt:lpstr>
      <vt:lpstr>Extra Validatie lijsten maken </vt:lpstr>
      <vt:lpstr>' 19. Functie ALS, OF en EN '!Afdrukbereik</vt:lpstr>
      <vt:lpstr>'10. Celeigenschappen'!Afdrukbereik</vt:lpstr>
      <vt:lpstr>'11.  Dubbele waarden opsporen'!Afdrukbereik</vt:lpstr>
      <vt:lpstr>'12. Grafieken maken en indelen'!Afdrukbereik</vt:lpstr>
      <vt:lpstr>'13.Grafieken indelen en opmaken'!Afdrukbereik</vt:lpstr>
      <vt:lpstr>'14. Functie SOM.ALS'!Afdrukbereik</vt:lpstr>
      <vt:lpstr>'15. Functie  SOMMEN.ALS'!Afdrukbereik</vt:lpstr>
      <vt:lpstr>'17. Absolute verwijzingen'!Afdrukbereik</vt:lpstr>
      <vt:lpstr>'18. ALS met absolute criteria '!Afdrukbereik</vt:lpstr>
      <vt:lpstr>'2. Aangepaste lijst'!Afdrukbereik</vt:lpstr>
      <vt:lpstr>'21. INTEGER  REST Tijd functies'!Afdrukbereik</vt:lpstr>
      <vt:lpstr>'22. ALS.DATUMTIJD'!Afdrukbereik</vt:lpstr>
      <vt:lpstr>'24. HORZ.ZOEKEN '!Afdrukbereik</vt:lpstr>
      <vt:lpstr>'25. Voorwaardelijke opmaak '!Afdrukbereik</vt:lpstr>
      <vt:lpstr>'3. Transponeren'!Afdrukbereik</vt:lpstr>
      <vt:lpstr>'4. Objecten met tekst '!Afdrukbereik</vt:lpstr>
      <vt:lpstr>'5. Teksten samenvoegen'!Afdrukbereik</vt:lpstr>
      <vt:lpstr>'6. Teksten samenvoegen vervolg'!Afdrukbereik</vt:lpstr>
      <vt:lpstr>'7. Kolommen sorteren'!Afdrukbereik</vt:lpstr>
      <vt:lpstr>'9.  Tekst &amp; opmaak'!Afdrukbereik</vt:lpstr>
      <vt:lpstr>'Extra TEKST functie'!Afdrukbereik</vt:lpstr>
      <vt:lpstr>Soort1</vt:lpstr>
    </vt:vector>
  </TitlesOfParts>
  <Company>Computraining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gevorderd deel 2</dc:title>
  <dc:subject>Gevorderd</dc:subject>
  <dc:creator>Computraining;theoverdonschot@hotmail.com</dc:creator>
  <cp:lastModifiedBy>Theo Verdonschot</cp:lastModifiedBy>
  <dcterms:created xsi:type="dcterms:W3CDTF">2017-04-12T11:55:21Z</dcterms:created>
  <dcterms:modified xsi:type="dcterms:W3CDTF">2020-12-30T10:21:33Z</dcterms:modified>
  <cp:category>Excel</cp:category>
</cp:coreProperties>
</file>