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6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tables/table1.xml" ContentType="application/vnd.openxmlformats-officedocument.spreadsheetml.table+xml"/>
  <Override PartName="/xl/drawings/drawing7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12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drawings/drawing13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drawings/drawing14.xml" ContentType="application/vnd.openxmlformats-officedocument.drawing+xml"/>
  <Override PartName="/xl/tables/table2.xml" ContentType="application/vnd.openxmlformats-officedocument.spreadsheetml.table+xml"/>
  <Override PartName="/xl/drawings/drawing15.xml" ContentType="application/vnd.openxmlformats-officedocument.drawing+xml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drawings/drawing16.xml" ContentType="application/vnd.openxmlformats-officedocument.drawing+xml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drawings/drawing17.xml" ContentType="application/vnd.openxmlformats-officedocument.drawing+xml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drawings/drawing18.xml" ContentType="application/vnd.openxmlformats-officedocument.drawing+xml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drawings/drawing19.xml" ContentType="application/vnd.openxmlformats-officedocument.drawing+xml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0.xml" ContentType="application/vnd.openxmlformats-officedocument.drawing+xml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drawings/drawing2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2.xml" ContentType="application/vnd.openxmlformats-officedocument.drawing+xml"/>
  <Override PartName="/xl/tables/table4.xml" ContentType="application/vnd.openxmlformats-officedocument.spreadsheetml.table+xml"/>
  <Override PartName="/xl/slicers/slicer1.xml" ContentType="application/vnd.ms-excel.slicer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basis\"/>
    </mc:Choice>
  </mc:AlternateContent>
  <bookViews>
    <workbookView xWindow="0" yWindow="0" windowWidth="21600" windowHeight="8775"/>
  </bookViews>
  <sheets>
    <sheet name="Inhoud basis combi gevorderd" sheetId="1" r:id="rId1"/>
    <sheet name="Opdr.1 Rekenen in Excel " sheetId="8" r:id="rId2"/>
    <sheet name="Opdr. 2 Het scherm en Lint" sheetId="9" r:id="rId3"/>
    <sheet name="Opdr 3 Celeigenschappen" sheetId="10" r:id="rId4"/>
    <sheet name="Opdr. 4 Printen in Excel" sheetId="11" r:id="rId5"/>
    <sheet name="Opdr. 5 Kolommen en vulgreep" sheetId="12" r:id="rId6"/>
    <sheet name="Opdr. 6 Sorteren en Filteren" sheetId="13" r:id="rId7"/>
    <sheet name="Opdr. 7 Tekst Basisoefeningen" sheetId="14" r:id="rId8"/>
    <sheet name="Opdr 8 Teksten en objecten" sheetId="15" r:id="rId9"/>
    <sheet name="Opdr. 9 Randen en Opmaak" sheetId="16" r:id="rId10"/>
    <sheet name="Opdr. 10 Tabel en Opmaak " sheetId="17" r:id="rId11"/>
    <sheet name="Opdr. 11 Formules invoeren" sheetId="18" r:id="rId12"/>
    <sheet name="Opdr 12 Diverse Formules " sheetId="19" r:id="rId13"/>
    <sheet name="Formules in meerdere tabbladen" sheetId="20" r:id="rId14"/>
    <sheet name="Opdr.14 Kasboekformules " sheetId="25" r:id="rId15"/>
    <sheet name="Opdr 15 Absoluut en relatief" sheetId="26" r:id="rId16"/>
    <sheet name="Opdr 16 Subtotalen" sheetId="27" r:id="rId17"/>
    <sheet name="Opdr. 17 Statistiche functie" sheetId="28" r:id="rId18"/>
    <sheet name="Opdracht 18 Logische functies 1" sheetId="29" r:id="rId19"/>
    <sheet name="Opdr. 19 ALS functie genesteld" sheetId="30" r:id="rId20"/>
    <sheet name="Opdr. 20 Financieele functies " sheetId="31" r:id="rId21"/>
    <sheet name="Opdr. 21 Grafiek invoegen" sheetId="32" r:id="rId22"/>
    <sheet name="Opdr 22 VERT.ZOEKEN" sheetId="33" r:id="rId23"/>
    <sheet name="Opdr 23 HORZ.ZOEKEN" sheetId="34" r:id="rId24"/>
    <sheet name="Opdr. 24 Titels vastzetten" sheetId="35" r:id="rId25"/>
    <sheet name="Opdr. 25 Validatie lijst " sheetId="36" r:id="rId26"/>
    <sheet name="Opdr. 26 Draaitabel instellen" sheetId="37" r:id="rId27"/>
    <sheet name="Opdr 27 Blokkeren en verbergen" sheetId="38" r:id="rId28"/>
    <sheet name="1e kwt" sheetId="21" state="hidden" r:id="rId29"/>
    <sheet name="2e kwt" sheetId="22" state="hidden" r:id="rId30"/>
    <sheet name="3e kwt" sheetId="23" state="hidden" r:id="rId31"/>
    <sheet name="4e kwt" sheetId="24" state="hidden" r:id="rId32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__123Graph_A" localSheetId="28" hidden="1">#REF!</definedName>
    <definedName name="__123Graph_A" localSheetId="29" hidden="1">#REF!</definedName>
    <definedName name="__123Graph_A" localSheetId="30" hidden="1">#REF!</definedName>
    <definedName name="__123Graph_A" localSheetId="31" hidden="1">#REF!</definedName>
    <definedName name="__123Graph_A" localSheetId="13" hidden="1">#REF!</definedName>
    <definedName name="__123Graph_A" localSheetId="12" hidden="1">#REF!</definedName>
    <definedName name="__123Graph_A" localSheetId="15" hidden="1">#REF!</definedName>
    <definedName name="__123Graph_A" localSheetId="16" hidden="1">#REF!</definedName>
    <definedName name="__123Graph_A" localSheetId="22" hidden="1">#REF!</definedName>
    <definedName name="__123Graph_A" localSheetId="23" hidden="1">#REF!</definedName>
    <definedName name="__123Graph_A" localSheetId="27" hidden="1">#REF!</definedName>
    <definedName name="__123Graph_A" localSheetId="3" hidden="1">#REF!</definedName>
    <definedName name="__123Graph_A" localSheetId="8" hidden="1">#REF!</definedName>
    <definedName name="__123Graph_A" localSheetId="10" hidden="1">#REF!</definedName>
    <definedName name="__123Graph_A" localSheetId="11" hidden="1">#REF!</definedName>
    <definedName name="__123Graph_A" localSheetId="17" hidden="1">#REF!</definedName>
    <definedName name="__123Graph_A" localSheetId="19" hidden="1">#REF!</definedName>
    <definedName name="__123Graph_A" localSheetId="2" hidden="1">#REF!</definedName>
    <definedName name="__123Graph_A" localSheetId="20" hidden="1">#REF!</definedName>
    <definedName name="__123Graph_A" localSheetId="21" hidden="1">#REF!</definedName>
    <definedName name="__123Graph_A" localSheetId="24" hidden="1">#REF!</definedName>
    <definedName name="__123Graph_A" localSheetId="25" hidden="1">#REF!</definedName>
    <definedName name="__123Graph_A" localSheetId="26" hidden="1">#REF!</definedName>
    <definedName name="__123Graph_A" localSheetId="4" hidden="1">#REF!</definedName>
    <definedName name="__123Graph_A" localSheetId="5" hidden="1">#REF!</definedName>
    <definedName name="__123Graph_A" localSheetId="6" hidden="1">#REF!</definedName>
    <definedName name="__123Graph_A" localSheetId="7" hidden="1">#REF!</definedName>
    <definedName name="__123Graph_A" localSheetId="9" hidden="1">#REF!</definedName>
    <definedName name="__123Graph_A" localSheetId="1" hidden="1">#REF!</definedName>
    <definedName name="__123Graph_A" localSheetId="14" hidden="1">#REF!</definedName>
    <definedName name="__123Graph_A" localSheetId="18" hidden="1">#REF!</definedName>
    <definedName name="__123Graph_A" hidden="1">#REF!</definedName>
    <definedName name="__123Graph_B" localSheetId="28" hidden="1">#REF!</definedName>
    <definedName name="__123Graph_B" localSheetId="29" hidden="1">#REF!</definedName>
    <definedName name="__123Graph_B" localSheetId="30" hidden="1">#REF!</definedName>
    <definedName name="__123Graph_B" localSheetId="31" hidden="1">#REF!</definedName>
    <definedName name="__123Graph_B" localSheetId="13" hidden="1">#REF!</definedName>
    <definedName name="__123Graph_B" localSheetId="12" hidden="1">#REF!</definedName>
    <definedName name="__123Graph_B" localSheetId="15" hidden="1">#REF!</definedName>
    <definedName name="__123Graph_B" localSheetId="16" hidden="1">#REF!</definedName>
    <definedName name="__123Graph_B" localSheetId="22" hidden="1">#REF!</definedName>
    <definedName name="__123Graph_B" localSheetId="23" hidden="1">#REF!</definedName>
    <definedName name="__123Graph_B" localSheetId="27" hidden="1">#REF!</definedName>
    <definedName name="__123Graph_B" localSheetId="3" hidden="1">#REF!</definedName>
    <definedName name="__123Graph_B" localSheetId="8" hidden="1">#REF!</definedName>
    <definedName name="__123Graph_B" localSheetId="10" hidden="1">#REF!</definedName>
    <definedName name="__123Graph_B" localSheetId="11" hidden="1">#REF!</definedName>
    <definedName name="__123Graph_B" localSheetId="17" hidden="1">#REF!</definedName>
    <definedName name="__123Graph_B" localSheetId="19" hidden="1">#REF!</definedName>
    <definedName name="__123Graph_B" localSheetId="2" hidden="1">#REF!</definedName>
    <definedName name="__123Graph_B" localSheetId="20" hidden="1">#REF!</definedName>
    <definedName name="__123Graph_B" localSheetId="21" hidden="1">#REF!</definedName>
    <definedName name="__123Graph_B" localSheetId="24" hidden="1">#REF!</definedName>
    <definedName name="__123Graph_B" localSheetId="25" hidden="1">#REF!</definedName>
    <definedName name="__123Graph_B" localSheetId="26" hidden="1">#REF!</definedName>
    <definedName name="__123Graph_B" localSheetId="4" hidden="1">#REF!</definedName>
    <definedName name="__123Graph_B" localSheetId="5" hidden="1">#REF!</definedName>
    <definedName name="__123Graph_B" localSheetId="6" hidden="1">#REF!</definedName>
    <definedName name="__123Graph_B" localSheetId="7" hidden="1">#REF!</definedName>
    <definedName name="__123Graph_B" localSheetId="9" hidden="1">#REF!</definedName>
    <definedName name="__123Graph_B" localSheetId="1" hidden="1">#REF!</definedName>
    <definedName name="__123Graph_B" localSheetId="14" hidden="1">#REF!</definedName>
    <definedName name="__123Graph_B" localSheetId="18" hidden="1">#REF!</definedName>
    <definedName name="__123Graph_B" hidden="1">#REF!</definedName>
    <definedName name="__123Graph_X" localSheetId="28" hidden="1">#REF!</definedName>
    <definedName name="__123Graph_X" localSheetId="29" hidden="1">#REF!</definedName>
    <definedName name="__123Graph_X" localSheetId="30" hidden="1">#REF!</definedName>
    <definedName name="__123Graph_X" localSheetId="31" hidden="1">#REF!</definedName>
    <definedName name="__123Graph_X" localSheetId="13" hidden="1">#REF!</definedName>
    <definedName name="__123Graph_X" localSheetId="12" hidden="1">#REF!</definedName>
    <definedName name="__123Graph_X" localSheetId="15" hidden="1">#REF!</definedName>
    <definedName name="__123Graph_X" localSheetId="16" hidden="1">#REF!</definedName>
    <definedName name="__123Graph_X" localSheetId="22" hidden="1">#REF!</definedName>
    <definedName name="__123Graph_X" localSheetId="23" hidden="1">#REF!</definedName>
    <definedName name="__123Graph_X" localSheetId="27" hidden="1">#REF!</definedName>
    <definedName name="__123Graph_X" localSheetId="3" hidden="1">#REF!</definedName>
    <definedName name="__123Graph_X" localSheetId="8" hidden="1">#REF!</definedName>
    <definedName name="__123Graph_X" localSheetId="10" hidden="1">#REF!</definedName>
    <definedName name="__123Graph_X" localSheetId="11" hidden="1">#REF!</definedName>
    <definedName name="__123Graph_X" localSheetId="17" hidden="1">#REF!</definedName>
    <definedName name="__123Graph_X" localSheetId="19" hidden="1">#REF!</definedName>
    <definedName name="__123Graph_X" localSheetId="2" hidden="1">#REF!</definedName>
    <definedName name="__123Graph_X" localSheetId="20" hidden="1">#REF!</definedName>
    <definedName name="__123Graph_X" localSheetId="21" hidden="1">#REF!</definedName>
    <definedName name="__123Graph_X" localSheetId="24" hidden="1">#REF!</definedName>
    <definedName name="__123Graph_X" localSheetId="25" hidden="1">#REF!</definedName>
    <definedName name="__123Graph_X" localSheetId="26" hidden="1">#REF!</definedName>
    <definedName name="__123Graph_X" localSheetId="4" hidden="1">#REF!</definedName>
    <definedName name="__123Graph_X" localSheetId="5" hidden="1">#REF!</definedName>
    <definedName name="__123Graph_X" localSheetId="6" hidden="1">#REF!</definedName>
    <definedName name="__123Graph_X" localSheetId="7" hidden="1">#REF!</definedName>
    <definedName name="__123Graph_X" localSheetId="9" hidden="1">#REF!</definedName>
    <definedName name="__123Graph_X" localSheetId="1" hidden="1">#REF!</definedName>
    <definedName name="__123Graph_X" localSheetId="14" hidden="1">#REF!</definedName>
    <definedName name="__123Graph_X" localSheetId="18" hidden="1">#REF!</definedName>
    <definedName name="__123Graph_X" hidden="1">#REF!</definedName>
    <definedName name="_xlnm._FilterDatabase" localSheetId="21" hidden="1">'Opdr. 21 Grafiek invoegen'!#REF!</definedName>
    <definedName name="_xlnm._FilterDatabase" localSheetId="24" hidden="1">'Opdr. 24 Titels vastzetten'!$A$19:$K$92</definedName>
    <definedName name="_xlnm._FilterDatabase" localSheetId="25" hidden="1">'Opdr. 25 Validatie lijst '!#REF!</definedName>
    <definedName name="_xlnm._FilterDatabase" localSheetId="26" hidden="1">'Opdr. 26 Draaitabel instellen'!$A$8:$E$107</definedName>
    <definedName name="_xlnm._FilterDatabase" localSheetId="6" hidden="1">'Opdr. 6 Sorteren en Filteren'!$A$1:$K$12</definedName>
    <definedName name="_xlnm.Print_Area" localSheetId="25">'Opdr. 25 Validatie lijst '!$A$1:$G$51</definedName>
    <definedName name="_xlnm.Print_Area" localSheetId="26">'Opdr. 26 Draaitabel instellen'!$A$1:$O$47</definedName>
    <definedName name="Berekenen" localSheetId="28" hidden="1">#REF!</definedName>
    <definedName name="Berekenen" localSheetId="29" hidden="1">#REF!</definedName>
    <definedName name="Berekenen" localSheetId="30" hidden="1">#REF!</definedName>
    <definedName name="Berekenen" localSheetId="31" hidden="1">#REF!</definedName>
    <definedName name="Berekenen" localSheetId="13" hidden="1">#REF!</definedName>
    <definedName name="Berekenen" localSheetId="12" hidden="1">#REF!</definedName>
    <definedName name="Berekenen" localSheetId="15" hidden="1">#REF!</definedName>
    <definedName name="Berekenen" localSheetId="16" hidden="1">#REF!</definedName>
    <definedName name="Berekenen" localSheetId="22" hidden="1">#REF!</definedName>
    <definedName name="Berekenen" localSheetId="23" hidden="1">#REF!</definedName>
    <definedName name="Berekenen" localSheetId="27" hidden="1">#REF!</definedName>
    <definedName name="Berekenen" localSheetId="3" hidden="1">#REF!</definedName>
    <definedName name="Berekenen" localSheetId="8" hidden="1">#REF!</definedName>
    <definedName name="Berekenen" localSheetId="10" hidden="1">#REF!</definedName>
    <definedName name="Berekenen" localSheetId="11" hidden="1">#REF!</definedName>
    <definedName name="Berekenen" localSheetId="17" hidden="1">#REF!</definedName>
    <definedName name="Berekenen" localSheetId="19" hidden="1">#REF!</definedName>
    <definedName name="Berekenen" localSheetId="2" hidden="1">#REF!</definedName>
    <definedName name="Berekenen" localSheetId="20" hidden="1">#REF!</definedName>
    <definedName name="Berekenen" localSheetId="21" hidden="1">#REF!</definedName>
    <definedName name="Berekenen" localSheetId="24" hidden="1">#REF!</definedName>
    <definedName name="Berekenen" localSheetId="25" hidden="1">#REF!</definedName>
    <definedName name="Berekenen" localSheetId="26" hidden="1">#REF!</definedName>
    <definedName name="Berekenen" localSheetId="4" hidden="1">#REF!</definedName>
    <definedName name="Berekenen" localSheetId="5" hidden="1">#REF!</definedName>
    <definedName name="Berekenen" localSheetId="6" hidden="1">#REF!</definedName>
    <definedName name="Berekenen" localSheetId="7" hidden="1">#REF!</definedName>
    <definedName name="Berekenen" localSheetId="9" hidden="1">#REF!</definedName>
    <definedName name="Berekenen" localSheetId="1" hidden="1">#REF!</definedName>
    <definedName name="Berekenen" localSheetId="14" hidden="1">#REF!</definedName>
    <definedName name="Berekenen" localSheetId="18" hidden="1">#REF!</definedName>
    <definedName name="Berekenen" hidden="1">#REF!</definedName>
    <definedName name="geg_vern" localSheetId="28" hidden="1">#REF!</definedName>
    <definedName name="geg_vern" localSheetId="29" hidden="1">#REF!</definedName>
    <definedName name="geg_vern" localSheetId="30" hidden="1">#REF!</definedName>
    <definedName name="geg_vern" localSheetId="31" hidden="1">#REF!</definedName>
    <definedName name="geg_vern" localSheetId="13" hidden="1">#REF!</definedName>
    <definedName name="geg_vern" localSheetId="12" hidden="1">#REF!</definedName>
    <definedName name="geg_vern" localSheetId="15" hidden="1">#REF!</definedName>
    <definedName name="geg_vern" localSheetId="16" hidden="1">#REF!</definedName>
    <definedName name="geg_vern" localSheetId="22" hidden="1">#REF!</definedName>
    <definedName name="geg_vern" localSheetId="23" hidden="1">#REF!</definedName>
    <definedName name="geg_vern" localSheetId="27" hidden="1">#REF!</definedName>
    <definedName name="geg_vern" localSheetId="3" hidden="1">#REF!</definedName>
    <definedName name="geg_vern" localSheetId="8" hidden="1">#REF!</definedName>
    <definedName name="geg_vern" localSheetId="10" hidden="1">#REF!</definedName>
    <definedName name="geg_vern" localSheetId="11" hidden="1">#REF!</definedName>
    <definedName name="geg_vern" localSheetId="17" hidden="1">#REF!</definedName>
    <definedName name="geg_vern" localSheetId="19" hidden="1">#REF!</definedName>
    <definedName name="geg_vern" localSheetId="2" hidden="1">#REF!</definedName>
    <definedName name="geg_vern" localSheetId="20" hidden="1">#REF!</definedName>
    <definedName name="geg_vern" localSheetId="21" hidden="1">#REF!</definedName>
    <definedName name="geg_vern" localSheetId="24" hidden="1">#REF!</definedName>
    <definedName name="geg_vern" localSheetId="25" hidden="1">#REF!</definedName>
    <definedName name="geg_vern" localSheetId="26" hidden="1">#REF!</definedName>
    <definedName name="geg_vern" localSheetId="4" hidden="1">#REF!</definedName>
    <definedName name="geg_vern" localSheetId="5" hidden="1">#REF!</definedName>
    <definedName name="geg_vern" localSheetId="6" hidden="1">#REF!</definedName>
    <definedName name="geg_vern" localSheetId="7" hidden="1">#REF!</definedName>
    <definedName name="geg_vern" localSheetId="9" hidden="1">#REF!</definedName>
    <definedName name="geg_vern" localSheetId="1" hidden="1">#REF!</definedName>
    <definedName name="geg_vern" localSheetId="14" hidden="1">#REF!</definedName>
    <definedName name="geg_vern" localSheetId="18" hidden="1">#REF!</definedName>
    <definedName name="geg_vern" hidden="1">#REF!</definedName>
    <definedName name="Gegevens_vernieuwen" localSheetId="28" hidden="1">#REF!</definedName>
    <definedName name="Gegevens_vernieuwen" localSheetId="29" hidden="1">#REF!</definedName>
    <definedName name="Gegevens_vernieuwen" localSheetId="30" hidden="1">#REF!</definedName>
    <definedName name="Gegevens_vernieuwen" localSheetId="31" hidden="1">#REF!</definedName>
    <definedName name="Gegevens_vernieuwen" localSheetId="13" hidden="1">#REF!</definedName>
    <definedName name="Gegevens_vernieuwen" localSheetId="12" hidden="1">#REF!</definedName>
    <definedName name="Gegevens_vernieuwen" localSheetId="15" hidden="1">#REF!</definedName>
    <definedName name="Gegevens_vernieuwen" localSheetId="16" hidden="1">#REF!</definedName>
    <definedName name="Gegevens_vernieuwen" localSheetId="22" hidden="1">#REF!</definedName>
    <definedName name="Gegevens_vernieuwen" localSheetId="23" hidden="1">#REF!</definedName>
    <definedName name="Gegevens_vernieuwen" localSheetId="27" hidden="1">#REF!</definedName>
    <definedName name="Gegevens_vernieuwen" localSheetId="3" hidden="1">#REF!</definedName>
    <definedName name="Gegevens_vernieuwen" localSheetId="8" hidden="1">#REF!</definedName>
    <definedName name="Gegevens_vernieuwen" localSheetId="10" hidden="1">#REF!</definedName>
    <definedName name="Gegevens_vernieuwen" localSheetId="11" hidden="1">#REF!</definedName>
    <definedName name="Gegevens_vernieuwen" localSheetId="17" hidden="1">#REF!</definedName>
    <definedName name="Gegevens_vernieuwen" localSheetId="19" hidden="1">#REF!</definedName>
    <definedName name="Gegevens_vernieuwen" localSheetId="2" hidden="1">#REF!</definedName>
    <definedName name="Gegevens_vernieuwen" localSheetId="20" hidden="1">#REF!</definedName>
    <definedName name="Gegevens_vernieuwen" localSheetId="21" hidden="1">#REF!</definedName>
    <definedName name="Gegevens_vernieuwen" localSheetId="24" hidden="1">#REF!</definedName>
    <definedName name="Gegevens_vernieuwen" localSheetId="25" hidden="1">#REF!</definedName>
    <definedName name="Gegevens_vernieuwen" localSheetId="26" hidden="1">#REF!</definedName>
    <definedName name="Gegevens_vernieuwen" localSheetId="4" hidden="1">#REF!</definedName>
    <definedName name="Gegevens_vernieuwen" localSheetId="5" hidden="1">#REF!</definedName>
    <definedName name="Gegevens_vernieuwen" localSheetId="6" hidden="1">#REF!</definedName>
    <definedName name="Gegevens_vernieuwen" localSheetId="7" hidden="1">#REF!</definedName>
    <definedName name="Gegevens_vernieuwen" localSheetId="9" hidden="1">#REF!</definedName>
    <definedName name="Gegevens_vernieuwen" localSheetId="1" hidden="1">#REF!</definedName>
    <definedName name="Gegevens_vernieuwen" localSheetId="14" hidden="1">#REF!</definedName>
    <definedName name="Gegevens_vernieuwen" localSheetId="18" hidden="1">#REF!</definedName>
    <definedName name="Gegevens_vernieuwen" hidden="1">#REF!</definedName>
    <definedName name="HTML_CodePage" hidden="1">1252</definedName>
    <definedName name="HTML_Control" localSheetId="28" hidden="1">{"'Cijfers'!$A$1:$L$22"}</definedName>
    <definedName name="HTML_Control" localSheetId="29" hidden="1">{"'Cijfers'!$A$1:$L$22"}</definedName>
    <definedName name="HTML_Control" localSheetId="30" hidden="1">{"'Cijfers'!$A$1:$L$22"}</definedName>
    <definedName name="HTML_Control" localSheetId="31" hidden="1">{"'Cijfers'!$A$1:$L$22"}</definedName>
    <definedName name="HTML_Control" localSheetId="13" hidden="1">{"'Cijfers'!$A$1:$L$22"}</definedName>
    <definedName name="HTML_Control" localSheetId="12" hidden="1">{"'Cijfers'!$A$1:$L$22"}</definedName>
    <definedName name="HTML_Control" localSheetId="15" hidden="1">{"'Cijfers'!$A$1:$L$22"}</definedName>
    <definedName name="HTML_Control" localSheetId="16" hidden="1">{"'Cijfers'!$A$1:$L$22"}</definedName>
    <definedName name="HTML_Control" localSheetId="22" hidden="1">{"'Cijfers'!$A$1:$L$22"}</definedName>
    <definedName name="HTML_Control" localSheetId="23" hidden="1">{"'Cijfers'!$A$1:$L$22"}</definedName>
    <definedName name="HTML_Control" localSheetId="27" hidden="1">{"'Cijfers'!$A$1:$L$22"}</definedName>
    <definedName name="HTML_Control" localSheetId="3" hidden="1">{"'Cijfers'!$A$1:$L$22"}</definedName>
    <definedName name="HTML_Control" localSheetId="8" hidden="1">{"'Cijfers'!$A$1:$L$22"}</definedName>
    <definedName name="HTML_Control" localSheetId="10" hidden="1">{"'Cijfers'!$A$1:$L$22"}</definedName>
    <definedName name="HTML_Control" localSheetId="11" hidden="1">{"'Cijfers'!$A$1:$L$22"}</definedName>
    <definedName name="HTML_Control" localSheetId="17" hidden="1">{"'Cijfers'!$A$1:$L$22"}</definedName>
    <definedName name="HTML_Control" localSheetId="19" hidden="1">{"'Cijfers'!$A$1:$L$22"}</definedName>
    <definedName name="HTML_Control" localSheetId="2" hidden="1">{"'Cijfers'!$A$1:$L$22"}</definedName>
    <definedName name="HTML_Control" localSheetId="20" hidden="1">{"'Cijfers'!$A$1:$L$22"}</definedName>
    <definedName name="HTML_Control" localSheetId="21" hidden="1">{"'Cijfers'!$A$1:$L$22"}</definedName>
    <definedName name="HTML_Control" localSheetId="24" hidden="1">{"'Cijfers'!$A$1:$L$22"}</definedName>
    <definedName name="HTML_Control" localSheetId="25" hidden="1">{"'Cijfers'!$A$1:$L$22"}</definedName>
    <definedName name="HTML_Control" localSheetId="26" hidden="1">{"'Cijfers'!$A$1:$L$22"}</definedName>
    <definedName name="HTML_Control" localSheetId="4" hidden="1">{"'Cijfers'!$A$1:$L$22"}</definedName>
    <definedName name="HTML_Control" localSheetId="5" hidden="1">{"'Cijfers'!$A$1:$L$22"}</definedName>
    <definedName name="HTML_Control" localSheetId="6" hidden="1">{"'Cijfers'!$A$1:$L$22"}</definedName>
    <definedName name="HTML_Control" localSheetId="7" hidden="1">{"'Cijfers'!$A$1:$L$22"}</definedName>
    <definedName name="HTML_Control" localSheetId="9" hidden="1">{"'Cijfers'!$A$1:$L$22"}</definedName>
    <definedName name="HTML_Control" localSheetId="1" hidden="1">{"'Cijfers'!$A$1:$L$22"}</definedName>
    <definedName name="HTML_Control" localSheetId="14" hidden="1">{"'Cijfers'!$A$1:$L$22"}</definedName>
    <definedName name="HTML_Control" localSheetId="18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Slicer_Verkoper11">#N/A</definedName>
    <definedName name="Uiterlijk" localSheetId="28" hidden="1">#REF!</definedName>
    <definedName name="Uiterlijk" localSheetId="29" hidden="1">#REF!</definedName>
    <definedName name="Uiterlijk" localSheetId="30" hidden="1">#REF!</definedName>
    <definedName name="Uiterlijk" localSheetId="31" hidden="1">#REF!</definedName>
    <definedName name="Uiterlijk" localSheetId="13" hidden="1">#REF!</definedName>
    <definedName name="Uiterlijk" localSheetId="12" hidden="1">#REF!</definedName>
    <definedName name="Uiterlijk" localSheetId="15" hidden="1">#REF!</definedName>
    <definedName name="Uiterlijk" localSheetId="16" hidden="1">#REF!</definedName>
    <definedName name="Uiterlijk" localSheetId="22" hidden="1">#REF!</definedName>
    <definedName name="Uiterlijk" localSheetId="23" hidden="1">#REF!</definedName>
    <definedName name="Uiterlijk" localSheetId="27" hidden="1">#REF!</definedName>
    <definedName name="Uiterlijk" localSheetId="3" hidden="1">#REF!</definedName>
    <definedName name="Uiterlijk" localSheetId="8" hidden="1">#REF!</definedName>
    <definedName name="Uiterlijk" localSheetId="10" hidden="1">#REF!</definedName>
    <definedName name="Uiterlijk" localSheetId="11" hidden="1">#REF!</definedName>
    <definedName name="Uiterlijk" localSheetId="17" hidden="1">#REF!</definedName>
    <definedName name="Uiterlijk" localSheetId="19" hidden="1">#REF!</definedName>
    <definedName name="Uiterlijk" localSheetId="2" hidden="1">#REF!</definedName>
    <definedName name="Uiterlijk" localSheetId="20" hidden="1">#REF!</definedName>
    <definedName name="Uiterlijk" localSheetId="21" hidden="1">#REF!</definedName>
    <definedName name="Uiterlijk" localSheetId="24" hidden="1">#REF!</definedName>
    <definedName name="Uiterlijk" localSheetId="25" hidden="1">#REF!</definedName>
    <definedName name="Uiterlijk" localSheetId="26" hidden="1">#REF!</definedName>
    <definedName name="Uiterlijk" localSheetId="4" hidden="1">#REF!</definedName>
    <definedName name="Uiterlijk" localSheetId="5" hidden="1">#REF!</definedName>
    <definedName name="Uiterlijk" localSheetId="6" hidden="1">#REF!</definedName>
    <definedName name="Uiterlijk" localSheetId="7" hidden="1">#REF!</definedName>
    <definedName name="Uiterlijk" localSheetId="9" hidden="1">#REF!</definedName>
    <definedName name="Uiterlijk" localSheetId="1" hidden="1">#REF!</definedName>
    <definedName name="Uiterlijk" localSheetId="14" hidden="1">#REF!</definedName>
    <definedName name="Uiterlijk" localSheetId="18" hidden="1">#REF!</definedName>
    <definedName name="Uiterlijk" hidden="1">#REF!</definedName>
    <definedName name="Vernieuwen" localSheetId="28" hidden="1">#REF!</definedName>
    <definedName name="Vernieuwen" localSheetId="29" hidden="1">#REF!</definedName>
    <definedName name="Vernieuwen" localSheetId="30" hidden="1">#REF!</definedName>
    <definedName name="Vernieuwen" localSheetId="31" hidden="1">#REF!</definedName>
    <definedName name="Vernieuwen" localSheetId="13" hidden="1">#REF!</definedName>
    <definedName name="Vernieuwen" localSheetId="12" hidden="1">#REF!</definedName>
    <definedName name="Vernieuwen" localSheetId="15" hidden="1">#REF!</definedName>
    <definedName name="Vernieuwen" localSheetId="16" hidden="1">#REF!</definedName>
    <definedName name="Vernieuwen" localSheetId="22" hidden="1">#REF!</definedName>
    <definedName name="Vernieuwen" localSheetId="23" hidden="1">#REF!</definedName>
    <definedName name="Vernieuwen" localSheetId="27" hidden="1">#REF!</definedName>
    <definedName name="Vernieuwen" localSheetId="3" hidden="1">#REF!</definedName>
    <definedName name="Vernieuwen" localSheetId="8" hidden="1">#REF!</definedName>
    <definedName name="Vernieuwen" localSheetId="10" hidden="1">#REF!</definedName>
    <definedName name="Vernieuwen" localSheetId="11" hidden="1">#REF!</definedName>
    <definedName name="Vernieuwen" localSheetId="17" hidden="1">#REF!</definedName>
    <definedName name="Vernieuwen" localSheetId="19" hidden="1">#REF!</definedName>
    <definedName name="Vernieuwen" localSheetId="2" hidden="1">#REF!</definedName>
    <definedName name="Vernieuwen" localSheetId="20" hidden="1">#REF!</definedName>
    <definedName name="Vernieuwen" localSheetId="21" hidden="1">#REF!</definedName>
    <definedName name="Vernieuwen" localSheetId="24" hidden="1">#REF!</definedName>
    <definedName name="Vernieuwen" localSheetId="25" hidden="1">#REF!</definedName>
    <definedName name="Vernieuwen" localSheetId="26" hidden="1">#REF!</definedName>
    <definedName name="Vernieuwen" localSheetId="4" hidden="1">#REF!</definedName>
    <definedName name="Vernieuwen" localSheetId="5" hidden="1">#REF!</definedName>
    <definedName name="Vernieuwen" localSheetId="6" hidden="1">#REF!</definedName>
    <definedName name="Vernieuwen" localSheetId="7" hidden="1">#REF!</definedName>
    <definedName name="Vernieuwen" localSheetId="9" hidden="1">#REF!</definedName>
    <definedName name="Vernieuwen" localSheetId="1" hidden="1">#REF!</definedName>
    <definedName name="Vernieuwen" localSheetId="14" hidden="1">#REF!</definedName>
    <definedName name="Vernieuwen" localSheetId="18" hidden="1">#REF!</definedName>
    <definedName name="Vernieuwen" hidden="1">#REF!</definedName>
    <definedName name="Z_8FD0B76A_8E72_4803_9D03_14AF713FCB61_.wvu.PrintArea" localSheetId="5" hidden="1">'Opdr. 5 Kolommen en vulgreep'!$A$2:$K$31</definedName>
  </definedNames>
  <calcPr calcId="152511"/>
  <pivotCaches>
    <pivotCache cacheId="8" r:id="rId59"/>
    <pivotCache cacheId="9" r:id="rId60"/>
  </pivotCaches>
  <extLst>
    <ext xmlns:x14="http://schemas.microsoft.com/office/spreadsheetml/2009/9/main" uri="{BBE1A952-AA13-448e-AADC-164F8A28A991}">
      <x14:slicerCaches>
        <x14:slicerCache r:id="rId61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38" l="1"/>
  <c r="D25" i="38"/>
  <c r="D24" i="38"/>
  <c r="D23" i="38"/>
  <c r="D22" i="38"/>
  <c r="D21" i="38"/>
  <c r="D20" i="38"/>
  <c r="D19" i="38"/>
  <c r="D18" i="38"/>
  <c r="D17" i="38"/>
  <c r="D27" i="38" s="1"/>
  <c r="I139" i="35" l="1"/>
  <c r="I138" i="35"/>
  <c r="I137" i="35"/>
  <c r="I136" i="35"/>
  <c r="I135" i="35"/>
  <c r="I134" i="35"/>
  <c r="I133" i="35"/>
  <c r="I132" i="35"/>
  <c r="I131" i="35"/>
  <c r="I130" i="35"/>
  <c r="I129" i="35"/>
  <c r="I128" i="35"/>
  <c r="I127" i="35"/>
  <c r="I126" i="35"/>
  <c r="I125" i="35"/>
  <c r="I124" i="35"/>
  <c r="I123" i="35"/>
  <c r="I122" i="35"/>
  <c r="I121" i="35"/>
  <c r="I120" i="35"/>
  <c r="I119" i="35"/>
  <c r="I118" i="35"/>
  <c r="I117" i="35"/>
  <c r="I116" i="35"/>
  <c r="I115" i="35"/>
  <c r="I114" i="35"/>
  <c r="I113" i="35"/>
  <c r="I112" i="35"/>
  <c r="I111" i="35"/>
  <c r="I110" i="35"/>
  <c r="I109" i="35"/>
  <c r="I108" i="35"/>
  <c r="I107" i="35"/>
  <c r="I106" i="35"/>
  <c r="I105" i="35"/>
  <c r="I104" i="35"/>
  <c r="I103" i="35"/>
  <c r="I102" i="35"/>
  <c r="I101" i="35"/>
  <c r="I100" i="35"/>
  <c r="I99" i="35"/>
  <c r="I98" i="35"/>
  <c r="I97" i="35"/>
  <c r="I96" i="35"/>
  <c r="I95" i="35"/>
  <c r="I94" i="35"/>
  <c r="I93" i="35"/>
  <c r="I92" i="35"/>
  <c r="I91" i="35"/>
  <c r="I90" i="35"/>
  <c r="I89" i="35"/>
  <c r="I88" i="35"/>
  <c r="I87" i="35"/>
  <c r="I86" i="35"/>
  <c r="I85" i="35"/>
  <c r="I84" i="35"/>
  <c r="I83" i="35"/>
  <c r="I82" i="35"/>
  <c r="I81" i="35"/>
  <c r="I80" i="35"/>
  <c r="I79" i="35"/>
  <c r="I78" i="35"/>
  <c r="I77" i="35"/>
  <c r="I76" i="35"/>
  <c r="I75" i="35"/>
  <c r="I74" i="35"/>
  <c r="I73" i="35"/>
  <c r="I72" i="35"/>
  <c r="I71" i="35"/>
  <c r="I70" i="35"/>
  <c r="I69" i="35"/>
  <c r="I68" i="35"/>
  <c r="I67" i="35"/>
  <c r="I66" i="35"/>
  <c r="I65" i="35"/>
  <c r="I64" i="35"/>
  <c r="I63" i="35"/>
  <c r="I62" i="35"/>
  <c r="I61" i="35"/>
  <c r="I60" i="35"/>
  <c r="I59" i="35"/>
  <c r="I58" i="35"/>
  <c r="I57" i="35"/>
  <c r="I56" i="35"/>
  <c r="I55" i="35"/>
  <c r="I54" i="35"/>
  <c r="I53" i="35"/>
  <c r="I52" i="35"/>
  <c r="I51" i="35"/>
  <c r="I50" i="35"/>
  <c r="I49" i="35"/>
  <c r="I48" i="35"/>
  <c r="I47" i="35"/>
  <c r="I46" i="35"/>
  <c r="I45" i="35"/>
  <c r="I44" i="35"/>
  <c r="I43" i="35"/>
  <c r="I42" i="35"/>
  <c r="I41" i="35"/>
  <c r="I40" i="35"/>
  <c r="I39" i="35"/>
  <c r="I38" i="35"/>
  <c r="I37" i="35"/>
  <c r="I36" i="35"/>
  <c r="I35" i="35"/>
  <c r="I34" i="35"/>
  <c r="I33" i="35"/>
  <c r="I32" i="35"/>
  <c r="I31" i="35"/>
  <c r="I30" i="35"/>
  <c r="I29" i="35"/>
  <c r="I28" i="35"/>
  <c r="I27" i="35"/>
  <c r="I26" i="35"/>
  <c r="I25" i="35"/>
  <c r="I24" i="35"/>
  <c r="I23" i="35"/>
  <c r="I22" i="35"/>
  <c r="I21" i="35"/>
  <c r="I20" i="35"/>
  <c r="E15" i="34" l="1"/>
  <c r="D15" i="34"/>
  <c r="C15" i="34"/>
  <c r="B15" i="34"/>
  <c r="E15" i="33" l="1"/>
  <c r="D15" i="33"/>
  <c r="C15" i="33"/>
  <c r="B15" i="33"/>
  <c r="D19" i="32" l="1"/>
  <c r="C19" i="32"/>
  <c r="E18" i="32"/>
  <c r="E17" i="32"/>
  <c r="E16" i="32"/>
  <c r="E19" i="32" s="1"/>
  <c r="H35" i="31" l="1"/>
  <c r="D35" i="31"/>
  <c r="L45" i="30" l="1"/>
  <c r="G45" i="30"/>
  <c r="K44" i="30"/>
  <c r="L44" i="30" s="1"/>
  <c r="G44" i="30"/>
  <c r="L43" i="30"/>
  <c r="K43" i="30"/>
  <c r="G43" i="30"/>
  <c r="K42" i="30"/>
  <c r="L42" i="30" s="1"/>
  <c r="G42" i="30"/>
  <c r="L41" i="30"/>
  <c r="K41" i="30"/>
  <c r="G41" i="30"/>
  <c r="K40" i="30"/>
  <c r="L40" i="30" s="1"/>
  <c r="G40" i="30"/>
  <c r="L39" i="30"/>
  <c r="K39" i="30"/>
  <c r="G39" i="30"/>
  <c r="K38" i="30"/>
  <c r="L38" i="30" s="1"/>
  <c r="G38" i="30"/>
  <c r="L37" i="30"/>
  <c r="K37" i="30"/>
  <c r="G37" i="30"/>
  <c r="K36" i="30"/>
  <c r="L36" i="30" s="1"/>
  <c r="G36" i="30"/>
  <c r="L35" i="30"/>
  <c r="K35" i="30"/>
  <c r="G35" i="30"/>
  <c r="K34" i="30"/>
  <c r="L34" i="30" s="1"/>
  <c r="G34" i="30"/>
  <c r="L33" i="30"/>
  <c r="K33" i="30"/>
  <c r="G33" i="30"/>
  <c r="K26" i="30"/>
  <c r="G26" i="30"/>
  <c r="K25" i="30"/>
  <c r="G25" i="30"/>
  <c r="K24" i="30"/>
  <c r="G24" i="30"/>
  <c r="K23" i="30"/>
  <c r="G23" i="30"/>
  <c r="K22" i="30"/>
  <c r="G22" i="30"/>
  <c r="K21" i="30"/>
  <c r="G21" i="30"/>
  <c r="K20" i="30"/>
  <c r="G20" i="30"/>
  <c r="K19" i="30"/>
  <c r="G19" i="30"/>
  <c r="K18" i="30"/>
  <c r="G18" i="30"/>
  <c r="K17" i="30"/>
  <c r="G17" i="30"/>
  <c r="K16" i="30"/>
  <c r="G16" i="30"/>
  <c r="K15" i="30"/>
  <c r="G15" i="30"/>
  <c r="K14" i="30"/>
  <c r="G14" i="30"/>
  <c r="I40" i="29" l="1"/>
  <c r="I39" i="29"/>
  <c r="H39" i="29"/>
  <c r="I38" i="29"/>
  <c r="H38" i="29"/>
  <c r="I37" i="29"/>
  <c r="H37" i="29"/>
  <c r="I36" i="29"/>
  <c r="H36" i="29"/>
  <c r="I35" i="29"/>
  <c r="H34" i="29"/>
  <c r="I34" i="29" s="1"/>
  <c r="C35" i="28" l="1"/>
  <c r="C33" i="28"/>
  <c r="I31" i="28"/>
  <c r="H31" i="28"/>
  <c r="G31" i="28"/>
  <c r="F31" i="28"/>
  <c r="E31" i="28"/>
  <c r="D31" i="28"/>
  <c r="J31" i="28" s="1"/>
  <c r="C31" i="28"/>
  <c r="C37" i="28" s="1"/>
  <c r="I16" i="28"/>
  <c r="H16" i="28"/>
  <c r="G16" i="28"/>
  <c r="F16" i="28"/>
  <c r="E16" i="28"/>
  <c r="D16" i="28"/>
  <c r="C16" i="28"/>
  <c r="B31" i="27" l="1"/>
  <c r="B16" i="27"/>
  <c r="B15" i="27"/>
  <c r="B14" i="27"/>
  <c r="B13" i="27"/>
  <c r="B12" i="27"/>
  <c r="F37" i="26" l="1"/>
  <c r="E37" i="26"/>
  <c r="G37" i="26" s="1"/>
  <c r="H37" i="26" s="1"/>
  <c r="F36" i="26"/>
  <c r="E36" i="26"/>
  <c r="G36" i="26" s="1"/>
  <c r="H36" i="26" s="1"/>
  <c r="F35" i="26"/>
  <c r="E35" i="26"/>
  <c r="G35" i="26" s="1"/>
  <c r="H35" i="26" s="1"/>
  <c r="F34" i="26"/>
  <c r="E34" i="26"/>
  <c r="G34" i="26" s="1"/>
  <c r="H34" i="26" s="1"/>
  <c r="F33" i="26"/>
  <c r="E33" i="26"/>
  <c r="G33" i="26" s="1"/>
  <c r="H33" i="26" s="1"/>
  <c r="F32" i="26"/>
  <c r="E32" i="26"/>
  <c r="G32" i="26" s="1"/>
  <c r="H32" i="26" s="1"/>
  <c r="I33" i="26" l="1"/>
  <c r="J33" i="26" s="1"/>
  <c r="I35" i="26"/>
  <c r="J35" i="26" s="1"/>
  <c r="I37" i="26"/>
  <c r="J37" i="26" s="1"/>
  <c r="H38" i="26"/>
  <c r="I32" i="26"/>
  <c r="J32" i="26"/>
  <c r="I34" i="26"/>
  <c r="J34" i="26"/>
  <c r="I36" i="26"/>
  <c r="J36" i="26"/>
  <c r="D45" i="25" l="1"/>
  <c r="C45" i="25"/>
  <c r="F44" i="25"/>
  <c r="F34" i="25"/>
  <c r="F35" i="25" s="1"/>
  <c r="F36" i="25" s="1"/>
  <c r="F37" i="25" s="1"/>
  <c r="F38" i="25" s="1"/>
  <c r="F39" i="25" s="1"/>
  <c r="F40" i="25" s="1"/>
  <c r="F41" i="25" s="1"/>
  <c r="F42" i="25" s="1"/>
  <c r="F43" i="25" s="1"/>
  <c r="F33" i="25"/>
  <c r="F31" i="25"/>
  <c r="F45" i="25" s="1"/>
  <c r="J15" i="25"/>
  <c r="M15" i="25" s="1"/>
  <c r="C33" i="20" l="1"/>
  <c r="D11" i="24"/>
  <c r="D10" i="24"/>
  <c r="D9" i="24"/>
  <c r="D8" i="24"/>
  <c r="D7" i="24"/>
  <c r="D12" i="24" s="1"/>
  <c r="A2" i="24" s="1"/>
  <c r="D11" i="23"/>
  <c r="D10" i="23"/>
  <c r="D9" i="23"/>
  <c r="D8" i="23"/>
  <c r="D7" i="23"/>
  <c r="D12" i="23" s="1"/>
  <c r="A2" i="23" s="1"/>
  <c r="D11" i="22"/>
  <c r="D10" i="22"/>
  <c r="D9" i="22"/>
  <c r="D8" i="22"/>
  <c r="D7" i="22"/>
  <c r="D12" i="22" s="1"/>
  <c r="A2" i="22" s="1"/>
  <c r="A2" i="21"/>
  <c r="E29" i="20"/>
  <c r="E28" i="20"/>
  <c r="E27" i="20"/>
  <c r="E26" i="20"/>
  <c r="E30" i="20" s="1"/>
  <c r="E25" i="20"/>
  <c r="J32" i="19" l="1"/>
  <c r="H32" i="19"/>
  <c r="E36" i="19" s="1"/>
  <c r="G32" i="19"/>
  <c r="F32" i="19"/>
  <c r="D36" i="19" s="1"/>
  <c r="E32" i="19"/>
  <c r="D32" i="19"/>
  <c r="C36" i="19" s="1"/>
  <c r="C32" i="19"/>
  <c r="G36" i="19" l="1"/>
  <c r="I32" i="19"/>
  <c r="H36" i="19" l="1"/>
  <c r="I36" i="19" s="1"/>
  <c r="J36" i="19" s="1"/>
  <c r="C41" i="18" l="1"/>
  <c r="C31" i="18"/>
  <c r="D13" i="18"/>
  <c r="F28" i="17" l="1"/>
  <c r="F27" i="17"/>
  <c r="F26" i="17"/>
  <c r="F25" i="17"/>
  <c r="F24" i="17"/>
  <c r="F23" i="17"/>
  <c r="F22" i="17"/>
  <c r="F21" i="17"/>
  <c r="F20" i="17"/>
  <c r="F19" i="17"/>
  <c r="F18" i="17"/>
  <c r="F29" i="17" s="1"/>
  <c r="I87" i="13" l="1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D17" i="8" l="1"/>
  <c r="C17" i="8"/>
  <c r="E17" i="8" s="1"/>
  <c r="F17" i="8" s="1"/>
  <c r="C10" i="8"/>
</calcChain>
</file>

<file path=xl/comments1.xml><?xml version="1.0" encoding="utf-8"?>
<comments xmlns="http://schemas.openxmlformats.org/spreadsheetml/2006/main">
  <authors>
    <author>Theo Verdonschot</author>
  </authors>
  <commentList>
    <comment ref="I19" authorId="0" shapeId="0">
      <text>
        <r>
          <rPr>
            <b/>
            <sz val="9"/>
            <color indexed="81"/>
            <rFont val="Tahoma"/>
            <family val="2"/>
          </rPr>
          <t>Leeftijd berekenen:</t>
        </r>
        <r>
          <rPr>
            <sz val="9"/>
            <color indexed="81"/>
            <rFont val="Tahoma"/>
            <family val="2"/>
          </rPr>
          <t xml:space="preserve">
DATUMVERSCHIL(H13;VANDAAG();"y")</t>
        </r>
      </text>
    </comment>
  </commentList>
</comments>
</file>

<file path=xl/sharedStrings.xml><?xml version="1.0" encoding="utf-8"?>
<sst xmlns="http://schemas.openxmlformats.org/spreadsheetml/2006/main" count="2632" uniqueCount="891">
  <si>
    <t>Inhoudsopgave Excel basis gecombineerd met gevorderd</t>
  </si>
  <si>
    <t>Opdrachten</t>
  </si>
  <si>
    <t>Reken in Excel het maken van een formule</t>
  </si>
  <si>
    <t>Basis onderdelen van het Scherm en Lint</t>
  </si>
  <si>
    <t>Celeigenschappen zoals: datums, valuta of telefoonnummers</t>
  </si>
  <si>
    <t>Printen op 1 pagina, uitlijning afdruk bepaling</t>
  </si>
  <si>
    <t>Kolom,rij passend maken en Vulgreep (automatisch doorvoeren)</t>
  </si>
  <si>
    <t>Sorteren en filteren van een adressen bestand voor planningen te maken</t>
  </si>
  <si>
    <t>Omgaan met tekst in Excel</t>
  </si>
  <si>
    <t>Tekst, WordArt Vormen etc invoegen en opmaken via Hulpmiddelen</t>
  </si>
  <si>
    <t>Opmaak van randen en lijnen met de knop en met Celeigenschappen</t>
  </si>
  <si>
    <t>De 10 Voordelen van werken met een tabel</t>
  </si>
  <si>
    <t>Formules invoeren (inslijpen)</t>
  </si>
  <si>
    <t>formules kopieren of doorvoeren</t>
  </si>
  <si>
    <t>Formules over meerdere tabbladen</t>
  </si>
  <si>
    <t>Kasboek maken met financieële functies</t>
  </si>
  <si>
    <t>Absolute en relatieve cellen verwijzingen in diverse formules</t>
  </si>
  <si>
    <t>Functie Som</t>
  </si>
  <si>
    <t>Statistische functies</t>
  </si>
  <si>
    <t xml:space="preserve">Logische ALS functies </t>
  </si>
  <si>
    <t>Logische ALS functies genesteld</t>
  </si>
  <si>
    <t>Financiële functies</t>
  </si>
  <si>
    <t>Grafieken invoegen en indelen</t>
  </si>
  <si>
    <t>Functie VERT.ZOEKEN</t>
  </si>
  <si>
    <t>Functie HORIZONTAAL.ZOEKEN</t>
  </si>
  <si>
    <t xml:space="preserve">Titels blokkeren in een database </t>
  </si>
  <si>
    <t>Validatie lijsten maken op 4 manieren</t>
  </si>
  <si>
    <t>Draaitabellen maken en indelen</t>
  </si>
  <si>
    <t>Werkmap beveiligen cellen blokkeren en verbergen</t>
  </si>
  <si>
    <t>Onderdelen van het scherm, Lint en Opslaan</t>
  </si>
  <si>
    <t>Oefening 1 De onderdelen van het scherm</t>
  </si>
  <si>
    <t>Oefening 2 Opslaan en Opslaan als in extensies en afdrukken</t>
  </si>
  <si>
    <t>Als een Office bestand in versie wordt opgeslagen kunnen oudere versies worden geopend (Extensie is dan .xls)</t>
  </si>
  <si>
    <t>(standaard is de extensie van nieuwe Office versies .xlsx)</t>
  </si>
  <si>
    <t>Nu zal het document op 1 pagina worden afgedrukt (Excel past het percentage zelf aan)</t>
  </si>
  <si>
    <t>Oefening 3 Werken met Het lint</t>
  </si>
  <si>
    <t>Eenvoudig rekenen in Excel</t>
  </si>
  <si>
    <t>Oefening 1 Rekenen in Excel met een formule</t>
  </si>
  <si>
    <t>Opdracht</t>
  </si>
  <si>
    <t>Voorbeeld</t>
  </si>
  <si>
    <t>inkomsten</t>
  </si>
  <si>
    <t>uitgaven</t>
  </si>
  <si>
    <t>totaal</t>
  </si>
  <si>
    <t>21% Btw</t>
  </si>
  <si>
    <t>BTW ook berekenen</t>
  </si>
  <si>
    <t>Oefening 2 Snel Rekenen in Excel</t>
  </si>
  <si>
    <r>
      <rPr>
        <b/>
        <sz val="12"/>
        <color indexed="8"/>
        <rFont val="Calibri"/>
        <family val="2"/>
      </rPr>
      <t>Klik</t>
    </r>
    <r>
      <rPr>
        <sz val="12"/>
        <color indexed="8"/>
        <rFont val="Calibri"/>
        <family val="2"/>
      </rPr>
      <t xml:space="preserve"> in de Miniwerkbalk op de </t>
    </r>
    <r>
      <rPr>
        <b/>
        <sz val="12"/>
        <color indexed="8"/>
        <rFont val="Calibri"/>
        <family val="2"/>
      </rPr>
      <t xml:space="preserve">pijltjes </t>
    </r>
    <r>
      <rPr>
        <i/>
        <sz val="12"/>
        <color indexed="8"/>
        <rFont val="Calibri"/>
        <family val="2"/>
      </rPr>
      <t>om het venster te openen</t>
    </r>
    <r>
      <rPr>
        <b/>
        <sz val="12"/>
        <color indexed="8"/>
        <rFont val="Calibri"/>
        <family val="2"/>
      </rPr>
      <t xml:space="preserve"> en </t>
    </r>
    <r>
      <rPr>
        <sz val="12"/>
        <color indexed="8"/>
        <rFont val="Calibri"/>
        <family val="2"/>
      </rPr>
      <t xml:space="preserve">voeg </t>
    </r>
    <r>
      <rPr>
        <i/>
        <sz val="12"/>
        <color indexed="8"/>
        <rFont val="Calibri"/>
        <family val="2"/>
      </rPr>
      <t xml:space="preserve">E-mailen </t>
    </r>
    <r>
      <rPr>
        <sz val="12"/>
        <color indexed="8"/>
        <rFont val="Calibri"/>
        <family val="2"/>
      </rPr>
      <t>toe</t>
    </r>
  </si>
  <si>
    <r>
      <rPr>
        <b/>
        <sz val="12"/>
        <color indexed="8"/>
        <rFont val="Calibri"/>
        <family val="2"/>
      </rPr>
      <t>Blader</t>
    </r>
    <r>
      <rPr>
        <sz val="12"/>
        <color indexed="8"/>
        <rFont val="Calibri"/>
        <family val="2"/>
      </rPr>
      <t xml:space="preserve"> door het lint d.m.v. </t>
    </r>
    <r>
      <rPr>
        <b/>
        <sz val="12"/>
        <color indexed="8"/>
        <rFont val="Calibri"/>
        <family val="2"/>
      </rPr>
      <t>scrollen</t>
    </r>
    <r>
      <rPr>
        <sz val="12"/>
        <color indexed="8"/>
        <rFont val="Calibri"/>
        <family val="2"/>
      </rPr>
      <t xml:space="preserve"> met de muis in het </t>
    </r>
    <r>
      <rPr>
        <b/>
        <sz val="12"/>
        <color indexed="8"/>
        <rFont val="Calibri"/>
        <family val="2"/>
      </rPr>
      <t>Lint</t>
    </r>
  </si>
  <si>
    <r>
      <rPr>
        <b/>
        <sz val="12"/>
        <rFont val="Calibri"/>
        <family val="2"/>
      </rPr>
      <t>Klik</t>
    </r>
    <r>
      <rPr>
        <sz val="12"/>
        <rFont val="Calibri"/>
        <family val="2"/>
      </rPr>
      <t xml:space="preserve"> op </t>
    </r>
    <r>
      <rPr>
        <b/>
        <sz val="12"/>
        <rFont val="Calibri"/>
        <family val="2"/>
      </rPr>
      <t>Bestand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Opslaan</t>
    </r>
    <r>
      <rPr>
        <sz val="12"/>
        <rFont val="Calibri"/>
        <family val="2"/>
      </rPr>
      <t xml:space="preserve"> of "ctrl+s" om wijzigingen in een bestaand bestand op te slaan</t>
    </r>
  </si>
  <si>
    <r>
      <t xml:space="preserve">Klik </t>
    </r>
    <r>
      <rPr>
        <b/>
        <sz val="12"/>
        <color indexed="8"/>
        <rFont val="Calibri"/>
        <family val="2"/>
      </rPr>
      <t>Bestand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Opslaan als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kies</t>
    </r>
    <r>
      <rPr>
        <sz val="12"/>
        <color indexed="8"/>
        <rFont val="Calibri"/>
        <family val="2"/>
      </rPr>
      <t xml:space="preserve"> je eigen </t>
    </r>
    <r>
      <rPr>
        <b/>
        <sz val="12"/>
        <color indexed="8"/>
        <rFont val="Calibri"/>
        <family val="2"/>
      </rPr>
      <t>map</t>
    </r>
    <r>
      <rPr>
        <sz val="12"/>
        <color indexed="8"/>
        <rFont val="Calibri"/>
        <family val="2"/>
      </rPr>
      <t xml:space="preserve"> om het bestand in op te slaan en geef het een </t>
    </r>
    <r>
      <rPr>
        <b/>
        <sz val="12"/>
        <color indexed="8"/>
        <rFont val="Calibri"/>
        <family val="2"/>
      </rPr>
      <t>bestandsnaam</t>
    </r>
  </si>
  <si>
    <r>
      <t xml:space="preserve">Klik </t>
    </r>
    <r>
      <rPr>
        <b/>
        <sz val="12"/>
        <color indexed="8"/>
        <rFont val="Calibri"/>
        <family val="2"/>
      </rPr>
      <t>Bestand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Afdrukken</t>
    </r>
    <r>
      <rPr>
        <sz val="12"/>
        <color indexed="8"/>
        <rFont val="Calibri"/>
        <family val="2"/>
      </rPr>
      <t xml:space="preserve"> - eventueel gewenste onderdelen instellingen - </t>
    </r>
    <r>
      <rPr>
        <b/>
        <sz val="12"/>
        <color indexed="8"/>
        <rFont val="Calibri"/>
        <family val="2"/>
      </rPr>
      <t>kies</t>
    </r>
    <r>
      <rPr>
        <sz val="12"/>
        <color indexed="8"/>
        <rFont val="Calibri"/>
        <family val="2"/>
      </rPr>
      <t xml:space="preserve"> een </t>
    </r>
    <r>
      <rPr>
        <b/>
        <sz val="12"/>
        <color indexed="8"/>
        <rFont val="Calibri"/>
        <family val="2"/>
      </rPr>
      <t>printer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Afdrukken</t>
    </r>
  </si>
  <si>
    <r>
      <rPr>
        <b/>
        <sz val="12"/>
        <color indexed="8"/>
        <rFont val="Calibri"/>
        <family val="2"/>
      </rPr>
      <t>Bestand - Afdrukken</t>
    </r>
    <r>
      <rPr>
        <sz val="12"/>
        <color indexed="8"/>
        <rFont val="Calibri"/>
        <family val="2"/>
      </rPr>
      <t xml:space="preserve"> -  klik onderaan - </t>
    </r>
    <r>
      <rPr>
        <b/>
        <sz val="12"/>
        <color indexed="8"/>
        <rFont val="Calibri"/>
        <family val="2"/>
      </rPr>
      <t>Pagina-instelling</t>
    </r>
    <r>
      <rPr>
        <sz val="12"/>
        <color indexed="8"/>
        <rFont val="Calibri"/>
        <family val="2"/>
      </rPr>
      <t xml:space="preserve"> en vink</t>
    </r>
    <r>
      <rPr>
        <i/>
        <sz val="12"/>
        <color indexed="8"/>
        <rFont val="Calibri"/>
        <family val="2"/>
      </rPr>
      <t xml:space="preserve"> Aanpassen aan</t>
    </r>
    <r>
      <rPr>
        <sz val="12"/>
        <color indexed="8"/>
        <rFont val="Calibri"/>
        <family val="2"/>
      </rPr>
      <t xml:space="preserve"> 1 bij 1 pagina</t>
    </r>
  </si>
  <si>
    <r>
      <t xml:space="preserve">Print marges verkleinen - </t>
    </r>
    <r>
      <rPr>
        <b/>
        <sz val="12"/>
        <color indexed="8"/>
        <rFont val="Calibri"/>
        <family val="2"/>
      </rPr>
      <t>Pagina-Indeling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Marges</t>
    </r>
    <r>
      <rPr>
        <sz val="12"/>
        <color indexed="8"/>
        <rFont val="Calibri"/>
        <family val="2"/>
      </rPr>
      <t xml:space="preserve"> - </t>
    </r>
    <r>
      <rPr>
        <i/>
        <sz val="12"/>
        <color indexed="8"/>
        <rFont val="Calibri"/>
        <family val="2"/>
      </rPr>
      <t>Smal</t>
    </r>
  </si>
  <si>
    <r>
      <rPr>
        <b/>
        <sz val="12"/>
        <color indexed="8"/>
        <rFont val="Calibri"/>
        <family val="2"/>
      </rPr>
      <t>Klik</t>
    </r>
    <r>
      <rPr>
        <sz val="12"/>
        <color indexed="8"/>
        <rFont val="Calibri"/>
        <family val="2"/>
      </rPr>
      <t xml:space="preserve"> op elk </t>
    </r>
    <r>
      <rPr>
        <b/>
        <sz val="12"/>
        <color indexed="8"/>
        <rFont val="Calibri"/>
        <family val="2"/>
      </rPr>
      <t>tabblad</t>
    </r>
    <r>
      <rPr>
        <sz val="12"/>
        <color indexed="8"/>
        <rFont val="Calibri"/>
        <family val="2"/>
      </rPr>
      <t xml:space="preserve"> in het </t>
    </r>
    <r>
      <rPr>
        <b/>
        <sz val="12"/>
        <color indexed="8"/>
        <rFont val="Calibri"/>
        <family val="2"/>
      </rPr>
      <t>Lint</t>
    </r>
    <r>
      <rPr>
        <sz val="12"/>
        <color indexed="8"/>
        <rFont val="Calibri"/>
        <family val="2"/>
      </rPr>
      <t xml:space="preserve"> om de menu onderdelen zichtbaar te maken of </t>
    </r>
    <r>
      <rPr>
        <b/>
        <sz val="12"/>
        <color indexed="8"/>
        <rFont val="Calibri"/>
        <family val="2"/>
      </rPr>
      <t>scroll</t>
    </r>
    <r>
      <rPr>
        <sz val="12"/>
        <color indexed="8"/>
        <rFont val="Calibri"/>
        <family val="2"/>
      </rPr>
      <t xml:space="preserve"> met het muiswiel door het lint</t>
    </r>
  </si>
  <si>
    <r>
      <t xml:space="preserve">Zet de </t>
    </r>
    <r>
      <rPr>
        <b/>
        <sz val="12"/>
        <color indexed="8"/>
        <rFont val="Calibri"/>
        <family val="2"/>
      </rPr>
      <t>rasterlijnen</t>
    </r>
    <r>
      <rPr>
        <sz val="12"/>
        <color indexed="8"/>
        <rFont val="Calibri"/>
        <family val="2"/>
      </rPr>
      <t xml:space="preserve"> aan via - </t>
    </r>
    <r>
      <rPr>
        <b/>
        <sz val="12"/>
        <color indexed="8"/>
        <rFont val="Calibri"/>
        <family val="2"/>
      </rPr>
      <t>Beeld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Rasterlijnen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aanvinken</t>
    </r>
  </si>
  <si>
    <r>
      <t xml:space="preserve">Typ een </t>
    </r>
    <r>
      <rPr>
        <b/>
        <sz val="11"/>
        <rFont val="Calibri"/>
        <family val="2"/>
      </rPr>
      <t>= teken</t>
    </r>
    <r>
      <rPr>
        <sz val="11"/>
        <rFont val="Calibri"/>
        <family val="2"/>
      </rPr>
      <t xml:space="preserve"> in cel D10, klik in cel D8 en typ een </t>
    </r>
    <r>
      <rPr>
        <b/>
        <sz val="11"/>
        <rFont val="Calibri"/>
        <family val="2"/>
      </rPr>
      <t>plus teken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(operator +) en</t>
    </r>
    <r>
      <rPr>
        <sz val="11"/>
        <rFont val="Calibri"/>
        <family val="2"/>
      </rPr>
      <t xml:space="preserve"> klik in cel D9 - </t>
    </r>
    <r>
      <rPr>
        <b/>
        <sz val="11"/>
        <rFont val="Calibri"/>
        <family val="2"/>
      </rPr>
      <t>Enter</t>
    </r>
    <r>
      <rPr>
        <sz val="11"/>
        <rFont val="Calibri"/>
        <family val="2"/>
      </rPr>
      <t>.</t>
    </r>
  </si>
  <si>
    <t>Verander de uitgaven in D8, de uitkomst wordt automatisch aangepast.</t>
  </si>
  <si>
    <r>
      <t xml:space="preserve">Typ een </t>
    </r>
    <r>
      <rPr>
        <b/>
        <sz val="11"/>
        <rFont val="Calibri"/>
        <family val="2"/>
      </rPr>
      <t>= teken</t>
    </r>
    <r>
      <rPr>
        <sz val="11"/>
        <rFont val="Calibri"/>
        <family val="2"/>
      </rPr>
      <t xml:space="preserve"> in het E10 en klik in cel C10 </t>
    </r>
    <r>
      <rPr>
        <i/>
        <sz val="11"/>
        <rFont val="Calibri"/>
        <family val="2"/>
      </rPr>
      <t>inkomsten</t>
    </r>
    <r>
      <rPr>
        <sz val="11"/>
        <rFont val="Calibri"/>
        <family val="2"/>
      </rPr>
      <t xml:space="preserve"> en typ een </t>
    </r>
    <r>
      <rPr>
        <b/>
        <sz val="11"/>
        <rFont val="Calibri"/>
        <family val="2"/>
      </rPr>
      <t>min teken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(operator</t>
    </r>
    <r>
      <rPr>
        <sz val="11"/>
        <rFont val="Calibri"/>
        <family val="2"/>
      </rPr>
      <t xml:space="preserve"> - ) - klik in D10 uitgaven - </t>
    </r>
    <r>
      <rPr>
        <b/>
        <sz val="11"/>
        <rFont val="Calibri"/>
        <family val="2"/>
      </rPr>
      <t>Enter</t>
    </r>
    <r>
      <rPr>
        <sz val="11"/>
        <rFont val="Calibri"/>
        <family val="2"/>
      </rPr>
      <t>.</t>
    </r>
  </si>
  <si>
    <r>
      <t xml:space="preserve">Typ een </t>
    </r>
    <r>
      <rPr>
        <b/>
        <sz val="11"/>
        <rFont val="Calibri"/>
        <family val="2"/>
      </rPr>
      <t>= teken</t>
    </r>
    <r>
      <rPr>
        <sz val="11"/>
        <rFont val="Calibri"/>
        <family val="2"/>
      </rPr>
      <t xml:space="preserve"> in het F10 klik in cel E10 </t>
    </r>
    <r>
      <rPr>
        <i/>
        <sz val="11"/>
        <rFont val="Calibri"/>
        <family val="2"/>
      </rPr>
      <t>Totaal</t>
    </r>
    <r>
      <rPr>
        <sz val="11"/>
        <rFont val="Calibri"/>
        <family val="2"/>
      </rPr>
      <t xml:space="preserve"> - typ </t>
    </r>
    <r>
      <rPr>
        <b/>
        <sz val="11"/>
        <rFont val="Calibri"/>
        <family val="2"/>
      </rPr>
      <t>een sterretje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(operator</t>
    </r>
    <r>
      <rPr>
        <sz val="11"/>
        <rFont val="Calibri"/>
        <family val="2"/>
      </rPr>
      <t xml:space="preserve"> Vermenigvuldigen * ) - typ 0,21 - </t>
    </r>
    <r>
      <rPr>
        <b/>
        <sz val="11"/>
        <rFont val="Calibri"/>
        <family val="2"/>
      </rPr>
      <t>Enter.</t>
    </r>
  </si>
  <si>
    <r>
      <t xml:space="preserve">Bereken 52 keer 37,50 eenmalig - typ </t>
    </r>
    <r>
      <rPr>
        <b/>
        <sz val="11"/>
        <rFont val="Calibri"/>
        <family val="2"/>
      </rPr>
      <t>=teken</t>
    </r>
    <r>
      <rPr>
        <sz val="11"/>
        <rFont val="Calibri"/>
        <family val="2"/>
      </rPr>
      <t xml:space="preserve"> in willekeurige cel en typ 52*37,50 - </t>
    </r>
    <r>
      <rPr>
        <b/>
        <sz val="11"/>
        <rFont val="Calibri"/>
        <family val="2"/>
      </rPr>
      <t>Enter.</t>
    </r>
  </si>
  <si>
    <r>
      <t xml:space="preserve">Klik in cel P22 en typ het getal 10  </t>
    </r>
    <r>
      <rPr>
        <b/>
        <sz val="11"/>
        <rFont val="Calibri"/>
        <family val="2"/>
      </rPr>
      <t>Enter</t>
    </r>
    <r>
      <rPr>
        <sz val="11"/>
        <rFont val="Calibri"/>
        <family val="2"/>
      </rPr>
      <t xml:space="preserve"> - en typ in cel P23 het getal 15 - </t>
    </r>
    <r>
      <rPr>
        <b/>
        <sz val="11"/>
        <rFont val="Calibri"/>
        <family val="2"/>
      </rPr>
      <t>Enter</t>
    </r>
    <r>
      <rPr>
        <sz val="11"/>
        <rFont val="Calibri"/>
        <family val="2"/>
      </rPr>
      <t>.</t>
    </r>
  </si>
  <si>
    <r>
      <rPr>
        <b/>
        <sz val="11"/>
        <rFont val="Calibri"/>
        <family val="2"/>
      </rPr>
      <t>Selecteer</t>
    </r>
    <r>
      <rPr>
        <sz val="11"/>
        <rFont val="Calibri"/>
        <family val="2"/>
      </rPr>
      <t xml:space="preserve"> de twee cellen P22 en P23 en sleep met de </t>
    </r>
    <r>
      <rPr>
        <b/>
        <sz val="11"/>
        <rFont val="Calibri"/>
        <family val="2"/>
      </rPr>
      <t>vulgreep</t>
    </r>
    <r>
      <rPr>
        <sz val="11"/>
        <rFont val="Calibri"/>
        <family val="2"/>
      </rPr>
      <t xml:space="preserve"> in de rechteronderhoek de getallen door tot 50.</t>
    </r>
  </si>
  <si>
    <r>
      <rPr>
        <b/>
        <sz val="11"/>
        <rFont val="Calibri"/>
        <family val="2"/>
      </rPr>
      <t>Selecteer</t>
    </r>
    <r>
      <rPr>
        <sz val="11"/>
        <rFont val="Calibri"/>
        <family val="2"/>
      </rPr>
      <t xml:space="preserve"> de gegevens die moeten worden berekend of de hele kolom P (klik op de P kolom).</t>
    </r>
  </si>
  <si>
    <r>
      <t xml:space="preserve">De uitkomst van de </t>
    </r>
    <r>
      <rPr>
        <b/>
        <sz val="11"/>
        <rFont val="Calibri"/>
        <family val="2"/>
      </rPr>
      <t>som</t>
    </r>
    <r>
      <rPr>
        <sz val="11"/>
        <rFont val="Calibri"/>
        <family val="2"/>
      </rPr>
      <t xml:space="preserve"> en bv. het </t>
    </r>
    <r>
      <rPr>
        <b/>
        <sz val="11"/>
        <rFont val="Calibri"/>
        <family val="2"/>
      </rPr>
      <t>gemiddelde</t>
    </r>
    <r>
      <rPr>
        <sz val="11"/>
        <rFont val="Calibri"/>
        <family val="2"/>
      </rPr>
      <t xml:space="preserve"> zijn zichtbaar in rechter onderhoek op de Statusbalk.</t>
    </r>
  </si>
  <si>
    <r>
      <rPr>
        <b/>
        <sz val="11"/>
        <rFont val="Calibri"/>
        <family val="2"/>
      </rPr>
      <t>Statusbalk instellen</t>
    </r>
    <r>
      <rPr>
        <sz val="11"/>
        <rFont val="Calibri"/>
        <family val="2"/>
      </rPr>
      <t xml:space="preserve"> - rechtermuisklik op de statusbalk en vink de gewenst statische mogelijkheden aan of uit.</t>
    </r>
  </si>
  <si>
    <r>
      <rPr>
        <b/>
        <sz val="11"/>
        <rFont val="Calibri"/>
        <family val="2"/>
      </rPr>
      <t>Selecteer</t>
    </r>
    <r>
      <rPr>
        <sz val="11"/>
        <rFont val="Calibri"/>
        <family val="2"/>
      </rPr>
      <t xml:space="preserve"> kolom P en druk </t>
    </r>
    <r>
      <rPr>
        <b/>
        <sz val="11"/>
        <rFont val="Calibri"/>
        <family val="2"/>
      </rPr>
      <t>delete</t>
    </r>
    <r>
      <rPr>
        <sz val="11"/>
        <rFont val="Calibri"/>
        <family val="2"/>
      </rPr>
      <t xml:space="preserve"> om alle gegevens in een keer te verwijderen.</t>
    </r>
  </si>
  <si>
    <r>
      <t xml:space="preserve">Minibalk instellen of verplaatsen </t>
    </r>
    <r>
      <rPr>
        <b/>
        <sz val="12"/>
        <color indexed="8"/>
        <rFont val="Calibri"/>
        <family val="2"/>
      </rPr>
      <t>klik</t>
    </r>
    <r>
      <rPr>
        <sz val="12"/>
        <color indexed="8"/>
        <rFont val="Calibri"/>
        <family val="2"/>
      </rPr>
      <t xml:space="preserve"> op </t>
    </r>
    <r>
      <rPr>
        <b/>
        <sz val="12"/>
        <color indexed="8"/>
        <rFont val="Calibri"/>
        <family val="2"/>
      </rPr>
      <t xml:space="preserve">minibalk (helemaal rechts) </t>
    </r>
    <r>
      <rPr>
        <sz val="12"/>
        <color indexed="8"/>
        <rFont val="Calibri"/>
        <family val="2"/>
      </rPr>
      <t xml:space="preserve"> - </t>
    </r>
    <r>
      <rPr>
        <i/>
        <sz val="12"/>
        <color indexed="8"/>
        <rFont val="Calibri"/>
        <family val="2"/>
      </rPr>
      <t xml:space="preserve">Onder het </t>
    </r>
    <r>
      <rPr>
        <b/>
        <i/>
        <sz val="12"/>
        <color indexed="8"/>
        <rFont val="Calibri"/>
        <family val="2"/>
      </rPr>
      <t>Lint</t>
    </r>
    <r>
      <rPr>
        <i/>
        <sz val="12"/>
        <color indexed="8"/>
        <rFont val="Calibri"/>
        <family val="2"/>
      </rPr>
      <t xml:space="preserve"> weergeven</t>
    </r>
  </si>
  <si>
    <t>In- en Uitzoomen op het plusje of het minnetje ( in rechter onderhoek)</t>
  </si>
  <si>
    <r>
      <t xml:space="preserve">Klik naast het percentage op de weergave knoppen klik op de knop </t>
    </r>
    <r>
      <rPr>
        <b/>
        <sz val="12"/>
        <color indexed="8"/>
        <rFont val="Calibri"/>
        <family val="2"/>
      </rPr>
      <t>Pagina-eindevoorbeeld</t>
    </r>
    <r>
      <rPr>
        <sz val="12"/>
        <color indexed="8"/>
        <rFont val="Calibri"/>
        <family val="2"/>
      </rPr>
      <t xml:space="preserve"> om print passend te slepen</t>
    </r>
  </si>
  <si>
    <r>
      <t xml:space="preserve">Klik naast het percentage op de weergave knop - </t>
    </r>
    <r>
      <rPr>
        <b/>
        <sz val="12"/>
        <color indexed="8"/>
        <rFont val="Calibri"/>
        <family val="2"/>
      </rPr>
      <t>Normale weergave</t>
    </r>
  </si>
  <si>
    <r>
      <rPr>
        <i/>
        <sz val="12"/>
        <color indexed="8"/>
        <rFont val="Calibri"/>
        <family val="2"/>
      </rPr>
      <t xml:space="preserve">Maak in cel I32 een Vorm </t>
    </r>
    <r>
      <rPr>
        <sz val="12"/>
        <color indexed="8"/>
        <rFont val="Calibri"/>
        <family val="2"/>
      </rPr>
      <t xml:space="preserve">(zie voorbeeld) - </t>
    </r>
    <r>
      <rPr>
        <b/>
        <sz val="12"/>
        <color indexed="8"/>
        <rFont val="Calibri"/>
        <family val="2"/>
      </rPr>
      <t>Invoegen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Illustraties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Vormen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Bijschriften</t>
    </r>
  </si>
  <si>
    <t>klik op de vorm - gedachtewolkje:wolk</t>
  </si>
  <si>
    <r>
      <rPr>
        <b/>
        <sz val="12"/>
        <color indexed="8"/>
        <rFont val="Calibri"/>
        <family val="2"/>
      </rPr>
      <t>Sleep</t>
    </r>
    <r>
      <rPr>
        <sz val="12"/>
        <color indexed="8"/>
        <rFont val="Calibri"/>
        <family val="2"/>
      </rPr>
      <t xml:space="preserve"> met de linkermuisknop ingedrukt tot de </t>
    </r>
    <r>
      <rPr>
        <b/>
        <sz val="12"/>
        <color indexed="8"/>
        <rFont val="Calibri"/>
        <family val="2"/>
      </rPr>
      <t>vorm</t>
    </r>
    <r>
      <rPr>
        <sz val="12"/>
        <color indexed="8"/>
        <rFont val="Calibri"/>
        <family val="2"/>
      </rPr>
      <t xml:space="preserve"> de </t>
    </r>
    <r>
      <rPr>
        <b/>
        <sz val="12"/>
        <color indexed="8"/>
        <rFont val="Calibri"/>
        <family val="2"/>
      </rPr>
      <t>gewenste grootte</t>
    </r>
    <r>
      <rPr>
        <sz val="12"/>
        <color indexed="8"/>
        <rFont val="Calibri"/>
        <family val="2"/>
      </rPr>
      <t xml:space="preserve"> heeft.</t>
    </r>
  </si>
  <si>
    <r>
      <t xml:space="preserve">Het Lint </t>
    </r>
    <r>
      <rPr>
        <b/>
        <sz val="12"/>
        <color indexed="8"/>
        <rFont val="Calibri"/>
        <family val="2"/>
      </rPr>
      <t>minimaliseren</t>
    </r>
    <r>
      <rPr>
        <sz val="12"/>
        <color indexed="8"/>
        <rFont val="Calibri"/>
        <family val="2"/>
      </rPr>
      <t xml:space="preserve"> kan door </t>
    </r>
    <r>
      <rPr>
        <b/>
        <sz val="12"/>
        <color indexed="8"/>
        <rFont val="Calibri"/>
        <family val="2"/>
      </rPr>
      <t>dubbelklik</t>
    </r>
    <r>
      <rPr>
        <sz val="12"/>
        <color indexed="8"/>
        <rFont val="Calibri"/>
        <family val="2"/>
      </rPr>
      <t xml:space="preserve"> op een menu-</t>
    </r>
    <r>
      <rPr>
        <b/>
        <sz val="12"/>
        <color indexed="8"/>
        <rFont val="Calibri"/>
        <family val="2"/>
      </rPr>
      <t>tabblad</t>
    </r>
    <r>
      <rPr>
        <sz val="12"/>
        <color indexed="8"/>
        <rFont val="Calibri"/>
        <family val="2"/>
      </rPr>
      <t xml:space="preserve"> </t>
    </r>
  </si>
  <si>
    <r>
      <rPr>
        <b/>
        <sz val="12"/>
        <color indexed="8"/>
        <rFont val="Calibri"/>
        <family val="2"/>
      </rPr>
      <t>Eenmaal</t>
    </r>
    <r>
      <rPr>
        <sz val="12"/>
        <color indexed="8"/>
        <rFont val="Calibri"/>
        <family val="2"/>
      </rPr>
      <t xml:space="preserve"> klik op een tabblad en het </t>
    </r>
    <r>
      <rPr>
        <b/>
        <sz val="12"/>
        <color indexed="8"/>
        <rFont val="Calibri"/>
        <family val="2"/>
      </rPr>
      <t>Lint</t>
    </r>
    <r>
      <rPr>
        <sz val="12"/>
        <color indexed="8"/>
        <rFont val="Calibri"/>
        <family val="2"/>
      </rPr>
      <t xml:space="preserve"> wordt weer zichtbaar</t>
    </r>
  </si>
  <si>
    <r>
      <rPr>
        <b/>
        <sz val="12"/>
        <color indexed="8"/>
        <rFont val="Calibri"/>
        <family val="2"/>
      </rPr>
      <t>Dubbel</t>
    </r>
    <r>
      <rPr>
        <sz val="12"/>
        <color indexed="8"/>
        <rFont val="Calibri"/>
        <family val="2"/>
      </rPr>
      <t xml:space="preserve"> klik op een tabblad en het </t>
    </r>
    <r>
      <rPr>
        <b/>
        <sz val="12"/>
        <color indexed="8"/>
        <rFont val="Calibri"/>
        <family val="2"/>
      </rPr>
      <t>Lint</t>
    </r>
    <r>
      <rPr>
        <sz val="12"/>
        <color indexed="8"/>
        <rFont val="Calibri"/>
        <family val="2"/>
      </rPr>
      <t xml:space="preserve"> </t>
    </r>
    <r>
      <rPr>
        <u/>
        <sz val="12"/>
        <color indexed="8"/>
        <rFont val="Calibri"/>
        <family val="2"/>
      </rPr>
      <t>blijft</t>
    </r>
    <r>
      <rPr>
        <sz val="12"/>
        <color indexed="8"/>
        <rFont val="Calibri"/>
        <family val="2"/>
      </rPr>
      <t xml:space="preserve"> zichtbaar</t>
    </r>
  </si>
  <si>
    <r>
      <rPr>
        <b/>
        <sz val="12"/>
        <color indexed="8"/>
        <rFont val="Calibri"/>
        <family val="2"/>
      </rPr>
      <t>Verwijder</t>
    </r>
    <r>
      <rPr>
        <sz val="12"/>
        <color indexed="8"/>
        <rFont val="Calibri"/>
        <family val="2"/>
      </rPr>
      <t xml:space="preserve"> deze rij 29 met de knop </t>
    </r>
    <r>
      <rPr>
        <b/>
        <sz val="12"/>
        <color indexed="8"/>
        <rFont val="Calibri"/>
        <family val="2"/>
      </rPr>
      <t>Verwijderen</t>
    </r>
    <r>
      <rPr>
        <sz val="12"/>
        <color indexed="8"/>
        <rFont val="Calibri"/>
        <family val="2"/>
      </rPr>
      <t xml:space="preserve"> in het </t>
    </r>
    <r>
      <rPr>
        <b/>
        <sz val="12"/>
        <color indexed="8"/>
        <rFont val="Calibri"/>
        <family val="2"/>
      </rPr>
      <t>Start</t>
    </r>
    <r>
      <rPr>
        <sz val="12"/>
        <color indexed="8"/>
        <rFont val="Calibri"/>
        <family val="2"/>
      </rPr>
      <t xml:space="preserve"> menu</t>
    </r>
  </si>
  <si>
    <t>Herstel de vorige handeling met "ctrl=z".</t>
  </si>
  <si>
    <t>Celeigenschappen instellen voor diverse notaties</t>
  </si>
  <si>
    <t>Celeigenschappen instellen zoals onderstaand voorbeeld</t>
  </si>
  <si>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een cel in het </t>
    </r>
    <r>
      <rPr>
        <b/>
        <u/>
        <sz val="12"/>
        <rFont val="Calibri"/>
        <family val="2"/>
      </rPr>
      <t>voorbeeld</t>
    </r>
    <r>
      <rPr>
        <sz val="12"/>
        <rFont val="Calibri"/>
        <family val="2"/>
      </rPr>
      <t xml:space="preserve"> om te controleren hoe de </t>
    </r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zijn ingesteld</t>
    </r>
  </si>
  <si>
    <r>
      <t xml:space="preserve">Rechtermuis of "ctrl+1" - </t>
    </r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tabblad</t>
    </r>
    <r>
      <rPr>
        <sz val="12"/>
        <rFont val="Calibri"/>
        <family val="2"/>
      </rPr>
      <t xml:space="preserve">  </t>
    </r>
    <r>
      <rPr>
        <b/>
        <sz val="12"/>
        <rFont val="Calibri"/>
        <family val="2"/>
      </rPr>
      <t>Getal</t>
    </r>
    <r>
      <rPr>
        <sz val="12"/>
        <rFont val="Calibri"/>
        <family val="2"/>
      </rPr>
      <t xml:space="preserve"> </t>
    </r>
  </si>
  <si>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de juiste kolom in de </t>
    </r>
    <r>
      <rPr>
        <b/>
        <u/>
        <sz val="12"/>
        <rFont val="Calibri"/>
        <family val="2"/>
      </rPr>
      <t>opdracht,</t>
    </r>
    <r>
      <rPr>
        <sz val="12"/>
        <rFont val="Calibri"/>
        <family val="2"/>
      </rPr>
      <t xml:space="preserve"> "ctrl+1"-  </t>
    </r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-  gewenste notatie instellen</t>
    </r>
  </si>
  <si>
    <r>
      <t xml:space="preserve">Kies voor b.v </t>
    </r>
    <r>
      <rPr>
        <i/>
        <sz val="12"/>
        <color indexed="8"/>
        <rFont val="Calibri"/>
        <family val="2"/>
      </rPr>
      <t>Telefoonnummer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Speciaal</t>
    </r>
    <r>
      <rPr>
        <sz val="12"/>
        <color indexed="8"/>
        <rFont val="Calibri"/>
        <family val="2"/>
      </rPr>
      <t xml:space="preserve"> - of </t>
    </r>
    <r>
      <rPr>
        <i/>
        <sz val="12"/>
        <color indexed="8"/>
        <rFont val="Calibri"/>
        <family val="2"/>
      </rPr>
      <t>Datum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Aangepast</t>
    </r>
    <r>
      <rPr>
        <sz val="12"/>
        <color indexed="8"/>
        <rFont val="Calibri"/>
        <family val="2"/>
      </rPr>
      <t xml:space="preserve"> - </t>
    </r>
    <r>
      <rPr>
        <i/>
        <sz val="12"/>
        <color indexed="8"/>
        <rFont val="Calibri"/>
        <family val="2"/>
      </rPr>
      <t xml:space="preserve"> (DD-MM-JJJJ)</t>
    </r>
    <r>
      <rPr>
        <sz val="12"/>
        <color indexed="8"/>
        <rFont val="Calibri"/>
        <family val="2"/>
      </rPr>
      <t xml:space="preserve"> - OK</t>
    </r>
  </si>
  <si>
    <t>Celeigenschappen instellingen</t>
  </si>
  <si>
    <t>Vakken</t>
  </si>
  <si>
    <t>Naam</t>
  </si>
  <si>
    <t>Kosten</t>
  </si>
  <si>
    <t>Resultaat</t>
  </si>
  <si>
    <t>Geslaagd</t>
  </si>
  <si>
    <t>Examen</t>
  </si>
  <si>
    <t>Telefoon</t>
  </si>
  <si>
    <t>Wiskunde</t>
  </si>
  <si>
    <t>Janssen</t>
  </si>
  <si>
    <t>Engels</t>
  </si>
  <si>
    <t>van Goor</t>
  </si>
  <si>
    <t>Nederlands</t>
  </si>
  <si>
    <t>Jaap van Ullings</t>
  </si>
  <si>
    <t>Biologie</t>
  </si>
  <si>
    <t>Denssen</t>
  </si>
  <si>
    <t>Natuurkunde</t>
  </si>
  <si>
    <t>Jansz</t>
  </si>
  <si>
    <t>Gymastiek</t>
  </si>
  <si>
    <t>Eigenschappen</t>
  </si>
  <si>
    <t>Tekst</t>
  </si>
  <si>
    <t>Financieel</t>
  </si>
  <si>
    <t>getal 1 dec</t>
  </si>
  <si>
    <t>School perecentage</t>
  </si>
  <si>
    <t>Datum</t>
  </si>
  <si>
    <t xml:space="preserve">  </t>
  </si>
  <si>
    <t>Printen in Excel</t>
  </si>
  <si>
    <t>Oefening 1 Diverse afdruk mogelijkheden</t>
  </si>
  <si>
    <t>Een afdrukbereik bepalen (Alleen de gegevens die geselecteerd zijn worden uitgeprint)</t>
  </si>
  <si>
    <t>Selecteer het bereik  A2 t/m L23</t>
  </si>
  <si>
    <r>
      <t xml:space="preserve">Klik tabblad </t>
    </r>
    <r>
      <rPr>
        <b/>
        <sz val="12"/>
        <color indexed="8"/>
        <rFont val="Calibri"/>
        <family val="2"/>
      </rPr>
      <t>Pagina-indeling</t>
    </r>
    <r>
      <rPr>
        <sz val="12"/>
        <color indexed="8"/>
        <rFont val="Calibri"/>
        <family val="2"/>
      </rPr>
      <t xml:space="preserve"> vervolgens knop </t>
    </r>
    <r>
      <rPr>
        <b/>
        <sz val="12"/>
        <color indexed="8"/>
        <rFont val="Calibri"/>
        <family val="2"/>
      </rPr>
      <t>Afdrukbereik</t>
    </r>
    <r>
      <rPr>
        <sz val="12"/>
        <color indexed="8"/>
        <rFont val="Calibri"/>
        <family val="2"/>
      </rPr>
      <t xml:space="preserve"> </t>
    </r>
  </si>
  <si>
    <r>
      <t xml:space="preserve">Klik </t>
    </r>
    <r>
      <rPr>
        <b/>
        <sz val="12"/>
        <color indexed="8"/>
        <rFont val="Calibri"/>
        <family val="2"/>
      </rPr>
      <t xml:space="preserve">Afdrukbereik bepalen </t>
    </r>
  </si>
  <si>
    <t xml:space="preserve">Controleer in het afdrukvoorbeeld of gewenste selectie ook daadwerkelijk wordt afgedrukt </t>
  </si>
  <si>
    <r>
      <t xml:space="preserve">Klik tabblad </t>
    </r>
    <r>
      <rPr>
        <b/>
        <sz val="12"/>
        <color indexed="8"/>
        <rFont val="Calibri"/>
        <family val="2"/>
      </rPr>
      <t>Pagina-indeling</t>
    </r>
    <r>
      <rPr>
        <sz val="12"/>
        <color indexed="8"/>
        <rFont val="Calibri"/>
        <family val="2"/>
      </rPr>
      <t xml:space="preserve"> vervolgens knop </t>
    </r>
    <r>
      <rPr>
        <b/>
        <sz val="12"/>
        <color indexed="8"/>
        <rFont val="Calibri"/>
        <family val="2"/>
      </rPr>
      <t>Afdrukbereik</t>
    </r>
    <r>
      <rPr>
        <sz val="12"/>
        <color indexed="8"/>
        <rFont val="Calibri"/>
        <family val="2"/>
      </rPr>
      <t xml:space="preserve"> en klik </t>
    </r>
    <r>
      <rPr>
        <b/>
        <sz val="12"/>
        <color indexed="8"/>
        <rFont val="Calibri"/>
        <family val="2"/>
      </rPr>
      <t>Afdrukbereik wissen</t>
    </r>
  </si>
  <si>
    <t>Oefening 2 Afdrukvoorbeeld en pagina instellingen</t>
  </si>
  <si>
    <r>
      <rPr>
        <i/>
        <sz val="12"/>
        <color indexed="8"/>
        <rFont val="Calibri"/>
        <family val="2"/>
      </rPr>
      <t>Afdrukvoorbeeld bekijken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Bestand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 xml:space="preserve">Afdrukken - </t>
    </r>
    <r>
      <rPr>
        <sz val="12"/>
        <color indexed="8"/>
        <rFont val="Calibri"/>
        <family val="2"/>
      </rPr>
      <t>of knop</t>
    </r>
    <r>
      <rPr>
        <b/>
        <sz val="12"/>
        <color indexed="8"/>
        <rFont val="Calibri"/>
        <family val="2"/>
      </rPr>
      <t xml:space="preserve"> Afdrukvoorbeeld </t>
    </r>
    <r>
      <rPr>
        <sz val="12"/>
        <color indexed="8"/>
        <rFont val="Calibri"/>
        <family val="2"/>
      </rPr>
      <t xml:space="preserve">in de </t>
    </r>
    <r>
      <rPr>
        <i/>
        <sz val="12"/>
        <color indexed="8"/>
        <rFont val="Calibri"/>
        <family val="2"/>
      </rPr>
      <t>minibalk</t>
    </r>
  </si>
  <si>
    <r>
      <t xml:space="preserve">Klik tabblad </t>
    </r>
    <r>
      <rPr>
        <b/>
        <sz val="12"/>
        <color indexed="8"/>
        <rFont val="Calibri"/>
        <family val="2"/>
      </rPr>
      <t>Pagina-indeling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Afdrukstand</t>
    </r>
    <r>
      <rPr>
        <sz val="12"/>
        <color indexed="8"/>
        <rFont val="Calibri"/>
        <family val="2"/>
      </rPr>
      <t xml:space="preserve"> - kies liggend (het document wordt in de breedte/liggend uitgeprint)</t>
    </r>
  </si>
  <si>
    <r>
      <t xml:space="preserve">Afdrukmarge verkeinen - </t>
    </r>
    <r>
      <rPr>
        <b/>
        <sz val="12"/>
        <color indexed="8"/>
        <rFont val="Calibri"/>
        <family val="2"/>
      </rPr>
      <t>Bestand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Afdrukken</t>
    </r>
    <r>
      <rPr>
        <sz val="12"/>
        <color indexed="8"/>
        <rFont val="Calibri"/>
        <family val="2"/>
      </rPr>
      <t xml:space="preserve"> - </t>
    </r>
    <r>
      <rPr>
        <i/>
        <sz val="12"/>
        <color indexed="8"/>
        <rFont val="Calibri"/>
        <family val="2"/>
      </rPr>
      <t>Smalle marge instellen</t>
    </r>
  </si>
  <si>
    <t>Pagina laten afdrukken op 1 pagina indien iets te groot gemaakt voor A4</t>
  </si>
  <si>
    <r>
      <rPr>
        <b/>
        <sz val="12"/>
        <color indexed="8"/>
        <rFont val="Calibri"/>
        <family val="2"/>
      </rPr>
      <t>Bestand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Afdrukken</t>
    </r>
    <r>
      <rPr>
        <sz val="12"/>
        <color indexed="8"/>
        <rFont val="Calibri"/>
        <family val="2"/>
      </rPr>
      <t xml:space="preserve"> - </t>
    </r>
    <r>
      <rPr>
        <sz val="12"/>
        <color theme="4" tint="-0.249977111117893"/>
        <rFont val="Calibri"/>
        <family val="2"/>
      </rPr>
      <t>Pagina-instelling</t>
    </r>
    <r>
      <rPr>
        <sz val="12"/>
        <color indexed="8"/>
        <rFont val="Calibri"/>
        <family val="2"/>
      </rPr>
      <t xml:space="preserve"> - Aanpassen bij 1 bij 1 pagina's aanvinken.</t>
    </r>
  </si>
  <si>
    <t>Oefening 3 Diversen niet standaard onderwerpen meeprinten</t>
  </si>
  <si>
    <t xml:space="preserve">Rij en kolomkoppen uitprinten: </t>
  </si>
  <si>
    <r>
      <t xml:space="preserve">Klik </t>
    </r>
    <r>
      <rPr>
        <b/>
        <sz val="12"/>
        <color indexed="8"/>
        <rFont val="Calibri"/>
        <family val="2"/>
      </rPr>
      <t>Bestand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Afdrukken</t>
    </r>
    <r>
      <rPr>
        <sz val="12"/>
        <color indexed="8"/>
        <rFont val="Calibri"/>
        <family val="2"/>
      </rPr>
      <t xml:space="preserve"> -  </t>
    </r>
    <r>
      <rPr>
        <sz val="12"/>
        <color theme="4" tint="-0.249977111117893"/>
        <rFont val="Calibri"/>
        <family val="2"/>
      </rPr>
      <t>Pagina-indeling</t>
    </r>
    <r>
      <rPr>
        <sz val="12"/>
        <color indexed="8"/>
        <rFont val="Calibri"/>
        <family val="2"/>
      </rPr>
      <t xml:space="preserve"> </t>
    </r>
  </si>
  <si>
    <r>
      <t xml:space="preserve">tablad </t>
    </r>
    <r>
      <rPr>
        <b/>
        <i/>
        <sz val="12"/>
        <color indexed="8"/>
        <rFont val="Calibri"/>
        <family val="2"/>
      </rPr>
      <t>Blad</t>
    </r>
    <r>
      <rPr>
        <sz val="12"/>
        <color indexed="8"/>
        <rFont val="Calibri"/>
        <family val="2"/>
      </rPr>
      <t xml:space="preserve"> - </t>
    </r>
    <r>
      <rPr>
        <i/>
        <sz val="12"/>
        <color indexed="8"/>
        <rFont val="Calibri"/>
        <family val="2"/>
      </rPr>
      <t>Rij en kolomkoppen</t>
    </r>
    <r>
      <rPr>
        <sz val="12"/>
        <color indexed="8"/>
        <rFont val="Calibri"/>
        <family val="2"/>
      </rPr>
      <t xml:space="preserve"> aanvinken.</t>
    </r>
  </si>
  <si>
    <t>Rasterlijnen uitprinten:</t>
  </si>
  <si>
    <r>
      <t xml:space="preserve">tablad </t>
    </r>
    <r>
      <rPr>
        <b/>
        <i/>
        <sz val="12"/>
        <color indexed="8"/>
        <rFont val="Calibri"/>
        <family val="2"/>
      </rPr>
      <t>Blad</t>
    </r>
    <r>
      <rPr>
        <sz val="12"/>
        <color indexed="8"/>
        <rFont val="Calibri"/>
        <family val="2"/>
      </rPr>
      <t xml:space="preserve"> - </t>
    </r>
    <r>
      <rPr>
        <i/>
        <sz val="12"/>
        <color indexed="8"/>
        <rFont val="Calibri"/>
        <family val="2"/>
      </rPr>
      <t>Rasterlijnen</t>
    </r>
    <r>
      <rPr>
        <sz val="12"/>
        <color indexed="8"/>
        <rFont val="Calibri"/>
        <family val="2"/>
      </rPr>
      <t xml:space="preserve"> aanvinken.</t>
    </r>
  </si>
  <si>
    <t xml:space="preserve">Zwart wit afdrukken: </t>
  </si>
  <si>
    <r>
      <t xml:space="preserve">tablad </t>
    </r>
    <r>
      <rPr>
        <b/>
        <i/>
        <sz val="12"/>
        <color indexed="8"/>
        <rFont val="Calibri"/>
        <family val="2"/>
      </rPr>
      <t>Blad</t>
    </r>
    <r>
      <rPr>
        <sz val="12"/>
        <color indexed="8"/>
        <rFont val="Calibri"/>
        <family val="2"/>
      </rPr>
      <t xml:space="preserve"> - </t>
    </r>
    <r>
      <rPr>
        <i/>
        <sz val="12"/>
        <color indexed="8"/>
        <rFont val="Calibri"/>
        <family val="2"/>
      </rPr>
      <t>Zwart wit afdrukken</t>
    </r>
    <r>
      <rPr>
        <sz val="12"/>
        <color indexed="8"/>
        <rFont val="Calibri"/>
        <family val="2"/>
      </rPr>
      <t xml:space="preserve"> aanvinken.</t>
    </r>
  </si>
  <si>
    <t>Oefening 4  Pagina-nummers</t>
  </si>
  <si>
    <r>
      <t xml:space="preserve">Pagina-nummers uitprinten: Klik </t>
    </r>
    <r>
      <rPr>
        <b/>
        <sz val="12"/>
        <color indexed="8"/>
        <rFont val="Calibri"/>
        <family val="2"/>
      </rPr>
      <t>Bestand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Afdrukken</t>
    </r>
    <r>
      <rPr>
        <sz val="12"/>
        <color indexed="8"/>
        <rFont val="Calibri"/>
        <family val="2"/>
      </rPr>
      <t xml:space="preserve"> - </t>
    </r>
    <r>
      <rPr>
        <sz val="12"/>
        <color theme="4" tint="-0.249977111117893"/>
        <rFont val="Calibri"/>
        <family val="2"/>
      </rPr>
      <t>Pagina-instelling</t>
    </r>
  </si>
  <si>
    <r>
      <t xml:space="preserve">Tabblad </t>
    </r>
    <r>
      <rPr>
        <i/>
        <sz val="12"/>
        <color indexed="8"/>
        <rFont val="Calibri"/>
        <family val="2"/>
      </rPr>
      <t>koptekst/voettekst</t>
    </r>
    <r>
      <rPr>
        <sz val="12"/>
        <color indexed="8"/>
        <rFont val="Calibri"/>
        <family val="2"/>
      </rPr>
      <t xml:space="preserve"> klik knop </t>
    </r>
    <r>
      <rPr>
        <b/>
        <sz val="12"/>
        <color indexed="8"/>
        <rFont val="Calibri"/>
        <family val="2"/>
      </rPr>
      <t xml:space="preserve">Aangepaste voettekst </t>
    </r>
  </si>
  <si>
    <t>Klik in Rechtervak vervolgens op 2e knop pagina-nummers invoegen OK</t>
  </si>
  <si>
    <t>Klik - OK om het afdrukvoorbeeld te sluiten.</t>
  </si>
  <si>
    <t>Rijen en kolommen op maat instellen</t>
  </si>
  <si>
    <t>Oefening 1 Kolommen op diverse manieren passend maken aan de inhoud</t>
  </si>
  <si>
    <t>ma</t>
  </si>
  <si>
    <t>di</t>
  </si>
  <si>
    <t>wo</t>
  </si>
  <si>
    <t>do</t>
  </si>
  <si>
    <t>vr</t>
  </si>
  <si>
    <t>za</t>
  </si>
  <si>
    <r>
      <rPr>
        <b/>
        <sz val="12"/>
        <color indexed="8"/>
        <rFont val="Calibri"/>
        <family val="2"/>
      </rPr>
      <t>Selecteer</t>
    </r>
    <r>
      <rPr>
        <sz val="12"/>
        <color indexed="8"/>
        <rFont val="Calibri"/>
        <family val="2"/>
      </rPr>
      <t xml:space="preserve"> kolom S, rechtermuis, klik en kies </t>
    </r>
    <r>
      <rPr>
        <i/>
        <sz val="12"/>
        <color indexed="8"/>
        <rFont val="Calibri"/>
        <family val="2"/>
      </rPr>
      <t>Verbergen</t>
    </r>
    <r>
      <rPr>
        <sz val="12"/>
        <color indexed="8"/>
        <rFont val="Calibri"/>
        <family val="2"/>
      </rPr>
      <t xml:space="preserve"> (Kolom is niet meer zichtbaar)</t>
    </r>
  </si>
  <si>
    <t>verberg</t>
  </si>
  <si>
    <r>
      <rPr>
        <b/>
        <sz val="12"/>
        <color indexed="8"/>
        <rFont val="Calibri"/>
        <family val="2"/>
      </rPr>
      <t>Selecteer</t>
    </r>
    <r>
      <rPr>
        <sz val="12"/>
        <color indexed="8"/>
        <rFont val="Calibri"/>
        <family val="2"/>
      </rPr>
      <t xml:space="preserve"> kolom R en T, rechtermuis, klik en </t>
    </r>
    <r>
      <rPr>
        <i/>
        <sz val="12"/>
        <color indexed="8"/>
        <rFont val="Calibri"/>
        <family val="2"/>
      </rPr>
      <t>Zichtbaar</t>
    </r>
    <r>
      <rPr>
        <sz val="12"/>
        <color indexed="8"/>
        <rFont val="Calibri"/>
        <family val="2"/>
      </rPr>
      <t xml:space="preserve"> maken (Kolom is  weer zichtbaar)</t>
    </r>
  </si>
  <si>
    <t>en</t>
  </si>
  <si>
    <r>
      <t>Klik met de rechtermuis op kolom S en verwijder de kolom (</t>
    </r>
    <r>
      <rPr>
        <i/>
        <sz val="12"/>
        <color indexed="8"/>
        <rFont val="Calibri"/>
        <family val="2"/>
      </rPr>
      <t>Verwijderen</t>
    </r>
    <r>
      <rPr>
        <sz val="12"/>
        <color indexed="8"/>
        <rFont val="Calibri"/>
        <family val="2"/>
      </rPr>
      <t>)</t>
    </r>
  </si>
  <si>
    <t>verwijder</t>
  </si>
  <si>
    <r>
      <rPr>
        <b/>
        <sz val="12"/>
        <color indexed="8"/>
        <rFont val="Calibri"/>
        <family val="2"/>
      </rPr>
      <t>Selecteer</t>
    </r>
    <r>
      <rPr>
        <sz val="12"/>
        <color indexed="8"/>
        <rFont val="Calibri"/>
        <family val="2"/>
      </rPr>
      <t xml:space="preserve"> 6 kolommen vanaf kolom T </t>
    </r>
    <r>
      <rPr>
        <u/>
        <sz val="12"/>
        <color indexed="8"/>
        <rFont val="Calibri"/>
        <family val="2"/>
      </rPr>
      <t>t/m</t>
    </r>
    <r>
      <rPr>
        <sz val="12"/>
        <color indexed="8"/>
        <rFont val="Calibri"/>
        <family val="2"/>
      </rPr>
      <t xml:space="preserve"> Y, dubbelklik op de overgang tussen 2 kolommen om deze passend te maken of </t>
    </r>
  </si>
  <si>
    <t>deze</t>
  </si>
  <si>
    <r>
      <rPr>
        <b/>
        <sz val="12"/>
        <rFont val="Calibri"/>
        <family val="2"/>
      </rPr>
      <t>Sleep</t>
    </r>
    <r>
      <rPr>
        <sz val="12"/>
        <rFont val="Calibri"/>
        <family val="2"/>
      </rPr>
      <t xml:space="preserve"> de scheiding van de kolom T en U de kolombreedte naar 5 (alle kolommen zijn nu 5)</t>
    </r>
  </si>
  <si>
    <t>kolom</t>
  </si>
  <si>
    <r>
      <t xml:space="preserve">Andere manier is </t>
    </r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alle kolommen - rechtermuisklik - </t>
    </r>
    <r>
      <rPr>
        <i/>
        <sz val="12"/>
        <rFont val="Calibri"/>
        <family val="2"/>
      </rPr>
      <t>Kolombreedte</t>
    </r>
    <r>
      <rPr>
        <sz val="12"/>
        <rFont val="Calibri"/>
        <family val="2"/>
      </rPr>
      <t xml:space="preserve"> - 5 - OK.</t>
    </r>
  </si>
  <si>
    <t>Oefening 2 Vulgreep oefeningen</t>
  </si>
  <si>
    <r>
      <t xml:space="preserve">Typ in cel B15 </t>
    </r>
    <r>
      <rPr>
        <b/>
        <sz val="12"/>
        <color indexed="8"/>
        <rFont val="Calibri"/>
        <family val="2"/>
      </rPr>
      <t>januari</t>
    </r>
    <r>
      <rPr>
        <sz val="12"/>
        <color indexed="8"/>
        <rFont val="Calibri"/>
        <family val="2"/>
      </rPr>
      <t xml:space="preserve"> in cel C15 </t>
    </r>
    <r>
      <rPr>
        <b/>
        <sz val="12"/>
        <color indexed="8"/>
        <rFont val="Calibri"/>
        <family val="2"/>
      </rPr>
      <t>februari</t>
    </r>
    <r>
      <rPr>
        <sz val="12"/>
        <color indexed="8"/>
        <rFont val="Calibri"/>
        <family val="2"/>
      </rPr>
      <t xml:space="preserve"> selecteer de 2 cellen en sleep met de vulgreep de maanden t/m dec door</t>
    </r>
  </si>
  <si>
    <r>
      <t xml:space="preserve">Typ in cel B17 </t>
    </r>
    <r>
      <rPr>
        <b/>
        <sz val="12"/>
        <color indexed="8"/>
        <rFont val="Calibri"/>
        <family val="2"/>
      </rPr>
      <t>maandag</t>
    </r>
    <r>
      <rPr>
        <sz val="12"/>
        <color indexed="8"/>
        <rFont val="Calibri"/>
        <family val="2"/>
      </rPr>
      <t xml:space="preserve"> in cel C17 </t>
    </r>
    <r>
      <rPr>
        <b/>
        <sz val="12"/>
        <color indexed="8"/>
        <rFont val="Calibri"/>
        <family val="2"/>
      </rPr>
      <t>dinsdag</t>
    </r>
    <r>
      <rPr>
        <sz val="12"/>
        <color indexed="8"/>
        <rFont val="Calibri"/>
        <family val="2"/>
      </rPr>
      <t xml:space="preserve"> selecteer de 2 cellen en sleep met de vulgreep de dagen tot zondag door</t>
    </r>
  </si>
  <si>
    <r>
      <t xml:space="preserve">Typ in cel B19 cijfer </t>
    </r>
    <r>
      <rPr>
        <b/>
        <sz val="12"/>
        <rFont val="Calibri"/>
        <family val="2"/>
      </rPr>
      <t>10</t>
    </r>
    <r>
      <rPr>
        <sz val="12"/>
        <color indexed="8"/>
        <rFont val="Calibri"/>
        <family val="2"/>
      </rPr>
      <t xml:space="preserve"> in cel C19 cijfer </t>
    </r>
    <r>
      <rPr>
        <b/>
        <sz val="12"/>
        <color indexed="8"/>
        <rFont val="Calibri"/>
        <family val="2"/>
      </rPr>
      <t>20,</t>
    </r>
    <r>
      <rPr>
        <sz val="12"/>
        <color indexed="8"/>
        <rFont val="Calibri"/>
        <family val="2"/>
      </rPr>
      <t xml:space="preserve"> selecteer de 2 cellen en sleep met de vulgreep de cijfers door tot 100</t>
    </r>
  </si>
  <si>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</si>
  <si>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</si>
  <si>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</si>
  <si>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</si>
  <si>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</si>
  <si>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</si>
  <si>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</si>
  <si>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</si>
  <si>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</si>
  <si>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</si>
  <si>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</si>
  <si>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</si>
  <si>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zo</t>
  </si>
  <si>
    <t>Oefening 3 Tabel maken van de tafel van 10 met de vulgreep en kolommen automatisch passend maken</t>
  </si>
  <si>
    <r>
      <t xml:space="preserve">Ga met de cursor tussen de kolom </t>
    </r>
    <r>
      <rPr>
        <b/>
        <sz val="12"/>
        <rFont val="Calibri"/>
        <family val="2"/>
      </rPr>
      <t>K</t>
    </r>
    <r>
      <rPr>
        <sz val="12"/>
        <rFont val="Calibri"/>
        <family val="2"/>
      </rPr>
      <t xml:space="preserve"> en </t>
    </r>
    <r>
      <rPr>
        <b/>
        <sz val="12"/>
        <rFont val="Calibri"/>
        <family val="2"/>
      </rPr>
      <t>L</t>
    </r>
    <r>
      <rPr>
        <sz val="12"/>
        <rFont val="Calibri"/>
        <family val="2"/>
      </rPr>
      <t xml:space="preserve"> staan klik en houd de linkerknop ingedrukt om de breedte af te kunnen lezen</t>
    </r>
  </si>
  <si>
    <r>
      <t xml:space="preserve">Andere methode is rechtermuis op kolom </t>
    </r>
    <r>
      <rPr>
        <b/>
        <sz val="12"/>
        <rFont val="Calibri"/>
        <family val="2"/>
      </rPr>
      <t>K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Kolombreedte</t>
    </r>
    <r>
      <rPr>
        <sz val="12"/>
        <rFont val="Calibri"/>
        <family val="2"/>
      </rPr>
      <t xml:space="preserve"> - typ gewenste maat - OK</t>
    </r>
  </si>
  <si>
    <t>Maak de tafeltjes van 10 met de vulgreep na en maak ze op zoals in het voorbeeld</t>
  </si>
  <si>
    <r>
      <t xml:space="preserve">Maak de hoogte van rij 27 met de rechtermuisknop 18,5, en kies gele </t>
    </r>
    <r>
      <rPr>
        <i/>
        <sz val="12"/>
        <rFont val="Calibri"/>
        <family val="2"/>
      </rPr>
      <t>Opvulkleur</t>
    </r>
  </si>
  <si>
    <t>Opdracht hier namaken</t>
  </si>
  <si>
    <t>Tafeltjes van 10</t>
  </si>
  <si>
    <r>
      <t xml:space="preserve">Deze 10 cellen </t>
    </r>
    <r>
      <rPr>
        <b/>
        <sz val="11"/>
        <color theme="1"/>
        <rFont val="Calibri"/>
        <family val="2"/>
        <scheme val="minor"/>
      </rPr>
      <t>Samenvoegen en centreren</t>
    </r>
    <r>
      <rPr>
        <sz val="11"/>
        <color theme="1"/>
        <rFont val="Calibri"/>
        <family val="2"/>
        <scheme val="minor"/>
      </rPr>
      <t xml:space="preserve"> vanuit het lint</t>
    </r>
  </si>
  <si>
    <t>Sorteren en Filteren van gegevens uit een database</t>
  </si>
  <si>
    <t>Gegevens sorteren en filter toepassen en in nieuwe werkmap verdelen</t>
  </si>
  <si>
    <r>
      <rPr>
        <b/>
        <sz val="12"/>
        <rFont val="Calibri"/>
        <family val="2"/>
      </rPr>
      <t>Sorteer</t>
    </r>
    <r>
      <rPr>
        <sz val="12"/>
        <rFont val="Calibri"/>
        <family val="2"/>
      </rPr>
      <t xml:space="preserve"> in het onderstaand adressen bestand eerst op </t>
    </r>
    <r>
      <rPr>
        <b/>
        <sz val="12"/>
        <rFont val="Calibri"/>
        <family val="2"/>
      </rPr>
      <t>Plaats</t>
    </r>
    <r>
      <rPr>
        <sz val="12"/>
        <rFont val="Calibri"/>
        <family val="2"/>
      </rPr>
      <t xml:space="preserve"> vervolgens op </t>
    </r>
    <r>
      <rPr>
        <b/>
        <sz val="12"/>
        <rFont val="Calibri"/>
        <family val="2"/>
      </rPr>
      <t>Naam</t>
    </r>
  </si>
  <si>
    <r>
      <t xml:space="preserve">Selecteer de hele tabel ("ctrl + a + a") tabblad </t>
    </r>
    <r>
      <rPr>
        <b/>
        <sz val="12"/>
        <rFont val="Calibri"/>
        <family val="2"/>
      </rPr>
      <t>Start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Bewerken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 xml:space="preserve">Sorteren en filteren </t>
    </r>
    <r>
      <rPr>
        <sz val="12"/>
        <rFont val="Calibri"/>
        <family val="2"/>
      </rPr>
      <t>kies van</t>
    </r>
    <r>
      <rPr>
        <b/>
        <sz val="12"/>
        <rFont val="Calibri"/>
        <family val="2"/>
      </rPr>
      <t xml:space="preserve"> A tot Z</t>
    </r>
    <r>
      <rPr>
        <sz val="12"/>
        <rFont val="Calibri"/>
        <family val="2"/>
      </rPr>
      <t xml:space="preserve"> </t>
    </r>
  </si>
  <si>
    <r>
      <t xml:space="preserve">Selecteer in rij 12 de tabelkoppen en zet er een filter in via </t>
    </r>
    <r>
      <rPr>
        <b/>
        <sz val="12"/>
        <rFont val="Calibri"/>
        <family val="2"/>
      </rPr>
      <t xml:space="preserve">tabblad Start - Bewerken - Sorteren en filteren </t>
    </r>
    <r>
      <rPr>
        <sz val="12"/>
        <rFont val="Calibri"/>
        <family val="2"/>
      </rPr>
      <t>kies</t>
    </r>
    <r>
      <rPr>
        <b/>
        <sz val="12"/>
        <rFont val="Calibri"/>
        <family val="2"/>
      </rPr>
      <t xml:space="preserve"> Filter</t>
    </r>
  </si>
  <si>
    <r>
      <rPr>
        <b/>
        <sz val="12"/>
        <rFont val="Calibri"/>
        <family val="2"/>
      </rPr>
      <t>Filter</t>
    </r>
    <r>
      <rPr>
        <sz val="12"/>
        <rFont val="Calibri"/>
        <family val="2"/>
      </rPr>
      <t xml:space="preserve"> de plaats Heythuysen, selecteer ("ctrl + a + a"), kopieer ("ctrl+c") en plak ("ctrl+v") deze in nieuw tabblad ("alt+shift+F1")</t>
    </r>
  </si>
  <si>
    <r>
      <t xml:space="preserve">Ga terug naar tabblad Sorteren en klik op </t>
    </r>
    <r>
      <rPr>
        <b/>
        <sz val="12"/>
        <rFont val="Calibri"/>
        <family val="2"/>
      </rPr>
      <t>trechter</t>
    </r>
    <r>
      <rPr>
        <sz val="12"/>
        <rFont val="Calibri"/>
        <family val="2"/>
      </rPr>
      <t xml:space="preserve"> -  </t>
    </r>
    <r>
      <rPr>
        <b/>
        <sz val="12"/>
        <rFont val="Calibri"/>
        <family val="2"/>
      </rPr>
      <t>Alles Selecteren (</t>
    </r>
    <r>
      <rPr>
        <sz val="12"/>
        <rFont val="Calibri"/>
        <family val="2"/>
      </rPr>
      <t>Filter is nu opgeheven)</t>
    </r>
  </si>
  <si>
    <r>
      <t>Klik filter categorie l</t>
    </r>
    <r>
      <rPr>
        <b/>
        <sz val="12"/>
        <rFont val="Calibri"/>
        <family val="2"/>
      </rPr>
      <t>eeftijd</t>
    </r>
    <r>
      <rPr>
        <sz val="12"/>
        <rFont val="Calibri"/>
        <family val="2"/>
      </rPr>
      <t xml:space="preserve"> alleen boven de 30 jaar - </t>
    </r>
    <r>
      <rPr>
        <b/>
        <sz val="12"/>
        <rFont val="Calibri"/>
        <family val="2"/>
      </rPr>
      <t>Getalfilters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Is groter dan</t>
    </r>
    <r>
      <rPr>
        <sz val="12"/>
        <rFont val="Calibri"/>
        <family val="2"/>
      </rPr>
      <t xml:space="preserve"> typ 30 in venster - </t>
    </r>
    <r>
      <rPr>
        <b/>
        <sz val="12"/>
        <rFont val="Calibri"/>
        <family val="2"/>
      </rPr>
      <t>OK</t>
    </r>
  </si>
  <si>
    <r>
      <rPr>
        <b/>
        <sz val="12"/>
        <color indexed="8"/>
        <rFont val="Calibri"/>
        <family val="2"/>
      </rPr>
      <t>Selecteer</t>
    </r>
    <r>
      <rPr>
        <sz val="12"/>
        <color indexed="8"/>
        <rFont val="Calibri"/>
        <family val="2"/>
      </rPr>
      <t xml:space="preserve"> de hele tabel ("ctrl + a + a") en kopieer "ctrl +c" de gegevens en plak "ctrl + v" deze in een nieuw werkblad "ctrl +n"</t>
    </r>
  </si>
  <si>
    <r>
      <t xml:space="preserve">geef het nieuwe tabblad de naam </t>
    </r>
    <r>
      <rPr>
        <b/>
        <sz val="12"/>
        <color indexed="8"/>
        <rFont val="Calibri"/>
        <family val="2"/>
      </rPr>
      <t>Koken</t>
    </r>
  </si>
  <si>
    <r>
      <t xml:space="preserve">Verwijder de filter </t>
    </r>
    <r>
      <rPr>
        <b/>
        <sz val="12"/>
        <rFont val="Calibri"/>
        <family val="2"/>
      </rPr>
      <t>Sorteren en filteren - Filter - uitvinken.</t>
    </r>
    <r>
      <rPr>
        <sz val="12"/>
        <rFont val="Calibri"/>
        <family val="2"/>
      </rPr>
      <t xml:space="preserve"> - filter </t>
    </r>
    <r>
      <rPr>
        <b/>
        <sz val="12"/>
        <rFont val="Calibri"/>
        <family val="2"/>
      </rPr>
      <t>leeftijd</t>
    </r>
    <r>
      <rPr>
        <sz val="12"/>
        <rFont val="Calibri"/>
        <family val="2"/>
      </rPr>
      <t xml:space="preserve"> kleiner dan 30 en plak deze naast koken maak een </t>
    </r>
  </si>
  <si>
    <r>
      <t xml:space="preserve">nieuw tabblad met de naam </t>
    </r>
    <r>
      <rPr>
        <b/>
        <sz val="12"/>
        <color indexed="8"/>
        <rFont val="Calibri"/>
        <family val="2"/>
      </rPr>
      <t>Dansen</t>
    </r>
    <r>
      <rPr>
        <sz val="12"/>
        <color indexed="8"/>
        <rFont val="Calibri"/>
        <family val="2"/>
      </rPr>
      <t xml:space="preserve"> - verwijder de werkmap zonder opslaan en wis de Leeftijdfilter (F</t>
    </r>
    <r>
      <rPr>
        <b/>
        <sz val="12"/>
        <color indexed="8"/>
        <rFont val="Calibri"/>
        <family val="2"/>
      </rPr>
      <t>ilter uit leeftijd wissen</t>
    </r>
    <r>
      <rPr>
        <sz val="12"/>
        <color indexed="8"/>
        <rFont val="Calibri"/>
        <family val="2"/>
      </rPr>
      <t>) uit opdr. 6</t>
    </r>
  </si>
  <si>
    <t>V.n</t>
  </si>
  <si>
    <t>Adres</t>
  </si>
  <si>
    <t>Nr.</t>
  </si>
  <si>
    <t>Code</t>
  </si>
  <si>
    <t>Plaats</t>
  </si>
  <si>
    <t>Geb.</t>
  </si>
  <si>
    <t>leeftijd</t>
  </si>
  <si>
    <t>Mobiel</t>
  </si>
  <si>
    <t>Dings</t>
  </si>
  <si>
    <t>Theo</t>
  </si>
  <si>
    <t>Tuinstraat</t>
  </si>
  <si>
    <t>6107 EL</t>
  </si>
  <si>
    <t>Baexem</t>
  </si>
  <si>
    <t>Koos</t>
  </si>
  <si>
    <t xml:space="preserve">Park </t>
  </si>
  <si>
    <t>6117 EL</t>
  </si>
  <si>
    <t>Heythuysen</t>
  </si>
  <si>
    <t>eikeboom</t>
  </si>
  <si>
    <t>Ber</t>
  </si>
  <si>
    <t>Vlasstraat</t>
  </si>
  <si>
    <t>6104 EL</t>
  </si>
  <si>
    <t>Ton</t>
  </si>
  <si>
    <t>Dorpsstraat</t>
  </si>
  <si>
    <t>6114 EL</t>
  </si>
  <si>
    <t>Peter</t>
  </si>
  <si>
    <t>Klooster</t>
  </si>
  <si>
    <t>6124 EL</t>
  </si>
  <si>
    <t>Weert</t>
  </si>
  <si>
    <t>Goor</t>
  </si>
  <si>
    <t>Jos</t>
  </si>
  <si>
    <t>6105 EL</t>
  </si>
  <si>
    <t>Haelen</t>
  </si>
  <si>
    <t>Geuzert</t>
  </si>
  <si>
    <t>6115 EL</t>
  </si>
  <si>
    <t>Jack</t>
  </si>
  <si>
    <t>6097 EL</t>
  </si>
  <si>
    <t>Klaas</t>
  </si>
  <si>
    <t>Park laan</t>
  </si>
  <si>
    <t>6099 EL</t>
  </si>
  <si>
    <t>Leon</t>
  </si>
  <si>
    <t>6098 EL</t>
  </si>
  <si>
    <t>6096 EL</t>
  </si>
  <si>
    <t>6121 EL</t>
  </si>
  <si>
    <t>6095 EL</t>
  </si>
  <si>
    <t xml:space="preserve">Parkstraat </t>
  </si>
  <si>
    <t>6111 EL</t>
  </si>
  <si>
    <t>Neer</t>
  </si>
  <si>
    <t>Kloosterweg</t>
  </si>
  <si>
    <t>6100 EL</t>
  </si>
  <si>
    <t>Roggel</t>
  </si>
  <si>
    <t>Huub</t>
  </si>
  <si>
    <t>6101 EL</t>
  </si>
  <si>
    <t>6125 EL</t>
  </si>
  <si>
    <t>nevel</t>
  </si>
  <si>
    <t>6106 EL</t>
  </si>
  <si>
    <t>6116 EL</t>
  </si>
  <si>
    <t>Helden</t>
  </si>
  <si>
    <t>Peskens</t>
  </si>
  <si>
    <t>Feb</t>
  </si>
  <si>
    <t>6119 EL</t>
  </si>
  <si>
    <t>Leveroy</t>
  </si>
  <si>
    <t>6109 EL</t>
  </si>
  <si>
    <t>puts</t>
  </si>
  <si>
    <t>6103 EL</t>
  </si>
  <si>
    <t>Ger</t>
  </si>
  <si>
    <t>6113 EL</t>
  </si>
  <si>
    <t xml:space="preserve">Parkweg </t>
  </si>
  <si>
    <t>6123 EL</t>
  </si>
  <si>
    <t>6127 EL</t>
  </si>
  <si>
    <t>Timmermans</t>
  </si>
  <si>
    <t>6102 EL</t>
  </si>
  <si>
    <t>Kloosterstraat</t>
  </si>
  <si>
    <t>6112 EL</t>
  </si>
  <si>
    <t>6126 EL</t>
  </si>
  <si>
    <t>6122 EL</t>
  </si>
  <si>
    <t>Ullings</t>
  </si>
  <si>
    <t>6108 EL</t>
  </si>
  <si>
    <t>Kloosterje</t>
  </si>
  <si>
    <t>6118 EL</t>
  </si>
  <si>
    <t>Hei</t>
  </si>
  <si>
    <t>Verdonschot</t>
  </si>
  <si>
    <t>6120 EL</t>
  </si>
  <si>
    <t>6094 EL</t>
  </si>
  <si>
    <t>6093 EL</t>
  </si>
  <si>
    <t>6128 EL</t>
  </si>
  <si>
    <t>6110 EL</t>
  </si>
  <si>
    <t>Omgaan met tekst</t>
  </si>
  <si>
    <t>Oefening 1 Verwijderen kolommen en rijen</t>
  </si>
  <si>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kolom H en druk </t>
    </r>
    <r>
      <rPr>
        <b/>
        <sz val="12"/>
        <rFont val="Calibri"/>
        <family val="2"/>
      </rPr>
      <t>delete</t>
    </r>
    <r>
      <rPr>
        <sz val="12"/>
        <rFont val="Calibri"/>
        <family val="2"/>
      </rPr>
      <t>, alle tekst is nu verwijderd, maar de celeigenschappen niet.</t>
    </r>
  </si>
  <si>
    <r>
      <rPr>
        <b/>
        <sz val="12"/>
        <rFont val="Calibri"/>
        <family val="2"/>
      </rPr>
      <t>Verwijder</t>
    </r>
    <r>
      <rPr>
        <sz val="12"/>
        <rFont val="Calibri"/>
        <family val="2"/>
      </rPr>
      <t xml:space="preserve"> kolom H om alle gegevens (tekst,randen en kleur achtergrond) te verwijderen</t>
    </r>
  </si>
  <si>
    <r>
      <rPr>
        <b/>
        <sz val="12"/>
        <rFont val="Calibri"/>
        <family val="2"/>
      </rPr>
      <t>Kopieer</t>
    </r>
    <r>
      <rPr>
        <sz val="12"/>
        <rFont val="Calibri"/>
        <family val="2"/>
      </rPr>
      <t xml:space="preserve"> het tabblad Tekst Basisoefeningen - r.m.knop in het tabblad- </t>
    </r>
    <r>
      <rPr>
        <b/>
        <sz val="12"/>
        <rFont val="Calibri"/>
        <family val="2"/>
      </rPr>
      <t>Verplaatsen/kopiëren</t>
    </r>
  </si>
  <si>
    <r>
      <t>Vink</t>
    </r>
    <r>
      <rPr>
        <i/>
        <sz val="12"/>
        <rFont val="Calibri"/>
        <family val="2"/>
      </rPr>
      <t xml:space="preserve"> Kopie maken </t>
    </r>
    <r>
      <rPr>
        <sz val="12"/>
        <rFont val="Calibri"/>
        <family val="2"/>
      </rPr>
      <t xml:space="preserve">aan en kies de optie </t>
    </r>
    <r>
      <rPr>
        <i/>
        <sz val="12"/>
        <rFont val="Calibri"/>
        <family val="2"/>
      </rPr>
      <t>nieuwe map</t>
    </r>
    <r>
      <rPr>
        <b/>
        <sz val="12"/>
        <rFont val="Calibri"/>
        <family val="2"/>
      </rPr>
      <t xml:space="preserve"> - OK</t>
    </r>
  </si>
  <si>
    <r>
      <rPr>
        <b/>
        <sz val="12"/>
        <rFont val="Calibri"/>
        <family val="2"/>
      </rPr>
      <t>Dubbelklik</t>
    </r>
    <r>
      <rPr>
        <sz val="12"/>
        <rFont val="Calibri"/>
        <family val="2"/>
      </rPr>
      <t xml:space="preserve"> in het nieuwe tabblad en geef het de naam </t>
    </r>
    <r>
      <rPr>
        <b/>
        <sz val="12"/>
        <rFont val="Calibri"/>
        <family val="2"/>
      </rPr>
      <t>Basisoefeningen vervolg</t>
    </r>
  </si>
  <si>
    <r>
      <t xml:space="preserve">Maak onderstaande oefening na in opdracht (gebruik </t>
    </r>
    <r>
      <rPr>
        <b/>
        <sz val="12"/>
        <rFont val="Calibri"/>
        <family val="2"/>
      </rPr>
      <t>celeigenschappen)</t>
    </r>
  </si>
  <si>
    <t>tekst</t>
  </si>
  <si>
    <t>Onderstaande tekst heeft 2 verschillende lettertypes klik in de formulebalk om te controleren</t>
  </si>
  <si>
    <r>
      <rPr>
        <b/>
        <sz val="18"/>
        <rFont val="Algerian"/>
        <family val="5"/>
      </rPr>
      <t xml:space="preserve">Gebruik van tekst in </t>
    </r>
    <r>
      <rPr>
        <b/>
        <sz val="18"/>
        <color indexed="10"/>
        <rFont val="Calibri Light"/>
        <family val="1"/>
        <scheme val="major"/>
      </rPr>
      <t xml:space="preserve">Excel </t>
    </r>
    <r>
      <rPr>
        <b/>
        <sz val="18"/>
        <rFont val="Calibri Light"/>
        <family val="1"/>
        <scheme val="major"/>
      </rPr>
      <t>door te typen in een cel</t>
    </r>
    <r>
      <rPr>
        <b/>
        <sz val="18"/>
        <rFont val="Algerian"/>
        <family val="5"/>
      </rPr>
      <t>!</t>
    </r>
  </si>
  <si>
    <t>Randen en kleuren</t>
  </si>
  <si>
    <t>veel</t>
  </si>
  <si>
    <t>Dit is een patroon achtergrond</t>
  </si>
  <si>
    <t>Gebruik van tekst in Excel in een cel!</t>
  </si>
  <si>
    <t>Opmaak:</t>
  </si>
  <si>
    <t>deze knoppen gebruiken</t>
  </si>
  <si>
    <t>Patronen:</t>
  </si>
  <si>
    <t xml:space="preserve">Rechtermuis - Celeigenschappen - </t>
  </si>
  <si>
    <t>Hier patroon</t>
  </si>
  <si>
    <t>Opvulling - Patroonstijl</t>
  </si>
  <si>
    <t>Tekst:</t>
  </si>
  <si>
    <t>Hier tekstvak maken</t>
  </si>
  <si>
    <r>
      <rPr>
        <b/>
        <sz val="11"/>
        <color indexed="8"/>
        <rFont val="Calibri"/>
        <family val="2"/>
      </rPr>
      <t>Invoegen -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</rPr>
      <t>Tekstvak</t>
    </r>
    <r>
      <rPr>
        <sz val="11"/>
        <color theme="1"/>
        <rFont val="Calibri"/>
        <family val="2"/>
        <scheme val="minor"/>
      </rPr>
      <t xml:space="preserve">  (slepend maken)</t>
    </r>
  </si>
  <si>
    <t>veiligheid</t>
  </si>
  <si>
    <t>Alles over Tekst en Objecten</t>
  </si>
  <si>
    <t>Tekst bewerken, Patroon, Autovorm, Teksvakken en Wordart</t>
  </si>
  <si>
    <t>Uitleg</t>
  </si>
  <si>
    <t>Voorbeelden</t>
  </si>
  <si>
    <t>Tekst bewerken</t>
  </si>
  <si>
    <t>Tekst bewerken in formulebalk</t>
  </si>
  <si>
    <t>Tekst typen en verbeteren in 2 verschillende lettertypes          (controleer voorbeeld in formulebalk)</t>
  </si>
  <si>
    <t>De auto wordt gespoten</t>
  </si>
  <si>
    <r>
      <t xml:space="preserve">De </t>
    </r>
    <r>
      <rPr>
        <sz val="12"/>
        <color rgb="FFFF0000"/>
        <rFont val="Bauhaus 93"/>
        <family val="5"/>
      </rPr>
      <t>rode</t>
    </r>
    <r>
      <rPr>
        <sz val="12"/>
        <rFont val="Calibri"/>
        <family val="2"/>
      </rPr>
      <t xml:space="preserve"> auto wordt </t>
    </r>
    <r>
      <rPr>
        <sz val="12"/>
        <color theme="3" tint="0.39997558519241921"/>
        <rFont val="Bauhaus 93"/>
        <family val="5"/>
      </rPr>
      <t>blauw</t>
    </r>
    <r>
      <rPr>
        <sz val="12"/>
        <rFont val="Calibri"/>
        <family val="2"/>
      </rPr>
      <t xml:space="preserve"> gespoten</t>
    </r>
  </si>
  <si>
    <t>Patroon en Schuine tekst</t>
  </si>
  <si>
    <t>r.m.klik - Celeigenschappen - Opvulling - Patroonstijl</t>
  </si>
  <si>
    <r>
      <t xml:space="preserve">Schuine tekst maken - Selecteer het vak - </t>
    </r>
    <r>
      <rPr>
        <b/>
        <sz val="12"/>
        <rFont val="Calibri"/>
        <family val="2"/>
      </rPr>
      <t>Samenvoegen en centreren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Uitlijning</t>
    </r>
    <r>
      <rPr>
        <sz val="12"/>
        <rFont val="Calibri"/>
        <family val="2"/>
      </rPr>
      <t xml:space="preserve"> - 25 graden slepen</t>
    </r>
  </si>
  <si>
    <t>Schuine tekst</t>
  </si>
  <si>
    <t>r.m.klik - Celeigenschappen - Uitlijning - 25 graden slepen</t>
  </si>
  <si>
    <t>Autovormen</t>
  </si>
  <si>
    <t>Invoegen - Autovorm - cursor op gewenste plaats op maat slepen</t>
  </si>
  <si>
    <r>
      <t xml:space="preserve">Autovorm invoegen met tekst - </t>
    </r>
    <r>
      <rPr>
        <b/>
        <sz val="12"/>
        <rFont val="Calibri"/>
        <family val="2"/>
      </rPr>
      <t>Tekstvak invoegen</t>
    </r>
    <r>
      <rPr>
        <sz val="12"/>
        <rFont val="Calibri"/>
        <family val="2"/>
      </rPr>
      <t xml:space="preserve"> en op maat maken met tekst - gebruik van </t>
    </r>
    <r>
      <rPr>
        <b/>
        <sz val="12"/>
        <rFont val="Calibri"/>
        <family val="2"/>
      </rPr>
      <t>Hulpmiddelen</t>
    </r>
    <r>
      <rPr>
        <sz val="12"/>
        <rFont val="Calibri"/>
        <family val="2"/>
      </rPr>
      <t xml:space="preserve"> voor opmaak</t>
    </r>
  </si>
  <si>
    <t>Autovorm horizontaal verspiegelen - Hulpmiddelen - Draaien</t>
  </si>
  <si>
    <t>Tekstvakken</t>
  </si>
  <si>
    <t>Invoegen - Tekstvak aanklikken - cursor op gewenste plaats - slepend maken</t>
  </si>
  <si>
    <r>
      <t xml:space="preserve">Tekstvak invoegen en op maat maken met tekst - gebruik </t>
    </r>
    <r>
      <rPr>
        <b/>
        <sz val="12"/>
        <rFont val="Calibri"/>
        <family val="2"/>
      </rPr>
      <t>Hulpmiddelen</t>
    </r>
    <r>
      <rPr>
        <sz val="12"/>
        <rFont val="Calibri"/>
        <family val="2"/>
      </rPr>
      <t xml:space="preserve"> voor opmaak</t>
    </r>
  </si>
  <si>
    <t>Wordart</t>
  </si>
  <si>
    <t>Invoegen - Wordart - cursor op gewenste plaats op maat slepen</t>
  </si>
  <si>
    <r>
      <t xml:space="preserve">Wordart invoegen - typ Watermerk - tekengrootte 50 - r.m klik </t>
    </r>
    <r>
      <rPr>
        <b/>
        <sz val="12"/>
        <rFont val="Calibri"/>
        <family val="2"/>
      </rPr>
      <t>Vorm opmaken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Tekstopties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Doorzichtigheid 80%</t>
    </r>
  </si>
  <si>
    <t>Tekst in afbeelding</t>
  </si>
  <si>
    <t>Invoegen - Tekstvak - cursor op gewenste plaats op maat slepen</t>
  </si>
  <si>
    <t xml:space="preserve">Tekstvak invoegen en op maat maken </t>
  </si>
  <si>
    <r>
      <t xml:space="preserve">tekst typen - </t>
    </r>
    <r>
      <rPr>
        <b/>
        <sz val="12"/>
        <rFont val="Calibri"/>
        <family val="2"/>
      </rPr>
      <t>Hulpmiddelen</t>
    </r>
    <r>
      <rPr>
        <sz val="12"/>
        <rFont val="Calibri"/>
        <family val="2"/>
      </rPr>
      <t xml:space="preserve"> - Opvulling</t>
    </r>
  </si>
  <si>
    <t>voor transparante/Geen opvulling</t>
  </si>
  <si>
    <t>en geen omtrek van vorm</t>
  </si>
  <si>
    <t xml:space="preserve"> Randen en Opmaak</t>
  </si>
  <si>
    <t>Kaderlijnen maken met het knopje Rand in de opdracht hetzelfde als in het voorbeeld</t>
  </si>
  <si>
    <t>Selecteer het vlak onder de opdracht waar de lijnen in gezet worden hetzelfde als het voorbeeld</t>
  </si>
  <si>
    <t>Open het knopje Randen op het pijltje aan de rechterkant</t>
  </si>
  <si>
    <t>Kies de lijnstijl zoals in het voorbeeldblad</t>
  </si>
  <si>
    <r>
      <t xml:space="preserve">Selecteer de vakken voor de kleur en klik knopje </t>
    </r>
    <r>
      <rPr>
        <b/>
        <sz val="12"/>
        <color indexed="8"/>
        <rFont val="Calibri"/>
        <family val="2"/>
      </rPr>
      <t>Opvulkleur</t>
    </r>
    <r>
      <rPr>
        <sz val="12"/>
        <color indexed="8"/>
        <rFont val="Calibri"/>
        <family val="2"/>
      </rPr>
      <t xml:space="preserve"> in de werkbalk</t>
    </r>
  </si>
  <si>
    <t>Enkele lijnen kunnen heel snel gemaakt worden met het knopje Randen in de werkbalk</t>
  </si>
  <si>
    <t xml:space="preserve">Tabelranden in één handeling opmaken met verschillende lijnen via Celeigenschappen </t>
  </si>
  <si>
    <r>
      <rPr>
        <b/>
        <sz val="12"/>
        <color indexed="8"/>
        <rFont val="Calibri"/>
        <family val="2"/>
      </rPr>
      <t>Selecteer</t>
    </r>
    <r>
      <rPr>
        <sz val="12"/>
        <color indexed="8"/>
        <rFont val="Calibri"/>
        <family val="2"/>
      </rPr>
      <t xml:space="preserve"> het hele vlak waar de lijnen in moeten komen (let op de verticale lijnen niet de hele tabel selecteren)</t>
    </r>
  </si>
  <si>
    <r>
      <t xml:space="preserve">Grotere vakken kunnen in een keer worden opgemaakt met  de rechtermuisknop - </t>
    </r>
    <r>
      <rPr>
        <b/>
        <sz val="12"/>
        <rFont val="Calibri"/>
        <family val="2"/>
      </rPr>
      <t>Celeigenschappen -</t>
    </r>
    <r>
      <rPr>
        <sz val="12"/>
        <rFont val="Calibri"/>
        <family val="2"/>
      </rPr>
      <t xml:space="preserve"> tabblad </t>
    </r>
    <r>
      <rPr>
        <b/>
        <sz val="12"/>
        <rFont val="Calibri"/>
        <family val="2"/>
      </rPr>
      <t>Rand</t>
    </r>
  </si>
  <si>
    <t>Kies eerst de kleur dan de lijndikte en klik de lijn op het knopje op de juiste plaats</t>
  </si>
  <si>
    <r>
      <rPr>
        <b/>
        <sz val="12"/>
        <color indexed="8"/>
        <rFont val="Calibri"/>
        <family val="2"/>
      </rPr>
      <t>Selecteer</t>
    </r>
    <r>
      <rPr>
        <sz val="12"/>
        <color indexed="8"/>
        <rFont val="Calibri"/>
        <family val="2"/>
      </rPr>
      <t xml:space="preserve"> de vakken voor de kleur en klik knopje </t>
    </r>
    <r>
      <rPr>
        <b/>
        <sz val="12"/>
        <color indexed="8"/>
        <rFont val="Calibri"/>
        <family val="2"/>
      </rPr>
      <t>Opvulkleur</t>
    </r>
    <r>
      <rPr>
        <sz val="12"/>
        <color indexed="8"/>
        <rFont val="Calibri"/>
        <family val="2"/>
      </rPr>
      <t xml:space="preserve"> in de werkbalk</t>
    </r>
  </si>
  <si>
    <t xml:space="preserve">  Overzicht </t>
  </si>
  <si>
    <t>Cursus</t>
  </si>
  <si>
    <t>Nr</t>
  </si>
  <si>
    <t>Voornaam</t>
  </si>
  <si>
    <t>Lft</t>
  </si>
  <si>
    <t>Startdatum</t>
  </si>
  <si>
    <t>Tentamen</t>
  </si>
  <si>
    <t>Pnt</t>
  </si>
  <si>
    <t>Opmerking</t>
  </si>
  <si>
    <t>Tabellen en de voordelen van Tabellen</t>
  </si>
  <si>
    <t>Oefening 1 Een tabel maken en indelen</t>
  </si>
  <si>
    <r>
      <t xml:space="preserve">Klik in een willekeurige cel in de gegevens van de te maken rechter tabel - klik </t>
    </r>
    <r>
      <rPr>
        <b/>
        <sz val="12"/>
        <color indexed="8"/>
        <rFont val="Calibri"/>
        <family val="2"/>
      </rPr>
      <t>Opmaken als tabel</t>
    </r>
    <r>
      <rPr>
        <sz val="12"/>
        <color indexed="8"/>
        <rFont val="Calibri"/>
        <family val="2"/>
      </rPr>
      <t xml:space="preserve"> in het lint</t>
    </r>
  </si>
  <si>
    <t xml:space="preserve">Kies de tabelstijl Normaal Wit 4, en geef aan waar de tabelgegeven staan, </t>
  </si>
  <si>
    <t>Maak een formule (Aantal x Prijs in cel K17 (wordt automatisch doorgevoerd in de hele tabel)</t>
  </si>
  <si>
    <t>Tabelnamen worden automatisch toegekend in een formule dit gaan we uitzetten:</t>
  </si>
  <si>
    <r>
      <rPr>
        <b/>
        <sz val="12"/>
        <rFont val="Calibri"/>
        <family val="2"/>
      </rPr>
      <t>Bestand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Opties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Werken met formules</t>
    </r>
    <r>
      <rPr>
        <sz val="12"/>
        <rFont val="Calibri"/>
        <family val="2"/>
      </rPr>
      <t xml:space="preserve"> - Tabelnamen gebruiken in formules - uitvinken </t>
    </r>
  </si>
  <si>
    <r>
      <rPr>
        <b/>
        <sz val="12"/>
        <rFont val="Calibri"/>
        <family val="2"/>
      </rPr>
      <t>Rij invoegen:</t>
    </r>
    <r>
      <rPr>
        <sz val="12"/>
        <rFont val="Calibri"/>
        <family val="2"/>
      </rPr>
      <t xml:space="preserve"> midden in tabel met "ctrl +" of onderaan in laatste cel druk op Tab</t>
    </r>
  </si>
  <si>
    <t>Alle formules worden in tabel automatisch bijgewerkt zodra een nieuwe rij is ingevoegd</t>
  </si>
  <si>
    <r>
      <rPr>
        <b/>
        <sz val="12"/>
        <color indexed="8"/>
        <rFont val="Calibri"/>
        <family val="2"/>
      </rPr>
      <t>Kolom invoegen:</t>
    </r>
    <r>
      <rPr>
        <sz val="12"/>
        <color indexed="8"/>
        <rFont val="Calibri"/>
        <family val="2"/>
      </rPr>
      <t xml:space="preserve"> Aantal-kolom selecteren -  klik op de onderrand cel voor kolomselectie </t>
    </r>
  </si>
  <si>
    <t>vervolgens kolom invoegen met: "ctrl +" een geef kolom de naam Regio (dubbelklik op Kolomnaam)</t>
  </si>
  <si>
    <r>
      <rPr>
        <b/>
        <sz val="12"/>
        <color theme="1"/>
        <rFont val="Calibri"/>
        <family val="2"/>
        <scheme val="minor"/>
      </rPr>
      <t>Totaalrij invoegen</t>
    </r>
    <r>
      <rPr>
        <sz val="12"/>
        <color theme="1"/>
        <rFont val="Calibri"/>
        <family val="2"/>
        <scheme val="minor"/>
      </rPr>
      <t xml:space="preserve">: via - </t>
    </r>
    <r>
      <rPr>
        <b/>
        <sz val="12"/>
        <color theme="1"/>
        <rFont val="Calibri"/>
        <family val="2"/>
        <scheme val="minor"/>
      </rPr>
      <t>Ontwerpen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Opties voor tabelstijlen</t>
    </r>
    <r>
      <rPr>
        <sz val="12"/>
        <color theme="1"/>
        <rFont val="Calibri"/>
        <family val="2"/>
        <scheme val="minor"/>
      </rPr>
      <t xml:space="preserve"> - </t>
    </r>
    <r>
      <rPr>
        <i/>
        <sz val="12"/>
        <color theme="1"/>
        <rFont val="Calibri"/>
        <family val="2"/>
        <scheme val="minor"/>
      </rPr>
      <t>Totaalrij</t>
    </r>
    <r>
      <rPr>
        <sz val="12"/>
        <color theme="1"/>
        <rFont val="Calibri"/>
        <family val="2"/>
        <scheme val="minor"/>
      </rPr>
      <t xml:space="preserve"> aan vinken</t>
    </r>
  </si>
  <si>
    <t>Filter het artikel op dranken - filter wissen - filter vervolgens op groenten - laat filter staan</t>
  </si>
  <si>
    <t>Verander het Totaal in Aantal (pijltje rechts van K29) om de aantallen van groenten eruit te halen</t>
  </si>
  <si>
    <r>
      <rPr>
        <b/>
        <sz val="12"/>
        <rFont val="Calibri"/>
        <family val="2"/>
      </rPr>
      <t>Tabel helemaal verwijderen</t>
    </r>
    <r>
      <rPr>
        <sz val="12"/>
        <rFont val="Calibri"/>
        <family val="2"/>
      </rPr>
      <t>: selecteren met "ctrl + a +a" en druk op Delete</t>
    </r>
  </si>
  <si>
    <t>Artikel</t>
  </si>
  <si>
    <t>Regio</t>
  </si>
  <si>
    <t>Aantal</t>
  </si>
  <si>
    <t>Prijs</t>
  </si>
  <si>
    <t>Totaal</t>
  </si>
  <si>
    <t>dranken</t>
  </si>
  <si>
    <t>zuid</t>
  </si>
  <si>
    <t>groenten</t>
  </si>
  <si>
    <t>oost</t>
  </si>
  <si>
    <t>Fruit</t>
  </si>
  <si>
    <t>noord</t>
  </si>
  <si>
    <t>fruit</t>
  </si>
  <si>
    <t>west</t>
  </si>
  <si>
    <t>De voordelen van een tabel uitproberen via onderstaande uitleg</t>
  </si>
  <si>
    <t>Fraai opmaak zelf te kiezen</t>
  </si>
  <si>
    <t>Filteren en sorteren kan via de pijltjes in de titelrij</t>
  </si>
  <si>
    <t>Automatisch subtotaal bij filteren (alleen het daadwerkelijk in beeld zijnde gegevens worden berekend)</t>
  </si>
  <si>
    <t>Bij scrollen blijven de titels van de tabel zichtbaar in de kolommen (zet titelrij van tabel net onder de kolommen en scrol met de muis naar boven)</t>
  </si>
  <si>
    <t>Klik in laatste cel met Tab - nieuwe rij wordt ingevoegd</t>
  </si>
  <si>
    <t>Selecteer de gewenste rij bv. Voor accent (B, I of U) of opmaak Kleur/lijn) met Shift - spatie</t>
  </si>
  <si>
    <t>Hetzelfde geldt voor de kolom - Selecteer de gewenste kolom bv. Voor celeigenschappen met Ctrl - spatie</t>
  </si>
  <si>
    <t>Rij invoegen of verwijderen  =Ctrl + of  Ctrl -</t>
  </si>
  <si>
    <t>Tabel selecteren = "ctrl +a en met Titels "ctrl + aa"</t>
  </si>
  <si>
    <t>Inhoud kolom selecteren = Shift dubbelklik onderkant bovenste cel</t>
  </si>
  <si>
    <t xml:space="preserve"> Formules leren maken</t>
  </si>
  <si>
    <t>Oefening 1 Formule maken (optellen en aftrekken)</t>
  </si>
  <si>
    <r>
      <t xml:space="preserve">Maak in tabel januari </t>
    </r>
    <r>
      <rPr>
        <b/>
        <sz val="12"/>
        <rFont val="Calibri"/>
        <family val="2"/>
      </rPr>
      <t>inkomsten</t>
    </r>
    <r>
      <rPr>
        <sz val="12"/>
        <rFont val="Calibri"/>
        <family val="2"/>
      </rPr>
      <t xml:space="preserve"> en </t>
    </r>
    <r>
      <rPr>
        <b/>
        <sz val="12"/>
        <rFont val="Calibri"/>
        <family val="2"/>
      </rPr>
      <t>uitgaven</t>
    </r>
    <r>
      <rPr>
        <sz val="12"/>
        <rFont val="Calibri"/>
        <family val="2"/>
      </rPr>
      <t xml:space="preserve"> een handmatige formule (zie voorbeeld D13)</t>
    </r>
  </si>
  <si>
    <t>Typ = in de cel E13 onder de gegevens die opgeteld moeten worden (een formule begint altijd met =)</t>
  </si>
  <si>
    <t>klik in de cel (E10) gevolgd door + klik in cel E11 gevolgd door + klik in cel E12 - Enter</t>
  </si>
  <si>
    <r>
      <t xml:space="preserve">Herhaal dit voor alle formules ook de uitgaven, bereken vervolgens de totalen </t>
    </r>
    <r>
      <rPr>
        <i/>
        <sz val="11"/>
        <rFont val="Calibri"/>
        <family val="2"/>
      </rPr>
      <t>inkomsten</t>
    </r>
    <r>
      <rPr>
        <sz val="11"/>
        <rFont val="Calibri"/>
        <family val="2"/>
      </rPr>
      <t xml:space="preserve"> en </t>
    </r>
    <r>
      <rPr>
        <i/>
        <sz val="11"/>
        <rFont val="Calibri"/>
        <family val="2"/>
      </rPr>
      <t>uitgaven</t>
    </r>
    <r>
      <rPr>
        <sz val="11"/>
        <rFont val="Calibri"/>
        <family val="2"/>
      </rPr>
      <t xml:space="preserve"> in H13 en H20</t>
    </r>
  </si>
  <si>
    <r>
      <t xml:space="preserve">Bereken de winst in </t>
    </r>
    <r>
      <rPr>
        <b/>
        <sz val="11"/>
        <color theme="1"/>
        <rFont val="Calibri"/>
        <family val="2"/>
        <scheme val="minor"/>
      </rPr>
      <t>cel H15</t>
    </r>
    <r>
      <rPr>
        <sz val="11"/>
        <color theme="1"/>
        <rFont val="Calibri"/>
        <family val="2"/>
        <scheme val="minor"/>
      </rPr>
      <t xml:space="preserve"> met de formule Totalen inkomsten minus Totalen uitgaven (= H13 - H20) -Enter.</t>
    </r>
  </si>
  <si>
    <t>januari inkomsten</t>
  </si>
  <si>
    <t>Week 1</t>
  </si>
  <si>
    <t>Week 2</t>
  </si>
  <si>
    <t>Week 3</t>
  </si>
  <si>
    <t>Week 4</t>
  </si>
  <si>
    <t xml:space="preserve">Dag </t>
  </si>
  <si>
    <t>Dagdeel</t>
  </si>
  <si>
    <t>Morgen</t>
  </si>
  <si>
    <t>Totalen inkomsten</t>
  </si>
  <si>
    <t>winst januari</t>
  </si>
  <si>
    <t>januari uitgaven</t>
  </si>
  <si>
    <t>Totalen uitgaven</t>
  </si>
  <si>
    <t>Oefening 2 Formule maken en kopiëren/plakken ctrl+c / ctrl+v en met de vulgreep plakken</t>
  </si>
  <si>
    <t>Maak een formule in cel C31 (het totaal van week 1) - kopieer de formule - tab naar de volgende cel - "ctrl + v"</t>
  </si>
  <si>
    <t>Tab en plak de formules in de rest van de weken.</t>
  </si>
  <si>
    <t>Week 5</t>
  </si>
  <si>
    <t>Week 6</t>
  </si>
  <si>
    <t>Week 7</t>
  </si>
  <si>
    <t>Week 8</t>
  </si>
  <si>
    <t>Ochten</t>
  </si>
  <si>
    <t>Middag</t>
  </si>
  <si>
    <t>Avond</t>
  </si>
  <si>
    <t>Nacht</t>
  </si>
  <si>
    <t>Weekend</t>
  </si>
  <si>
    <t>één formule maken, deze kopiëren en in de andere grijzen cellen tabben en Plakken is Ctrl + V</t>
  </si>
  <si>
    <t>Maak een formule in C41 en trek deze met de vulgreep door tot het einde.</t>
  </si>
  <si>
    <t>Let op bij kopieren van formules, volledig bereik meenemen en dan formule kopiëren</t>
  </si>
  <si>
    <t>Formules van optellen, aftrekken en vermenigvuldigen</t>
  </si>
  <si>
    <t>Oefening 1 Formule maken en met vulgreep doorvoeren</t>
  </si>
  <si>
    <r>
      <t xml:space="preserve">Bereken de </t>
    </r>
    <r>
      <rPr>
        <b/>
        <sz val="11"/>
        <rFont val="Calibri"/>
        <family val="2"/>
      </rPr>
      <t>kosten</t>
    </r>
    <r>
      <rPr>
        <sz val="11"/>
        <rFont val="Calibri"/>
        <family val="2"/>
      </rPr>
      <t xml:space="preserve"> en de </t>
    </r>
    <r>
      <rPr>
        <b/>
        <sz val="11"/>
        <rFont val="Calibri"/>
        <family val="2"/>
      </rPr>
      <t>opbrengst</t>
    </r>
    <r>
      <rPr>
        <sz val="11"/>
        <rFont val="Calibri"/>
        <family val="2"/>
      </rPr>
      <t xml:space="preserve"> van de tabel Kanoverhuur in rij 15</t>
    </r>
  </si>
  <si>
    <r>
      <t xml:space="preserve">Typ </t>
    </r>
    <r>
      <rPr>
        <b/>
        <sz val="11"/>
        <rFont val="Calibri"/>
        <family val="2"/>
      </rPr>
      <t>=teken</t>
    </r>
    <r>
      <rPr>
        <sz val="11"/>
        <rFont val="Calibri"/>
        <family val="2"/>
      </rPr>
      <t xml:space="preserve"> in de cel C15 onder de gegevens die opgeteld moeten worden (een formule begint altijd met =)</t>
    </r>
  </si>
  <si>
    <t>klik de cel aan die opgeteld moet worden (C12) gevolgd door + (operator) herhaal dit voor C13 en C14 tot alles is opgeteld</t>
  </si>
  <si>
    <r>
      <t xml:space="preserve">Als alles is opgeteld klik </t>
    </r>
    <r>
      <rPr>
        <b/>
        <sz val="11"/>
        <rFont val="Calibri"/>
        <family val="2"/>
      </rPr>
      <t>Enter</t>
    </r>
    <r>
      <rPr>
        <sz val="11"/>
        <rFont val="Calibri"/>
        <family val="2"/>
      </rPr>
      <t xml:space="preserve"> (formule bevestigen, tevens einde formule)</t>
    </r>
  </si>
  <si>
    <t>Gebruik de vulgreep om de formules door te voeren t/m week 3</t>
  </si>
  <si>
    <t xml:space="preserve"> Kanoverhuur</t>
  </si>
  <si>
    <t>kosten</t>
  </si>
  <si>
    <t>opbrengst</t>
  </si>
  <si>
    <t>Opbrengst</t>
  </si>
  <si>
    <t>Oefening 2 Formule maken met verschillende operators</t>
  </si>
  <si>
    <t>Maak een formule van de netto opbrengst per week (opbrengst min kosten)</t>
  </si>
  <si>
    <r>
      <t xml:space="preserve">Typ = in de cel C24 van netto week 1 klik in </t>
    </r>
    <r>
      <rPr>
        <b/>
        <sz val="12"/>
        <rFont val="Calibri"/>
        <family val="2"/>
      </rPr>
      <t>week 1 opbrengst</t>
    </r>
    <r>
      <rPr>
        <sz val="12"/>
        <rFont val="Calibri"/>
        <family val="2"/>
      </rPr>
      <t xml:space="preserve">  D15 Kanoverhuur - </t>
    </r>
    <r>
      <rPr>
        <b/>
        <sz val="12"/>
        <rFont val="Calibri"/>
        <family val="2"/>
      </rPr>
      <t>week 1 kosten</t>
    </r>
    <r>
      <rPr>
        <sz val="12"/>
        <rFont val="Calibri"/>
        <family val="2"/>
      </rPr>
      <t xml:space="preserve"> C15 van tabel kanoverhuur</t>
    </r>
  </si>
  <si>
    <t>Herhaal dit ook voor netto week 2 en 3</t>
  </si>
  <si>
    <r>
      <t xml:space="preserve">Maak een formule van de totalen </t>
    </r>
    <r>
      <rPr>
        <b/>
        <sz val="12"/>
        <rFont val="Calibri"/>
        <family val="2"/>
      </rPr>
      <t>Winst excl.</t>
    </r>
    <r>
      <rPr>
        <sz val="12"/>
        <rFont val="Calibri"/>
        <family val="2"/>
      </rPr>
      <t xml:space="preserve"> G24 (opbrengst - kosten I15-J15) en </t>
    </r>
    <r>
      <rPr>
        <b/>
        <sz val="12"/>
        <rFont val="Calibri"/>
        <family val="2"/>
      </rPr>
      <t>BTW</t>
    </r>
    <r>
      <rPr>
        <sz val="12"/>
        <rFont val="Calibri"/>
        <family val="2"/>
      </rPr>
      <t xml:space="preserve"> v/d winst H24 X 0,21 en </t>
    </r>
    <r>
      <rPr>
        <b/>
        <sz val="12"/>
        <rFont val="Calibri"/>
        <family val="2"/>
      </rPr>
      <t>Winst incl</t>
    </r>
    <r>
      <rPr>
        <sz val="12"/>
        <rFont val="Calibri"/>
        <family val="2"/>
      </rPr>
      <t xml:space="preserve"> = G24*1,21</t>
    </r>
  </si>
  <si>
    <t>Indien nodig kan er altijd in het voorbeeld op de formule geklikt worden om te kijken hoe deze is opgebouwd (in de Formulebalk)</t>
  </si>
  <si>
    <t>netto week 1</t>
  </si>
  <si>
    <t>netto week 2</t>
  </si>
  <si>
    <t>netto week 3</t>
  </si>
  <si>
    <t>Winst exl</t>
  </si>
  <si>
    <t>BTW</t>
  </si>
  <si>
    <t>Winst incl</t>
  </si>
  <si>
    <t>berekent vanaf incl.</t>
  </si>
  <si>
    <t>Winst excl.</t>
  </si>
  <si>
    <t xml:space="preserve">    </t>
  </si>
  <si>
    <t>Formules in meerdere werkbladen berekenen</t>
  </si>
  <si>
    <t>Oefening 1 Formules maken in meerdere werkbladen</t>
  </si>
  <si>
    <r>
      <t xml:space="preserve">Maak tabbladen met de kwartalen zichtbaar - r.muisklik in tabblad Opdr.13 - </t>
    </r>
    <r>
      <rPr>
        <b/>
        <sz val="12"/>
        <rFont val="Calibri"/>
        <family val="2"/>
      </rPr>
      <t>Zichtbaar maken</t>
    </r>
  </si>
  <si>
    <t>Selecteer alle 4 werkbladen één voor één tot ze zichtbaar zijn.</t>
  </si>
  <si>
    <t>Maak een formule onder de cellen onder het Bedrag cel E12 in alle kwartalen (aantal x prijs)</t>
  </si>
  <si>
    <t>Gebruik de vulgreep om de formules naar beneden te kopiëren</t>
  </si>
  <si>
    <r>
      <t xml:space="preserve">Bereken het totaal met de functie </t>
    </r>
    <r>
      <rPr>
        <b/>
        <sz val="12"/>
        <rFont val="Calibri"/>
        <family val="2"/>
      </rPr>
      <t>Autosom</t>
    </r>
    <r>
      <rPr>
        <sz val="12"/>
        <rFont val="Calibri"/>
        <family val="2"/>
      </rPr>
      <t xml:space="preserve"> (de omgevallen M)</t>
    </r>
  </si>
  <si>
    <t>Ga naar cel C19 Jaaromzet maak een formule van alle totaal bedragen van elk kwartaal</t>
  </si>
  <si>
    <t>klik eerst tabblad 1e kwt - dan totaal van het kwartaal, daarna + - 2e kwt + totaal, etc</t>
  </si>
  <si>
    <t>Verpakking</t>
  </si>
  <si>
    <t>4e kwartaal 2016</t>
  </si>
  <si>
    <t>Prijs per stuk</t>
  </si>
  <si>
    <t>Bedrag</t>
  </si>
  <si>
    <t>Kalenderverpakking</t>
  </si>
  <si>
    <t>T-Wikkel</t>
  </si>
  <si>
    <t>Mailpack A4</t>
  </si>
  <si>
    <t>CD-pack</t>
  </si>
  <si>
    <t>SD-pack</t>
  </si>
  <si>
    <t>Jaaromzet</t>
  </si>
  <si>
    <t>Klik als U er niet uit komt in de cel C33 om te kijken hoe de formule is opgebouwd</t>
  </si>
  <si>
    <t>Jaar omzet</t>
  </si>
  <si>
    <t>Nog een handigheidje om gegevens te verhogen met een bepaald percentage</t>
  </si>
  <si>
    <t>Alles automatisch verhogen met Plakken speciaal</t>
  </si>
  <si>
    <t>10% is</t>
  </si>
  <si>
    <t>Prijzen per stuk door bijv. inflatie 10% verhogen</t>
  </si>
  <si>
    <r>
      <t xml:space="preserve">Kopieer cel F37  (1,1) - selecteer alle cellen van Prijs per stuk - </t>
    </r>
    <r>
      <rPr>
        <b/>
        <sz val="11"/>
        <color theme="1"/>
        <rFont val="Calibri"/>
        <family val="2"/>
        <scheme val="minor"/>
      </rPr>
      <t>Plakken speciaal -</t>
    </r>
  </si>
  <si>
    <r>
      <t xml:space="preserve">klik </t>
    </r>
    <r>
      <rPr>
        <b/>
        <sz val="11"/>
        <color theme="1"/>
        <rFont val="Calibri"/>
        <family val="2"/>
        <scheme val="minor"/>
      </rPr>
      <t>waarden</t>
    </r>
    <r>
      <rPr>
        <sz val="11"/>
        <color theme="1"/>
        <rFont val="Calibri"/>
        <family val="2"/>
        <scheme val="minor"/>
      </rPr>
      <t xml:space="preserve"> en </t>
    </r>
    <r>
      <rPr>
        <i/>
        <sz val="11"/>
        <color theme="1"/>
        <rFont val="Calibri"/>
        <family val="2"/>
        <scheme val="minor"/>
      </rPr>
      <t>vermenigvuldigen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OK</t>
    </r>
  </si>
  <si>
    <t>Totaal 1e kwt</t>
  </si>
  <si>
    <t>1e kwartaal 2016</t>
  </si>
  <si>
    <t>Prijs p/stuk</t>
  </si>
  <si>
    <t>Totaal 2e kwt</t>
  </si>
  <si>
    <t>2e kwartaal 2016</t>
  </si>
  <si>
    <t>Totaal 3e kwt</t>
  </si>
  <si>
    <t>3e kwartaal 2016</t>
  </si>
  <si>
    <t>Totaal 4e kwt</t>
  </si>
  <si>
    <t>Diverse Formules</t>
  </si>
  <si>
    <t>Verschillende soorten Formule maken</t>
  </si>
  <si>
    <r>
      <t xml:space="preserve">Maak in het kasboek van januari een formule van de </t>
    </r>
    <r>
      <rPr>
        <b/>
        <sz val="12"/>
        <rFont val="Calibri"/>
        <family val="2"/>
      </rPr>
      <t>ontvangsten</t>
    </r>
    <r>
      <rPr>
        <sz val="12"/>
        <rFont val="Calibri"/>
        <family val="2"/>
      </rPr>
      <t xml:space="preserve"> en </t>
    </r>
    <r>
      <rPr>
        <b/>
        <sz val="12"/>
        <rFont val="Calibri"/>
        <family val="2"/>
      </rPr>
      <t>uitgaves</t>
    </r>
  </si>
  <si>
    <t>Koppel het saldo van vorige maand in cel F15</t>
  </si>
  <si>
    <t>Maak in het gele vak een formule van ontvangsten min uitgaven</t>
  </si>
  <si>
    <t xml:space="preserve">Maak In F16 (1 jan) een cumulatieve formule zoals in het voorbeeld </t>
  </si>
  <si>
    <t>Bereken de ontvangsten min de uitgaven plus het saldo vorige maand (de cel erboven)</t>
  </si>
  <si>
    <t>Gebruik de vulgreep om het voor alle dagen door te voeren</t>
  </si>
  <si>
    <t>Typ = in cel F27 en klik F13 voor koppeling - koppel F27 met saldo vorige maand J15</t>
  </si>
  <si>
    <t>Kasboek van Computr@ining 2017</t>
  </si>
  <si>
    <t>Periode:</t>
  </si>
  <si>
    <t>jan 2017</t>
  </si>
  <si>
    <t>Saldo</t>
  </si>
  <si>
    <t>feb 2017</t>
  </si>
  <si>
    <t>ONTVANGSTEN</t>
  </si>
  <si>
    <t>UITGAVEN</t>
  </si>
  <si>
    <t>Omschrijving</t>
  </si>
  <si>
    <t>bedrag</t>
  </si>
  <si>
    <t>Saldo vorige maand</t>
  </si>
  <si>
    <t>Absolute en relatieve verwijzingen</t>
  </si>
  <si>
    <t>Formule maken met Absolute verwijzingen</t>
  </si>
  <si>
    <t>Maak deze oefening zoals het voorbeeld - raadpleeg indien nodig de voorbeeldformules</t>
  </si>
  <si>
    <r>
      <t xml:space="preserve">Alle formules gekoppeld buiten de tabel zijn </t>
    </r>
    <r>
      <rPr>
        <b/>
        <i/>
        <sz val="11"/>
        <rFont val="Calibri"/>
        <family val="2"/>
      </rPr>
      <t>Absolute verwijzingen, deze</t>
    </r>
    <r>
      <rPr>
        <i/>
        <sz val="11"/>
        <rFont val="Calibri"/>
        <family val="2"/>
      </rPr>
      <t xml:space="preserve"> kunnen niet worden doorgevoerd met de vulgreep</t>
    </r>
  </si>
  <si>
    <t>Maak eerst de formules op E18 zonder dollartekens - formule selecteren en doorvoeren</t>
  </si>
  <si>
    <t>Nu gaat het fout - klik in de formule van de absolute cel E18 - in de formulebalk de cursor in of achter C13 zetten</t>
  </si>
  <si>
    <t>druk op F4 of fn + F4 (laptop toetsenbord) voor de $$ tekens, de cel staat nu vast tijdens het doorvoeren</t>
  </si>
  <si>
    <t xml:space="preserve">Het zelfde principe toepassen voor de verkoop in cel F18 </t>
  </si>
  <si>
    <t>Selecteer cel G18 - typ = activeer cel E18 +F18 - Enter</t>
  </si>
  <si>
    <t xml:space="preserve">Omzet is Aantal flessen C18 * Verkoop G18 </t>
  </si>
  <si>
    <t>BTW berekenen in kolom I van het ex bedrag = cel H18 * 21% (of cel H18 * $E$13)</t>
  </si>
  <si>
    <t>Koers Dinar naar €</t>
  </si>
  <si>
    <t>Winst</t>
  </si>
  <si>
    <t>Wijnsoort uit Servië</t>
  </si>
  <si>
    <t>Inkoop Srv</t>
  </si>
  <si>
    <t>Inkoop NL</t>
  </si>
  <si>
    <t>Plus</t>
  </si>
  <si>
    <t>Verkoop</t>
  </si>
  <si>
    <t>Omzet</t>
  </si>
  <si>
    <t>flessen</t>
  </si>
  <si>
    <t>(Dinar)</t>
  </si>
  <si>
    <t>(EUR)</t>
  </si>
  <si>
    <t>winst 25%</t>
  </si>
  <si>
    <t>(ex BTW)</t>
  </si>
  <si>
    <t>(incl BTW)</t>
  </si>
  <si>
    <t>Kaapvallei</t>
  </si>
  <si>
    <t>Blouberg</t>
  </si>
  <si>
    <t>Voorspoed</t>
  </si>
  <si>
    <t>Bay view</t>
  </si>
  <si>
    <t>Boschendal</t>
  </si>
  <si>
    <t>Buitenzorg</t>
  </si>
  <si>
    <t>Winstpercentage</t>
  </si>
  <si>
    <t>Totale winst</t>
  </si>
  <si>
    <t>Doorvoeren met een koppeling naar een absolute cel moet er met $ tekens gewerkt worden</t>
  </si>
  <si>
    <t>Dit kan snel tijdens het Formule maken met F4 1x is rij en kolom 2x is kolom 3x is rij</t>
  </si>
  <si>
    <t>Subtotalen bereken met FUNCTIE GETALLEN</t>
  </si>
  <si>
    <t>Subtotalen berekenen via voorbeeldtabel met de functie SUBTOTALEN</t>
  </si>
  <si>
    <t>Maak de opdrachten via de voorbeeld 1 na</t>
  </si>
  <si>
    <t>Maak vanuit de gegevens tabel verschillende berekeningen via de functie Subtotalen</t>
  </si>
  <si>
    <t>1. klik in cel B12 van het voorbeeld om het juiste Functie-getal van het Subtotaal te gebruiken voor de juiste berekening</t>
  </si>
  <si>
    <t xml:space="preserve">Maak een som berekening met de  functie SUBTOTAAL in cel F12 met Functie-getal 9 voor SOM </t>
  </si>
  <si>
    <t>2. typ = in cel F12 - functie Subtotalen activeren - typ 9 in 1e veld - Selecteer de gegevenstabel (B21;B30) in het 2e veld - OK</t>
  </si>
  <si>
    <t>3. Herhaal dit voor AANTAL, MAX, MIN en GEMIDDELDE in de cellen F13 t/m 16 eventueel ook voor Gewicht tabel</t>
  </si>
  <si>
    <t>voorbeeld 1</t>
  </si>
  <si>
    <t>Opdracht 1</t>
  </si>
  <si>
    <t>Man/vrouw</t>
  </si>
  <si>
    <t>Gewicht</t>
  </si>
  <si>
    <t>Subtotaal (som)</t>
  </si>
  <si>
    <t>Subtotaal (aantal)</t>
  </si>
  <si>
    <t>Subtotaal (max)</t>
  </si>
  <si>
    <t>Subtotaal (min)</t>
  </si>
  <si>
    <t>Subtotaal (Gem.)</t>
  </si>
  <si>
    <t>Overzicht van diverse FUNCTIE_GETALLEN</t>
  </si>
  <si>
    <t>gegevenstabel</t>
  </si>
  <si>
    <t>Man / Vrouw</t>
  </si>
  <si>
    <t xml:space="preserve">Man </t>
  </si>
  <si>
    <t>Man</t>
  </si>
  <si>
    <t>Vrouw</t>
  </si>
  <si>
    <t>Statistische Functies</t>
  </si>
  <si>
    <t>Statistische functies: Minimum, maximum en gemiddelde gebruiken</t>
  </si>
  <si>
    <t xml:space="preserve">Maak in de grijze vakken met Statistische functie een aantal berekening in de tabel Camping inkomsten </t>
  </si>
  <si>
    <r>
      <t xml:space="preserve">Typ in het grijze vak C19 = en open de Statisitische functie b.v </t>
    </r>
    <r>
      <rPr>
        <b/>
        <sz val="12"/>
        <color indexed="8"/>
        <rFont val="Calibri"/>
        <family val="2"/>
      </rPr>
      <t>Max,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Min</t>
    </r>
    <r>
      <rPr>
        <sz val="12"/>
        <color indexed="8"/>
        <rFont val="Calibri"/>
        <family val="2"/>
      </rPr>
      <t xml:space="preserve"> etc.in het adresvenster</t>
    </r>
  </si>
  <si>
    <r>
      <t xml:space="preserve">Selecteer de hele tabel van de Camping inkomsten  - </t>
    </r>
    <r>
      <rPr>
        <b/>
        <sz val="12"/>
        <rFont val="Calibri"/>
        <family val="2"/>
      </rPr>
      <t>Enter</t>
    </r>
  </si>
  <si>
    <t>Zet de dagen verticaal 45 gr. zoals in het v.b sleep rij 9 ongeveer 50 pixels hoog</t>
  </si>
  <si>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- tabblad - </t>
    </r>
    <r>
      <rPr>
        <i/>
        <sz val="12"/>
        <rFont val="Calibri"/>
        <family val="2"/>
      </rPr>
      <t>Uitlijnen</t>
    </r>
    <r>
      <rPr>
        <sz val="12"/>
        <rFont val="Calibri"/>
        <family val="2"/>
      </rPr>
      <t xml:space="preserve"> schuif de tekstrichting naar 45 graden of: </t>
    </r>
  </si>
  <si>
    <t>Camping inkomsten</t>
  </si>
  <si>
    <t>maandag</t>
  </si>
  <si>
    <t>dinsdag</t>
  </si>
  <si>
    <t>woensdag</t>
  </si>
  <si>
    <t>donderdag</t>
  </si>
  <si>
    <t>vrijdag</t>
  </si>
  <si>
    <t>zaterdag</t>
  </si>
  <si>
    <t>zondag</t>
  </si>
  <si>
    <t>Dagtotaal</t>
  </si>
  <si>
    <t>Laagste bedrag tabel</t>
  </si>
  <si>
    <t>Hoogste bedrag tabel</t>
  </si>
  <si>
    <t>Gemiddelde bedrag tabel</t>
  </si>
  <si>
    <t>Totale weekopbrengst</t>
  </si>
  <si>
    <t>samen</t>
  </si>
  <si>
    <t xml:space="preserve">Laagste bedrag </t>
  </si>
  <si>
    <t xml:space="preserve">Hoogste bedrag </t>
  </si>
  <si>
    <t>Gemiddelde bedrag</t>
  </si>
  <si>
    <t>ALS Functie (Waar of Onwaar)</t>
  </si>
  <si>
    <t>Oefening 1 Logische functie Ja - Nee of Goed - Fout</t>
  </si>
  <si>
    <r>
      <rPr>
        <b/>
        <sz val="11"/>
        <rFont val="Calibri"/>
        <family val="2"/>
      </rPr>
      <t>Totaal aantal uren</t>
    </r>
    <r>
      <rPr>
        <sz val="11"/>
        <rFont val="Calibri"/>
        <family val="2"/>
      </rPr>
      <t xml:space="preserve"> bereken: met Autosom in het grijze vak - Enter, daarna met vulgreep doorvoeren</t>
    </r>
  </si>
  <si>
    <r>
      <rPr>
        <b/>
        <sz val="11"/>
        <rFont val="Calibri"/>
        <family val="2"/>
      </rPr>
      <t>Geef de korting aan</t>
    </r>
    <r>
      <rPr>
        <sz val="11"/>
        <rFont val="Calibri"/>
        <family val="2"/>
      </rPr>
      <t xml:space="preserve">; wie er recht heeft op korting indien meer dan 100 vliegurenmet functie </t>
    </r>
    <r>
      <rPr>
        <b/>
        <sz val="11"/>
        <rFont val="Calibri"/>
        <family val="2"/>
      </rPr>
      <t>ALS</t>
    </r>
  </si>
  <si>
    <r>
      <rPr>
        <b/>
        <sz val="11"/>
        <rFont val="Calibri"/>
        <family val="2"/>
      </rPr>
      <t xml:space="preserve">Recht op korting ja/nee </t>
    </r>
    <r>
      <rPr>
        <sz val="11"/>
        <rFont val="Calibri"/>
        <family val="2"/>
      </rPr>
      <t xml:space="preserve">Typ in het vak onder korting I24 = en open de functie </t>
    </r>
    <r>
      <rPr>
        <b/>
        <sz val="11"/>
        <rFont val="Calibri"/>
        <family val="2"/>
      </rPr>
      <t>ALS</t>
    </r>
  </si>
  <si>
    <t>Vul in het eerste veld van de Functie wizard (Totaal aantal uren&gt;100)</t>
  </si>
  <si>
    <r>
      <t xml:space="preserve">Typ in het 2e veld </t>
    </r>
    <r>
      <rPr>
        <b/>
        <sz val="11"/>
        <rFont val="Calibri"/>
        <family val="2"/>
      </rPr>
      <t>Ja</t>
    </r>
    <r>
      <rPr>
        <sz val="11"/>
        <rFont val="Calibri"/>
        <family val="2"/>
      </rPr>
      <t xml:space="preserve"> en in het 3e veld </t>
    </r>
    <r>
      <rPr>
        <b/>
        <sz val="11"/>
        <rFont val="Calibri"/>
        <family val="2"/>
      </rPr>
      <t>Nee</t>
    </r>
    <r>
      <rPr>
        <sz val="11"/>
        <rFont val="Calibri"/>
        <family val="2"/>
      </rPr>
      <t xml:space="preserve"> - </t>
    </r>
    <r>
      <rPr>
        <b/>
        <sz val="11"/>
        <rFont val="Calibri"/>
        <family val="2"/>
      </rPr>
      <t>Enter -</t>
    </r>
    <r>
      <rPr>
        <sz val="11"/>
        <rFont val="Calibri"/>
        <family val="2"/>
      </rPr>
      <t xml:space="preserve"> sleep met de vulgreep de functie door </t>
    </r>
  </si>
  <si>
    <t>Oefening 2 kleuren verduidelijkheid in argumenten</t>
  </si>
  <si>
    <t>De piloten die recht op korting hebben krijgen nu een groene achtergrond en anders rood</t>
  </si>
  <si>
    <t xml:space="preserve">Laat de kleuren automatisch aanpassen d.m.v. Voorwaardelijke opmaak </t>
  </si>
  <si>
    <t>Klik in cel I24 waar ja of nee is gegeneerd of selecteer de hele reeks van cel C24:C30</t>
  </si>
  <si>
    <r>
      <rPr>
        <sz val="11"/>
        <rFont val="Calibri"/>
        <family val="2"/>
      </rPr>
      <t>Open de tab</t>
    </r>
    <r>
      <rPr>
        <b/>
        <sz val="11"/>
        <rFont val="Calibri"/>
        <family val="2"/>
      </rPr>
      <t xml:space="preserve"> - Start</t>
    </r>
    <r>
      <rPr>
        <sz val="11"/>
        <rFont val="Calibri"/>
        <family val="2"/>
      </rPr>
      <t xml:space="preserve"> in de Menubalk - </t>
    </r>
    <r>
      <rPr>
        <b/>
        <sz val="11"/>
        <rFont val="Calibri"/>
        <family val="2"/>
      </rPr>
      <t>Voorwaardelijk opmaak</t>
    </r>
  </si>
  <si>
    <r>
      <t xml:space="preserve">Kies </t>
    </r>
    <r>
      <rPr>
        <b/>
        <sz val="11"/>
        <rFont val="Calibri"/>
        <family val="2"/>
      </rPr>
      <t>Markeringsregels voor cellen</t>
    </r>
    <r>
      <rPr>
        <sz val="11"/>
        <rFont val="Calibri"/>
        <family val="2"/>
      </rPr>
      <t xml:space="preserve"> - oversteken </t>
    </r>
  </si>
  <si>
    <r>
      <t xml:space="preserve">Klik </t>
    </r>
    <r>
      <rPr>
        <b/>
        <sz val="11"/>
        <rFont val="Calibri"/>
        <family val="2"/>
      </rPr>
      <t xml:space="preserve">Gelijk aan…  </t>
    </r>
    <r>
      <rPr>
        <sz val="11"/>
        <rFont val="Calibri"/>
        <family val="2"/>
      </rPr>
      <t>(dit is voorwaarde 1)</t>
    </r>
  </si>
  <si>
    <r>
      <t>Typ N</t>
    </r>
    <r>
      <rPr>
        <b/>
        <sz val="11"/>
        <rFont val="Calibri"/>
        <family val="2"/>
      </rPr>
      <t>ee</t>
    </r>
    <r>
      <rPr>
        <sz val="11"/>
        <rFont val="Calibri"/>
        <family val="2"/>
      </rPr>
      <t xml:space="preserve"> in het venster - </t>
    </r>
    <r>
      <rPr>
        <b/>
        <sz val="11"/>
        <rFont val="Calibri"/>
        <family val="2"/>
      </rPr>
      <t>Aangepaste indeling</t>
    </r>
    <r>
      <rPr>
        <sz val="11"/>
        <rFont val="Calibri"/>
        <family val="2"/>
      </rPr>
      <t xml:space="preserve"> - kleur rood</t>
    </r>
  </si>
  <si>
    <r>
      <t xml:space="preserve">Herhaal hetzelfde voor als er </t>
    </r>
    <r>
      <rPr>
        <b/>
        <sz val="11"/>
        <rFont val="Calibri"/>
        <family val="2"/>
      </rPr>
      <t>Ja</t>
    </r>
    <r>
      <rPr>
        <sz val="11"/>
        <rFont val="Calibri"/>
        <family val="2"/>
      </rPr>
      <t xml:space="preserve"> in de cel staat Klik in cel I24</t>
    </r>
  </si>
  <si>
    <r>
      <rPr>
        <sz val="11"/>
        <rFont val="Calibri"/>
        <family val="2"/>
      </rPr>
      <t>Open de tab</t>
    </r>
    <r>
      <rPr>
        <b/>
        <sz val="11"/>
        <rFont val="Calibri"/>
        <family val="2"/>
      </rPr>
      <t xml:space="preserve"> - Start in de </t>
    </r>
    <r>
      <rPr>
        <sz val="11"/>
        <rFont val="Calibri"/>
        <family val="2"/>
      </rPr>
      <t xml:space="preserve">Menubalk - </t>
    </r>
    <r>
      <rPr>
        <b/>
        <sz val="11"/>
        <rFont val="Calibri"/>
        <family val="2"/>
      </rPr>
      <t>Voorwaardelijk opmaak</t>
    </r>
  </si>
  <si>
    <r>
      <t xml:space="preserve">Klik </t>
    </r>
    <r>
      <rPr>
        <b/>
        <sz val="11"/>
        <rFont val="Calibri"/>
        <family val="2"/>
      </rPr>
      <t>Gelijk aan…</t>
    </r>
    <r>
      <rPr>
        <sz val="11"/>
        <rFont val="Calibri"/>
        <family val="2"/>
      </rPr>
      <t>(dit is voorwaarde 2)</t>
    </r>
  </si>
  <si>
    <r>
      <t xml:space="preserve">Typ </t>
    </r>
    <r>
      <rPr>
        <b/>
        <sz val="11"/>
        <rFont val="Calibri"/>
        <family val="2"/>
      </rPr>
      <t>Ja</t>
    </r>
    <r>
      <rPr>
        <sz val="11"/>
        <rFont val="Calibri"/>
        <family val="2"/>
      </rPr>
      <t xml:space="preserve"> in het venster - </t>
    </r>
    <r>
      <rPr>
        <b/>
        <sz val="11"/>
        <rFont val="Calibri"/>
        <family val="2"/>
      </rPr>
      <t>Aangepaste indeling</t>
    </r>
    <r>
      <rPr>
        <sz val="11"/>
        <rFont val="Calibri"/>
        <family val="2"/>
      </rPr>
      <t xml:space="preserve"> - kleur groen</t>
    </r>
  </si>
  <si>
    <t>Korting na 100 vlieguren</t>
  </si>
  <si>
    <t>Totaal aantal</t>
  </si>
  <si>
    <t xml:space="preserve">korting </t>
  </si>
  <si>
    <t>M. de Jong</t>
  </si>
  <si>
    <t>G. de Lange</t>
  </si>
  <si>
    <t>A. van Schie</t>
  </si>
  <si>
    <t>F. Boers</t>
  </si>
  <si>
    <t>C. Vermeulen</t>
  </si>
  <si>
    <t>M. Klaver</t>
  </si>
  <si>
    <t>I. van Zuylen</t>
  </si>
  <si>
    <t>functies</t>
  </si>
  <si>
    <t>Functies controleren of verbeteren</t>
  </si>
  <si>
    <t>Klik in de cel waar functie staat en open de functie met         knopje voor de formulebalk</t>
  </si>
  <si>
    <t xml:space="preserve">De voorwaardelijke instellingen kunnen worden bekeken en gecorrigeerd onder: </t>
  </si>
  <si>
    <t>Voorwaardelijke opmaak - Regels beheren - in dit werkblad</t>
  </si>
  <si>
    <t>Functie ALS genesteld</t>
  </si>
  <si>
    <t>ALS functie met 4 criteria's genesteld (cursist is Gezakt, Herexamen, Geslaagd of Cumlaude)</t>
  </si>
  <si>
    <r>
      <t xml:space="preserve">In de gele kolom K staat het </t>
    </r>
    <r>
      <rPr>
        <b/>
        <sz val="12"/>
        <rFont val="Calibri"/>
        <family val="2"/>
        <scheme val="minor"/>
      </rPr>
      <t>gemiddelde</t>
    </r>
    <r>
      <rPr>
        <sz val="12"/>
        <rFont val="Calibri"/>
        <family val="2"/>
        <scheme val="minor"/>
      </rPr>
      <t xml:space="preserve"> van het totalen punt </t>
    </r>
  </si>
  <si>
    <t>In kolom L moet de uitslag van het behaalde resutaten komen te staan.</t>
  </si>
  <si>
    <t>Typ handmatig in de formulebalk: =ALS(K14&lt;5;"Gezakt";ALS(K14&lt;6;"Herexamen";ALS(K14&gt;9;"Cum Laude";"Geslaagd")))</t>
  </si>
  <si>
    <r>
      <t xml:space="preserve">Of gebruik voor de uitslag de Functie </t>
    </r>
    <r>
      <rPr>
        <b/>
        <sz val="12"/>
        <rFont val="Calibri"/>
        <family val="2"/>
        <scheme val="minor"/>
      </rPr>
      <t>Als</t>
    </r>
    <r>
      <rPr>
        <sz val="12"/>
        <rFont val="Calibri"/>
        <family val="2"/>
        <scheme val="minor"/>
      </rPr>
      <t xml:space="preserve"> - en open in het 3e venster weer de functie </t>
    </r>
    <r>
      <rPr>
        <b/>
        <sz val="12"/>
        <rFont val="Calibri"/>
        <family val="2"/>
        <scheme val="minor"/>
      </rPr>
      <t xml:space="preserve">ALS  </t>
    </r>
    <r>
      <rPr>
        <sz val="12"/>
        <rFont val="Calibri"/>
        <family val="2"/>
        <scheme val="minor"/>
      </rPr>
      <t xml:space="preserve">gebruik de wizard 2 keer </t>
    </r>
  </si>
  <si>
    <t>In L14 = functie ALS( klik K14 - typ&lt;4 - 2e venster -typ Gezakt - 3e venster ALS aanklikken in Naamvak en een lege wizzard verschijnt -</t>
  </si>
  <si>
    <r>
      <t xml:space="preserve">klik K14 - </t>
    </r>
    <r>
      <rPr>
        <b/>
        <sz val="11"/>
        <rFont val="Calibri"/>
        <family val="2"/>
        <scheme val="minor"/>
      </rPr>
      <t>typ</t>
    </r>
    <r>
      <rPr>
        <sz val="11"/>
        <rFont val="Calibri"/>
        <family val="2"/>
        <scheme val="minor"/>
      </rPr>
      <t xml:space="preserve"> &lt;6 - 2e venster </t>
    </r>
    <r>
      <rPr>
        <b/>
        <sz val="11"/>
        <rFont val="Calibri"/>
        <family val="2"/>
        <scheme val="minor"/>
      </rPr>
      <t>typ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Herexamen</t>
    </r>
    <r>
      <rPr>
        <sz val="11"/>
        <rFont val="Calibri"/>
        <family val="2"/>
        <scheme val="minor"/>
      </rPr>
      <t xml:space="preserve"> - 3e venster ALS aanklikken in Naamvak -</t>
    </r>
  </si>
  <si>
    <r>
      <t xml:space="preserve">klik K14 - </t>
    </r>
    <r>
      <rPr>
        <b/>
        <sz val="11"/>
        <rFont val="Calibri"/>
        <family val="2"/>
        <scheme val="minor"/>
      </rPr>
      <t>typ</t>
    </r>
    <r>
      <rPr>
        <sz val="11"/>
        <rFont val="Calibri"/>
        <family val="2"/>
        <scheme val="minor"/>
      </rPr>
      <t xml:space="preserve"> &lt;8 - 2e venster -</t>
    </r>
    <r>
      <rPr>
        <b/>
        <sz val="11"/>
        <rFont val="Calibri"/>
        <family val="2"/>
        <scheme val="minor"/>
      </rPr>
      <t>typ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Geslaagd</t>
    </r>
    <r>
      <rPr>
        <sz val="11"/>
        <rFont val="Calibri"/>
        <family val="2"/>
        <scheme val="minor"/>
      </rPr>
      <t xml:space="preserve"> - 3e venster </t>
    </r>
    <r>
      <rPr>
        <b/>
        <sz val="11"/>
        <rFont val="Calibri"/>
        <family val="2"/>
        <scheme val="minor"/>
      </rPr>
      <t>typ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Cum laude</t>
    </r>
    <r>
      <rPr>
        <sz val="11"/>
        <rFont val="Calibri"/>
        <family val="2"/>
        <scheme val="minor"/>
      </rPr>
      <t xml:space="preserve"> - </t>
    </r>
    <r>
      <rPr>
        <b/>
        <sz val="11"/>
        <rFont val="Calibri"/>
        <family val="2"/>
        <scheme val="minor"/>
      </rPr>
      <t>OK</t>
    </r>
  </si>
  <si>
    <t>Tentamens theorie</t>
  </si>
  <si>
    <t xml:space="preserve">Rijexamen </t>
  </si>
  <si>
    <t>Punt</t>
  </si>
  <si>
    <t>Uitslag</t>
  </si>
  <si>
    <t>Periode</t>
  </si>
  <si>
    <t>1e</t>
  </si>
  <si>
    <t>2e</t>
  </si>
  <si>
    <t>3e</t>
  </si>
  <si>
    <t>gemiddeld</t>
  </si>
  <si>
    <t>praktijk</t>
  </si>
  <si>
    <t>resultaat</t>
  </si>
  <si>
    <t>Rijexamen praktijk</t>
  </si>
  <si>
    <t>Klik in de cellen waar functies staan en open de functie met         voor de formulebalk</t>
  </si>
  <si>
    <t>Informatie over Voorwaardelijke opmaak</t>
  </si>
  <si>
    <t>Voorwaardelijke opmaak in 1e cel instellen daarna met vulgreep de hele reeks doorvoeren.</t>
  </si>
  <si>
    <t>Of van te voren de hele reeks selecteren dan Voorwaardelijke opmaak instellen</t>
  </si>
  <si>
    <t>Voorwaardelijke opmaak wijzigen - activeer juiste cel - Voorwaardelijke opmaak - Regels beheren - Regel bewerken</t>
  </si>
  <si>
    <t>Financiële Functies</t>
  </si>
  <si>
    <t>Financiële functie gebruiken</t>
  </si>
  <si>
    <r>
      <rPr>
        <i/>
        <sz val="12"/>
        <rFont val="Calibri"/>
        <family val="2"/>
      </rPr>
      <t>Bereken de maandelijkse betaling van het busje en televisie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Typ</t>
    </r>
    <r>
      <rPr>
        <sz val="12"/>
        <rFont val="Calibri"/>
        <family val="2"/>
      </rPr>
      <t xml:space="preserve"> =  in </t>
    </r>
    <r>
      <rPr>
        <b/>
        <sz val="12"/>
        <rFont val="Calibri"/>
        <family val="2"/>
      </rPr>
      <t>D24</t>
    </r>
    <r>
      <rPr>
        <sz val="12"/>
        <rFont val="Calibri"/>
        <family val="2"/>
      </rPr>
      <t xml:space="preserve"> en </t>
    </r>
    <r>
      <rPr>
        <b/>
        <sz val="12"/>
        <rFont val="Calibri"/>
        <family val="2"/>
      </rPr>
      <t>open</t>
    </r>
    <r>
      <rPr>
        <sz val="12"/>
        <rFont val="Calibri"/>
        <family val="2"/>
      </rPr>
      <t xml:space="preserve"> de financiële functie</t>
    </r>
    <r>
      <rPr>
        <b/>
        <sz val="12"/>
        <rFont val="Calibri"/>
        <family val="2"/>
      </rPr>
      <t xml:space="preserve"> BET</t>
    </r>
  </si>
  <si>
    <r>
      <rPr>
        <b/>
        <sz val="12"/>
        <rFont val="Calibri"/>
        <family val="2"/>
      </rPr>
      <t>Vul</t>
    </r>
    <r>
      <rPr>
        <sz val="12"/>
        <rFont val="Calibri"/>
        <family val="2"/>
      </rPr>
      <t xml:space="preserve"> in 1e veld van de Functie-wizard het </t>
    </r>
    <r>
      <rPr>
        <b/>
        <sz val="12"/>
        <rFont val="Calibri"/>
        <family val="2"/>
      </rPr>
      <t>rente</t>
    </r>
    <r>
      <rPr>
        <sz val="12"/>
        <rFont val="Calibri"/>
        <family val="2"/>
      </rPr>
      <t xml:space="preserve"> percentage</t>
    </r>
    <r>
      <rPr>
        <b/>
        <sz val="12"/>
        <rFont val="Calibri"/>
        <family val="2"/>
      </rPr>
      <t xml:space="preserve"> /12</t>
    </r>
    <r>
      <rPr>
        <sz val="12"/>
        <rFont val="Calibri"/>
        <family val="2"/>
      </rPr>
      <t xml:space="preserve"> (betaling is per maand dus ook de rente)</t>
    </r>
  </si>
  <si>
    <r>
      <t xml:space="preserve">Vul in het 2e veld </t>
    </r>
    <r>
      <rPr>
        <b/>
        <sz val="12"/>
        <rFont val="Calibri"/>
        <family val="2"/>
      </rPr>
      <t>aantal</t>
    </r>
    <r>
      <rPr>
        <sz val="12"/>
        <rFont val="Calibri"/>
        <family val="2"/>
      </rPr>
      <t xml:space="preserve"> termijnen in - cel </t>
    </r>
    <r>
      <rPr>
        <b/>
        <sz val="12"/>
        <rFont val="Calibri"/>
        <family val="2"/>
      </rPr>
      <t>D22</t>
    </r>
  </si>
  <si>
    <r>
      <t xml:space="preserve">In het 3e veld de hoogte van het </t>
    </r>
    <r>
      <rPr>
        <i/>
        <sz val="12"/>
        <rFont val="Calibri"/>
        <family val="2"/>
      </rPr>
      <t>Geleend bedrag</t>
    </r>
    <r>
      <rPr>
        <sz val="12"/>
        <rFont val="Calibri"/>
        <family val="2"/>
      </rPr>
      <t xml:space="preserve"> - cel </t>
    </r>
    <r>
      <rPr>
        <b/>
        <sz val="12"/>
        <rFont val="Calibri"/>
        <family val="2"/>
      </rPr>
      <t>D18</t>
    </r>
  </si>
  <si>
    <t>In het 4e veld een 0 eind afbetaling gaat naar 0  dit is de laatste betaling</t>
  </si>
  <si>
    <t>Aflossing auto</t>
  </si>
  <si>
    <t>Aflossing televisie</t>
  </si>
  <si>
    <t>Geleend bedrag</t>
  </si>
  <si>
    <t>Rente percentage</t>
  </si>
  <si>
    <t>Termijn</t>
  </si>
  <si>
    <t>Per Maand</t>
  </si>
  <si>
    <t>Betaling</t>
  </si>
  <si>
    <t>Het rentepercentage altijd delen door 12 (per jaar) omdat je per maand aflost</t>
  </si>
  <si>
    <t>Afschrijving busje</t>
  </si>
  <si>
    <t>Afschrijving televisie</t>
  </si>
  <si>
    <t>Klik in de gele cellen waar functies staan en open de functie met         voor de formulebalk</t>
  </si>
  <si>
    <t>Grafieken</t>
  </si>
  <si>
    <t>Grafieken maken en opmaken</t>
  </si>
  <si>
    <t>Maak in onderstaande vak 2 verschillende grafieken (zie voorbeeld)</t>
  </si>
  <si>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de gegevens van kwartaal kasgegevens samen met de titelrij - </t>
    </r>
    <r>
      <rPr>
        <b/>
        <sz val="12"/>
        <rFont val="Calibri"/>
        <family val="2"/>
      </rPr>
      <t>Invoegen</t>
    </r>
    <r>
      <rPr>
        <sz val="12"/>
        <rFont val="Calibri"/>
        <family val="2"/>
      </rPr>
      <t xml:space="preserve"> - Grafiek - </t>
    </r>
    <r>
      <rPr>
        <b/>
        <sz val="12"/>
        <rFont val="Calibri"/>
        <family val="2"/>
      </rPr>
      <t>Circel</t>
    </r>
    <r>
      <rPr>
        <sz val="12"/>
        <rFont val="Calibri"/>
        <family val="2"/>
      </rPr>
      <t xml:space="preserve"> 3D</t>
    </r>
  </si>
  <si>
    <t>Verklein de grafiek via de ankerpunten in de hoeken - Sleep de grafiek op maat en op de juiste plaats</t>
  </si>
  <si>
    <r>
      <rPr>
        <b/>
        <sz val="12"/>
        <rFont val="Calibri"/>
        <family val="2"/>
      </rPr>
      <t>klik</t>
    </r>
    <r>
      <rPr>
        <sz val="12"/>
        <rFont val="Calibri"/>
        <family val="2"/>
      </rPr>
      <t xml:space="preserve"> in het </t>
    </r>
    <r>
      <rPr>
        <b/>
        <sz val="12"/>
        <rFont val="Calibri"/>
        <family val="2"/>
      </rPr>
      <t>taartpuntje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Ontwerpen</t>
    </r>
    <r>
      <rPr>
        <sz val="12"/>
        <rFont val="Calibri"/>
        <family val="2"/>
      </rPr>
      <t xml:space="preserve"> - kies een grijze grafiekstijl</t>
    </r>
  </si>
  <si>
    <r>
      <t xml:space="preserve">klik met de rechtermuisknop in het taartpuntje - </t>
    </r>
    <r>
      <rPr>
        <b/>
        <sz val="12"/>
        <rFont val="Calibri"/>
        <family val="2"/>
      </rPr>
      <t>Gegevenslabels opmaken - kies waarden geen %</t>
    </r>
  </si>
  <si>
    <r>
      <t xml:space="preserve">Maak de rest van de grafiek op (r.m.klik in het witte vlak </t>
    </r>
    <r>
      <rPr>
        <b/>
        <sz val="12"/>
        <rFont val="Calibri"/>
        <family val="2"/>
      </rPr>
      <t>Grafiekgebied opmaken</t>
    </r>
    <r>
      <rPr>
        <sz val="12"/>
        <rFont val="Calibri"/>
        <family val="2"/>
      </rPr>
      <t>)</t>
    </r>
  </si>
  <si>
    <t>Maak de 2e grafiek op dezelfde manier als de 1e en als bovenstaand beschreven (voorbeeld na te maken)</t>
  </si>
  <si>
    <r>
      <t xml:space="preserve">Een grafiek verwijderen gaat als volgt: </t>
    </r>
    <r>
      <rPr>
        <b/>
        <sz val="12"/>
        <rFont val="Calibri"/>
        <family val="2"/>
      </rPr>
      <t>klik</t>
    </r>
    <r>
      <rPr>
        <sz val="12"/>
        <rFont val="Calibri"/>
        <family val="2"/>
      </rPr>
      <t xml:space="preserve"> in de </t>
    </r>
    <r>
      <rPr>
        <b/>
        <sz val="12"/>
        <rFont val="Calibri"/>
        <family val="2"/>
      </rPr>
      <t>grafiek</t>
    </r>
    <r>
      <rPr>
        <sz val="12"/>
        <rFont val="Calibri"/>
        <family val="2"/>
      </rPr>
      <t xml:space="preserve"> (selecteren) en klik </t>
    </r>
    <r>
      <rPr>
        <b/>
        <sz val="12"/>
        <rFont val="Calibri"/>
        <family val="2"/>
      </rPr>
      <t>Delete</t>
    </r>
  </si>
  <si>
    <t>Kwartaal Kasgegevens</t>
  </si>
  <si>
    <t>kwartaal</t>
  </si>
  <si>
    <t>Inkomsten</t>
  </si>
  <si>
    <t>Taartpunt grafiek</t>
  </si>
  <si>
    <t>Maand Kasgegevens</t>
  </si>
  <si>
    <t>maand</t>
  </si>
  <si>
    <t>Kolom of staaf grafiek</t>
  </si>
  <si>
    <t>maart</t>
  </si>
  <si>
    <t>Maak hier de Grafieken zoals het voorbeeld</t>
  </si>
  <si>
    <t>Voorbeeld grafieken</t>
  </si>
  <si>
    <t>Grafiek 1 staaf</t>
  </si>
  <si>
    <t>Grafiek 2 Taartpunt</t>
  </si>
  <si>
    <t>Lettertype van Lagenda Calibri tekengrootte 9</t>
  </si>
  <si>
    <t>Gegevens met VERT.ZOEKEN op naam automatisch in een cel naar voren halen</t>
  </si>
  <si>
    <t>Informatie overzicht receptie bejaardenhuis via VERT.ZOEKEN</t>
  </si>
  <si>
    <t>Analyseer de voorbeelden in de grijze cellen en maak deze in de opdracht (gele cellen) na</t>
  </si>
  <si>
    <r>
      <rPr>
        <b/>
        <sz val="12"/>
        <rFont val="Calibri"/>
        <family val="2"/>
        <scheme val="minor"/>
      </rPr>
      <t>1. Valideer</t>
    </r>
    <r>
      <rPr>
        <sz val="12"/>
        <rFont val="Calibri"/>
        <family val="2"/>
        <scheme val="minor"/>
      </rPr>
      <t xml:space="preserve"> een lijst met de namen in cel A19 Gegevens - </t>
    </r>
    <r>
      <rPr>
        <b/>
        <sz val="12"/>
        <rFont val="Calibri"/>
        <family val="2"/>
        <scheme val="minor"/>
      </rPr>
      <t>Gegevensvalidatie</t>
    </r>
    <r>
      <rPr>
        <sz val="12"/>
        <rFont val="Calibri"/>
        <family val="2"/>
        <scheme val="minor"/>
      </rPr>
      <t xml:space="preserve"> - Lijst kiezen (1e veld) - klik in </t>
    </r>
    <r>
      <rPr>
        <i/>
        <sz val="12"/>
        <rFont val="Calibri"/>
        <family val="2"/>
        <scheme val="minor"/>
      </rPr>
      <t>Bron</t>
    </r>
    <r>
      <rPr>
        <sz val="12"/>
        <rFont val="Calibri"/>
        <family val="2"/>
        <scheme val="minor"/>
      </rPr>
      <t xml:space="preserve"> (2e veld) selecteer de namen op rij 21 </t>
    </r>
  </si>
  <si>
    <t>2. Klik in cel B19 en typ een = teken - open de functie VERT.ZOEKEN</t>
  </si>
  <si>
    <r>
      <t xml:space="preserve">3. Zoekwaarden invullen (1e venster) - </t>
    </r>
    <r>
      <rPr>
        <sz val="12"/>
        <rFont val="Calibri"/>
        <family val="2"/>
        <scheme val="minor"/>
      </rPr>
      <t>klik de cel van de namen (A19) dit is de zoekwaarde</t>
    </r>
  </si>
  <si>
    <r>
      <t xml:space="preserve">4. Tabelmatrix (2e venster) - </t>
    </r>
    <r>
      <rPr>
        <sz val="12"/>
        <rFont val="Calibri"/>
        <family val="2"/>
        <scheme val="minor"/>
      </rPr>
      <t>Selecteer de hele tabel zonder de titel</t>
    </r>
  </si>
  <si>
    <r>
      <t xml:space="preserve">5. Kolomindex getal (3e venster) </t>
    </r>
    <r>
      <rPr>
        <sz val="12"/>
        <rFont val="Calibri"/>
        <family val="2"/>
        <scheme val="minor"/>
      </rPr>
      <t>Kies het nummer van de gewenste kolom in de persoonsgegevens</t>
    </r>
  </si>
  <si>
    <r>
      <t xml:space="preserve">6. Benaderen (4e venster) </t>
    </r>
    <r>
      <rPr>
        <sz val="12"/>
        <rFont val="Calibri"/>
        <family val="2"/>
        <scheme val="minor"/>
      </rPr>
      <t>typ een 0 = onwaar, waarden worden exact gezocht</t>
    </r>
  </si>
  <si>
    <t>Voorbeelden Verticaal zoeken Rij 16 (B,C,D,en E)</t>
  </si>
  <si>
    <t>Leeftijd</t>
  </si>
  <si>
    <t>Locatie</t>
  </si>
  <si>
    <t>Kamer</t>
  </si>
  <si>
    <t>T. Janssen</t>
  </si>
  <si>
    <t>Persoonsgegevens bejaarde tehuis voor Verticale zoeken</t>
  </si>
  <si>
    <t>Straat</t>
  </si>
  <si>
    <t>postcode</t>
  </si>
  <si>
    <t>geb. datum</t>
  </si>
  <si>
    <t>Park</t>
  </si>
  <si>
    <t>Klosstraat</t>
  </si>
  <si>
    <t>P. Janssen</t>
  </si>
  <si>
    <t>Bospad</t>
  </si>
  <si>
    <t>Kilt</t>
  </si>
  <si>
    <t>Ganz</t>
  </si>
  <si>
    <t>Laak</t>
  </si>
  <si>
    <t>K. Janssen</t>
  </si>
  <si>
    <t>Bosstraat</t>
  </si>
  <si>
    <t>K.R. Janssen</t>
  </si>
  <si>
    <t>Kaleweg</t>
  </si>
  <si>
    <t>pad</t>
  </si>
  <si>
    <t>Ram</t>
  </si>
  <si>
    <t>Loosdrecht</t>
  </si>
  <si>
    <t>Functie HORIZ.ZOEKEN</t>
  </si>
  <si>
    <t>Gegevens zoals kamernummer of telefoonnummer met horiz.zoeken op naam automatisch naar voren halen</t>
  </si>
  <si>
    <t>Informatie overzicht receptie bejaardenhuis via HORIZ.ZOEKEN</t>
  </si>
  <si>
    <t>Analyseer de voorbeelden in de grijze cellen op rij 16 en maak deze in de opdracht (gele cellen) na</t>
  </si>
  <si>
    <r>
      <t xml:space="preserve">Valideer de namen in cel A19 via menutab </t>
    </r>
    <r>
      <rPr>
        <b/>
        <sz val="11"/>
        <rFont val="Calibri"/>
        <family val="2"/>
        <scheme val="minor"/>
      </rPr>
      <t>Gegevens</t>
    </r>
    <r>
      <rPr>
        <sz val="11"/>
        <rFont val="Calibri"/>
        <family val="2"/>
        <scheme val="minor"/>
      </rPr>
      <t xml:space="preserve"> - </t>
    </r>
    <r>
      <rPr>
        <b/>
        <sz val="11"/>
        <rFont val="Calibri"/>
        <family val="2"/>
        <scheme val="minor"/>
      </rPr>
      <t>Gegevensvalidatie</t>
    </r>
    <r>
      <rPr>
        <sz val="11"/>
        <rFont val="Calibri"/>
        <family val="2"/>
        <scheme val="minor"/>
      </rPr>
      <t xml:space="preserve"> - </t>
    </r>
    <r>
      <rPr>
        <i/>
        <sz val="11"/>
        <rFont val="Calibri"/>
        <family val="2"/>
        <scheme val="minor"/>
      </rPr>
      <t>lijst</t>
    </r>
    <r>
      <rPr>
        <sz val="11"/>
        <rFont val="Calibri"/>
        <family val="2"/>
        <scheme val="minor"/>
      </rPr>
      <t xml:space="preserve"> - </t>
    </r>
    <r>
      <rPr>
        <i/>
        <sz val="11"/>
        <rFont val="Calibri"/>
        <family val="2"/>
        <scheme val="minor"/>
      </rPr>
      <t>bron</t>
    </r>
    <r>
      <rPr>
        <sz val="11"/>
        <rFont val="Calibri"/>
        <family val="2"/>
        <scheme val="minor"/>
      </rPr>
      <t xml:space="preserve"> (zie voorbeeld A16)</t>
    </r>
  </si>
  <si>
    <r>
      <t xml:space="preserve">1. </t>
    </r>
    <r>
      <rPr>
        <b/>
        <sz val="11"/>
        <rFont val="Calibri"/>
        <family val="2"/>
        <scheme val="minor"/>
      </rPr>
      <t>Plaats</t>
    </r>
    <r>
      <rPr>
        <sz val="11"/>
        <rFont val="Calibri"/>
        <family val="2"/>
        <scheme val="minor"/>
      </rPr>
      <t xml:space="preserve"> de cursor in B19 waar je het eindresultaat wilt zien (in de gele cellen)</t>
    </r>
  </si>
  <si>
    <r>
      <t xml:space="preserve">2. </t>
    </r>
    <r>
      <rPr>
        <b/>
        <sz val="11"/>
        <rFont val="Calibri"/>
        <family val="2"/>
        <scheme val="minor"/>
      </rPr>
      <t>Activeer</t>
    </r>
    <r>
      <rPr>
        <sz val="11"/>
        <rFont val="Calibri"/>
        <family val="2"/>
        <scheme val="minor"/>
      </rPr>
      <t xml:space="preserve"> de formule  =HORIZ.ZOEKEN(zoekwaarde; tabelmatrix; rij-index_getal; Bereik)</t>
    </r>
  </si>
  <si>
    <r>
      <t xml:space="preserve">3. </t>
    </r>
    <r>
      <rPr>
        <b/>
        <sz val="11"/>
        <rFont val="Calibri"/>
        <family val="2"/>
        <scheme val="minor"/>
      </rPr>
      <t>Zoekwaarde: Selecteer</t>
    </r>
    <r>
      <rPr>
        <sz val="11"/>
        <rFont val="Calibri"/>
        <family val="2"/>
        <scheme val="minor"/>
      </rPr>
      <t xml:space="preserve"> de waarde die je wilt zoeken, </t>
    </r>
    <r>
      <rPr>
        <b/>
        <sz val="11"/>
        <rFont val="Calibri"/>
        <family val="2"/>
        <scheme val="minor"/>
      </rPr>
      <t>Naam</t>
    </r>
    <r>
      <rPr>
        <sz val="11"/>
        <rFont val="Calibri"/>
        <family val="2"/>
        <scheme val="minor"/>
      </rPr>
      <t xml:space="preserve"> (cel A19)</t>
    </r>
  </si>
  <si>
    <r>
      <t xml:space="preserve">4. </t>
    </r>
    <r>
      <rPr>
        <b/>
        <sz val="11"/>
        <rFont val="Calibri"/>
        <family val="2"/>
        <scheme val="minor"/>
      </rPr>
      <t xml:space="preserve">Tabelmatrix: Selecteer </t>
    </r>
    <r>
      <rPr>
        <sz val="11"/>
        <rFont val="Calibri"/>
        <family val="2"/>
        <scheme val="minor"/>
      </rPr>
      <t>de volledige</t>
    </r>
    <r>
      <rPr>
        <b/>
        <sz val="11"/>
        <rFont val="Calibri"/>
        <family val="2"/>
        <scheme val="minor"/>
      </rPr>
      <t xml:space="preserve"> tabel (B21:O29)</t>
    </r>
  </si>
  <si>
    <r>
      <t xml:space="preserve">5. </t>
    </r>
    <r>
      <rPr>
        <b/>
        <sz val="11"/>
        <rFont val="Calibri"/>
        <family val="2"/>
        <scheme val="minor"/>
      </rPr>
      <t>Rij-index_getal</t>
    </r>
    <r>
      <rPr>
        <sz val="11"/>
        <rFont val="Calibri"/>
        <family val="2"/>
        <scheme val="minor"/>
      </rPr>
      <t xml:space="preserve">: kies het juiste rummer van de rij waar het gezochte gegeven staat, </t>
    </r>
    <r>
      <rPr>
        <i/>
        <sz val="10"/>
        <rFont val="Calibri"/>
        <family val="2"/>
        <scheme val="minor"/>
      </rPr>
      <t>de eerste kolom in de tabel heeft rangnummer 1</t>
    </r>
    <r>
      <rPr>
        <sz val="11"/>
        <rFont val="Calibri"/>
        <family val="2"/>
        <scheme val="minor"/>
      </rPr>
      <t xml:space="preserve"> (Naam)</t>
    </r>
  </si>
  <si>
    <r>
      <t xml:space="preserve">6. </t>
    </r>
    <r>
      <rPr>
        <b/>
        <sz val="11"/>
        <rFont val="Calibri"/>
        <family val="2"/>
        <scheme val="minor"/>
      </rPr>
      <t>Bereik:</t>
    </r>
    <r>
      <rPr>
        <sz val="11"/>
        <rFont val="Calibri"/>
        <family val="2"/>
        <scheme val="minor"/>
      </rPr>
      <t xml:space="preserve"> maak een keuze uit “waar” of “onwaar”. In dit geval kiezen we voor onwaar omdat we een exact waardezoeken.</t>
    </r>
  </si>
  <si>
    <t>Voorbeeld Horizontaal zoeken B16</t>
  </si>
  <si>
    <t>Voorbeeld horizontale gegevens</t>
  </si>
  <si>
    <t>Puts</t>
  </si>
  <si>
    <t>Jaap Ullings</t>
  </si>
  <si>
    <t>Luts</t>
  </si>
  <si>
    <t>Jenssen</t>
  </si>
  <si>
    <t>Nevel</t>
  </si>
  <si>
    <t>Ellings</t>
  </si>
  <si>
    <t>Kamernr.</t>
  </si>
  <si>
    <t>Titels en gegevens vastzetten</t>
  </si>
  <si>
    <t>Gegevens tijden scrollen vastzetten/blokkeren en titels op elk blad uitprinten</t>
  </si>
  <si>
    <t>Zet de titel en naam vast via tijdens scrollen door gegevens</t>
  </si>
  <si>
    <t>Bepaal welke gegevens in beeld moeten blijven - activeer cel C20</t>
  </si>
  <si>
    <r>
      <rPr>
        <b/>
        <sz val="12"/>
        <rFont val="Calibri"/>
        <family val="2"/>
        <scheme val="minor"/>
      </rPr>
      <t>Beeld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Blokkeren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Titels blokkeren</t>
    </r>
    <r>
      <rPr>
        <sz val="12"/>
        <rFont val="Calibri"/>
        <family val="2"/>
        <scheme val="minor"/>
      </rPr>
      <t xml:space="preserve"> (scroll naar links en ook naar beneden om te testen)</t>
    </r>
  </si>
  <si>
    <r>
      <rPr>
        <b/>
        <sz val="12"/>
        <rFont val="Calibri"/>
        <family val="2"/>
        <scheme val="minor"/>
      </rPr>
      <t>Beeld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Blokkeren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Titel blokkeren opheffen</t>
    </r>
  </si>
  <si>
    <t>Plaats de titel op elk blad als deze wordt uitgeprint</t>
  </si>
  <si>
    <r>
      <rPr>
        <b/>
        <sz val="12"/>
        <rFont val="Calibri"/>
        <family val="2"/>
        <scheme val="minor"/>
      </rPr>
      <t>Pagina-indeling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Afdruktitels</t>
    </r>
    <r>
      <rPr>
        <sz val="12"/>
        <rFont val="Calibri"/>
        <family val="2"/>
        <scheme val="minor"/>
      </rPr>
      <t xml:space="preserve"> -tabblad </t>
    </r>
    <r>
      <rPr>
        <i/>
        <sz val="12"/>
        <rFont val="Calibri"/>
        <family val="2"/>
        <scheme val="minor"/>
      </rPr>
      <t>Blad</t>
    </r>
    <r>
      <rPr>
        <sz val="12"/>
        <rFont val="Calibri"/>
        <family val="2"/>
        <scheme val="minor"/>
      </rPr>
      <t xml:space="preserve"> - </t>
    </r>
  </si>
  <si>
    <r>
      <t>Het 2e venster</t>
    </r>
    <r>
      <rPr>
        <b/>
        <sz val="12"/>
        <rFont val="Calibri"/>
        <family val="2"/>
        <scheme val="minor"/>
      </rPr>
      <t xml:space="preserve"> Rijen boven op elke pagina</t>
    </r>
    <r>
      <rPr>
        <sz val="12"/>
        <rFont val="Calibri"/>
        <family val="2"/>
        <scheme val="minor"/>
      </rPr>
      <t xml:space="preserve"> activeren - selecteer de titelrij 19 - OK</t>
    </r>
  </si>
  <si>
    <r>
      <rPr>
        <b/>
        <sz val="12"/>
        <rFont val="Calibri"/>
        <family val="2"/>
        <scheme val="minor"/>
      </rPr>
      <t>Afdrukbereik wissen: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Pagina-indeling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Afdrukbereik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Afdrukbereik wissen</t>
    </r>
  </si>
  <si>
    <r>
      <t xml:space="preserve">Controleer via </t>
    </r>
    <r>
      <rPr>
        <b/>
        <sz val="12"/>
        <color indexed="8"/>
        <rFont val="Calibri"/>
        <family val="2"/>
        <scheme val="minor"/>
      </rPr>
      <t>Bestand</t>
    </r>
    <r>
      <rPr>
        <sz val="12"/>
        <color indexed="8"/>
        <rFont val="Calibri"/>
        <family val="2"/>
        <scheme val="minor"/>
      </rPr>
      <t xml:space="preserve"> - </t>
    </r>
    <r>
      <rPr>
        <b/>
        <sz val="12"/>
        <color indexed="8"/>
        <rFont val="Calibri"/>
        <family val="2"/>
        <scheme val="minor"/>
      </rPr>
      <t>Afdrukken</t>
    </r>
    <r>
      <rPr>
        <sz val="12"/>
        <color indexed="8"/>
        <rFont val="Calibri"/>
        <family val="2"/>
        <scheme val="minor"/>
      </rPr>
      <t xml:space="preserve"> het afdrukvoorbeeld van elke pagina</t>
    </r>
  </si>
  <si>
    <t>Pagina-nummers en Kop en voettekst</t>
  </si>
  <si>
    <r>
      <rPr>
        <b/>
        <sz val="12"/>
        <color indexed="8"/>
        <rFont val="Calibri"/>
        <family val="2"/>
        <scheme val="minor"/>
      </rPr>
      <t>Pagina-nummers uitprinten</t>
    </r>
    <r>
      <rPr>
        <sz val="12"/>
        <color indexed="8"/>
        <rFont val="Calibri"/>
        <family val="2"/>
        <scheme val="minor"/>
      </rPr>
      <t xml:space="preserve">: Klik </t>
    </r>
    <r>
      <rPr>
        <b/>
        <sz val="12"/>
        <color indexed="8"/>
        <rFont val="Calibri"/>
        <family val="2"/>
        <scheme val="minor"/>
      </rPr>
      <t>Bestand</t>
    </r>
    <r>
      <rPr>
        <sz val="12"/>
        <color indexed="8"/>
        <rFont val="Calibri"/>
        <family val="2"/>
        <scheme val="minor"/>
      </rPr>
      <t xml:space="preserve"> - </t>
    </r>
    <r>
      <rPr>
        <b/>
        <sz val="12"/>
        <color indexed="8"/>
        <rFont val="Calibri"/>
        <family val="2"/>
        <scheme val="minor"/>
      </rPr>
      <t>Afdrukken</t>
    </r>
    <r>
      <rPr>
        <sz val="12"/>
        <color indexed="8"/>
        <rFont val="Calibri"/>
        <family val="2"/>
        <scheme val="minor"/>
      </rPr>
      <t xml:space="preserve"> - </t>
    </r>
    <r>
      <rPr>
        <sz val="12"/>
        <color theme="4" tint="-0.249977111117893"/>
        <rFont val="Calibri"/>
        <family val="2"/>
        <scheme val="minor"/>
      </rPr>
      <t>Pagina-instelling</t>
    </r>
  </si>
  <si>
    <r>
      <t>Tabblad</t>
    </r>
    <r>
      <rPr>
        <i/>
        <sz val="12"/>
        <color indexed="8"/>
        <rFont val="Calibri"/>
        <family val="2"/>
        <scheme val="minor"/>
      </rPr>
      <t xml:space="preserve"> koptekst/voettekst</t>
    </r>
    <r>
      <rPr>
        <sz val="12"/>
        <color indexed="8"/>
        <rFont val="Calibri"/>
        <family val="2"/>
        <scheme val="minor"/>
      </rPr>
      <t xml:space="preserve"> klik knop </t>
    </r>
    <r>
      <rPr>
        <b/>
        <sz val="12"/>
        <color indexed="8"/>
        <rFont val="Calibri"/>
        <family val="2"/>
        <scheme val="minor"/>
      </rPr>
      <t xml:space="preserve">Aangepaste voettekst </t>
    </r>
  </si>
  <si>
    <r>
      <t xml:space="preserve">Klik in Rechtervak delete de datum -klik op 2e knop pagina-nummers invoegen OK - Ok </t>
    </r>
    <r>
      <rPr>
        <b/>
        <sz val="12"/>
        <color indexed="8"/>
        <rFont val="Calibri"/>
        <family val="2"/>
        <scheme val="minor"/>
      </rPr>
      <t>afdrukvoorbeeld</t>
    </r>
    <r>
      <rPr>
        <sz val="12"/>
        <color indexed="8"/>
        <rFont val="Calibri"/>
        <family val="2"/>
        <scheme val="minor"/>
      </rPr>
      <t xml:space="preserve"> sluiten</t>
    </r>
  </si>
  <si>
    <t>Valideren</t>
  </si>
  <si>
    <t>Valideren op 3 manieren</t>
  </si>
  <si>
    <t>Getallen</t>
  </si>
  <si>
    <t>Lijst intern</t>
  </si>
  <si>
    <t>Eigen lijst</t>
  </si>
  <si>
    <t>Hier mogen alleen getallen t/m 10</t>
  </si>
  <si>
    <t>Waarden uit een lijst in hetzelfde werkblad</t>
  </si>
  <si>
    <t>Gegevens zelf in de bron typen met ; als scheidingteken</t>
  </si>
  <si>
    <t>Macaronie</t>
  </si>
  <si>
    <t xml:space="preserve">Opdracht: Het valideren wordt hier in drie methodes ingesteld </t>
  </si>
  <si>
    <t>Spaghetti</t>
  </si>
  <si>
    <r>
      <t xml:space="preserve">(zie voorbeeld A6, C6 en E6 in </t>
    </r>
    <r>
      <rPr>
        <b/>
        <sz val="12"/>
        <rFont val="Calibri"/>
        <family val="2"/>
        <scheme val="minor"/>
      </rPr>
      <t>Gegevens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Gegevensvalidatie)</t>
    </r>
  </si>
  <si>
    <t>Boerenkool met worst</t>
  </si>
  <si>
    <t>Soep</t>
  </si>
  <si>
    <t>Getallen valideren</t>
  </si>
  <si>
    <t>Macaroni</t>
  </si>
  <si>
    <t>Klik in de cel waar de gegevens worden uitgeklapt via een pulldown menu (bv A28)</t>
  </si>
  <si>
    <t>Chinees</t>
  </si>
  <si>
    <r>
      <rPr>
        <b/>
        <sz val="12"/>
        <rFont val="Calibri"/>
        <family val="2"/>
        <scheme val="minor"/>
      </rPr>
      <t>Gegevens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Gegevensvalidatie</t>
    </r>
    <r>
      <rPr>
        <sz val="12"/>
        <rFont val="Calibri"/>
        <family val="2"/>
        <scheme val="minor"/>
      </rPr>
      <t xml:space="preserve"> - Tabblad </t>
    </r>
    <r>
      <rPr>
        <i/>
        <sz val="12"/>
        <rFont val="Calibri"/>
        <family val="2"/>
        <scheme val="minor"/>
      </rPr>
      <t>Instellingen</t>
    </r>
    <r>
      <rPr>
        <sz val="12"/>
        <rFont val="Calibri"/>
        <family val="2"/>
        <scheme val="minor"/>
      </rPr>
      <t xml:space="preserve"> - Geheel getal in 1e </t>
    </r>
    <r>
      <rPr>
        <b/>
        <i/>
        <sz val="12"/>
        <rFont val="Calibri"/>
        <family val="2"/>
        <scheme val="minor"/>
      </rPr>
      <t>Toestaan</t>
    </r>
    <r>
      <rPr>
        <sz val="12"/>
        <rFont val="Calibri"/>
        <family val="2"/>
        <scheme val="minor"/>
      </rPr>
      <t xml:space="preserve"> venster kiezen</t>
    </r>
  </si>
  <si>
    <t>Pizza</t>
  </si>
  <si>
    <r>
      <rPr>
        <i/>
        <sz val="12"/>
        <rFont val="Calibri"/>
        <family val="2"/>
        <scheme val="minor"/>
      </rPr>
      <t>Waarden instellen:</t>
    </r>
    <r>
      <rPr>
        <sz val="12"/>
        <rFont val="Calibri"/>
        <family val="2"/>
        <scheme val="minor"/>
      </rPr>
      <t xml:space="preserve"> Gegeven: tussen 1 (minimum) en 10 (maximum) - OK</t>
    </r>
  </si>
  <si>
    <t>Patat</t>
  </si>
  <si>
    <r>
      <rPr>
        <i/>
        <sz val="12"/>
        <rFont val="Calibri"/>
        <family val="2"/>
        <scheme val="minor"/>
      </rPr>
      <t>Tabblad Invoerbericht</t>
    </r>
    <r>
      <rPr>
        <sz val="12"/>
        <rFont val="Calibri"/>
        <family val="2"/>
        <scheme val="minor"/>
      </rPr>
      <t xml:space="preserve"> invullen - </t>
    </r>
    <r>
      <rPr>
        <i/>
        <sz val="12"/>
        <rFont val="Calibri"/>
        <family val="2"/>
        <scheme val="minor"/>
      </rPr>
      <t>Titel:</t>
    </r>
    <r>
      <rPr>
        <sz val="12"/>
        <rFont val="Calibri"/>
        <family val="2"/>
        <scheme val="minor"/>
      </rPr>
      <t xml:space="preserve"> Beoordeling,  </t>
    </r>
    <r>
      <rPr>
        <i/>
        <sz val="12"/>
        <rFont val="Calibri"/>
        <family val="2"/>
        <scheme val="minor"/>
      </rPr>
      <t>Invoerbericht:</t>
    </r>
    <r>
      <rPr>
        <sz val="12"/>
        <rFont val="Calibri"/>
        <family val="2"/>
        <scheme val="minor"/>
      </rPr>
      <t xml:space="preserve"> Alleen hele getallen invoeren AUB</t>
    </r>
  </si>
  <si>
    <t>BQ</t>
  </si>
  <si>
    <r>
      <rPr>
        <i/>
        <sz val="12"/>
        <rFont val="Calibri"/>
        <family val="2"/>
        <scheme val="minor"/>
      </rPr>
      <t>Tabblad Foutmelding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 xml:space="preserve">Titel: </t>
    </r>
    <r>
      <rPr>
        <sz val="12"/>
        <rFont val="Calibri"/>
        <family val="2"/>
        <scheme val="minor"/>
      </rPr>
      <t xml:space="preserve">Beoordeel - </t>
    </r>
    <r>
      <rPr>
        <i/>
        <sz val="12"/>
        <rFont val="Calibri"/>
        <family val="2"/>
        <scheme val="minor"/>
      </rPr>
      <t>Foutbericht:</t>
    </r>
    <r>
      <rPr>
        <sz val="12"/>
        <rFont val="Calibri"/>
        <family val="2"/>
        <scheme val="minor"/>
      </rPr>
      <t xml:space="preserve"> - Alleen getallen onder de 10 gebruiken</t>
    </r>
  </si>
  <si>
    <t>Gourmet</t>
  </si>
  <si>
    <r>
      <t xml:space="preserve">Let Op: Als je de waarden die geldig zijn wijzigt, dan moet je evt. </t>
    </r>
    <r>
      <rPr>
        <i/>
        <sz val="12"/>
        <rFont val="Calibri"/>
        <family val="2"/>
        <scheme val="minor"/>
      </rPr>
      <t>Invoerbericht</t>
    </r>
    <r>
      <rPr>
        <sz val="12"/>
        <rFont val="Calibri"/>
        <family val="2"/>
        <scheme val="minor"/>
      </rPr>
      <t xml:space="preserve"> en </t>
    </r>
    <r>
      <rPr>
        <i/>
        <sz val="12"/>
        <rFont val="Calibri"/>
        <family val="2"/>
        <scheme val="minor"/>
      </rPr>
      <t>Foutbericht</t>
    </r>
    <r>
      <rPr>
        <sz val="12"/>
        <rFont val="Calibri"/>
        <family val="2"/>
        <scheme val="minor"/>
      </rPr>
      <t xml:space="preserve"> ook wijzigen</t>
    </r>
  </si>
  <si>
    <t>Bestaande lijst valideren</t>
  </si>
  <si>
    <r>
      <rPr>
        <b/>
        <sz val="12"/>
        <rFont val="Calibri"/>
        <family val="2"/>
        <scheme val="minor"/>
      </rPr>
      <t>Gegevens</t>
    </r>
    <r>
      <rPr>
        <i/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Gegevensvalidatie</t>
    </r>
    <r>
      <rPr>
        <i/>
        <sz val="12"/>
        <rFont val="Calibri"/>
        <family val="2"/>
        <scheme val="minor"/>
      </rPr>
      <t xml:space="preserve"> - </t>
    </r>
    <r>
      <rPr>
        <sz val="12"/>
        <rFont val="Calibri"/>
        <family val="2"/>
        <scheme val="minor"/>
      </rPr>
      <t>Tabblad</t>
    </r>
    <r>
      <rPr>
        <i/>
        <sz val="12"/>
        <rFont val="Calibri"/>
        <family val="2"/>
        <scheme val="minor"/>
      </rPr>
      <t xml:space="preserve"> Instellingen</t>
    </r>
    <r>
      <rPr>
        <sz val="12"/>
        <rFont val="Calibri"/>
        <family val="2"/>
        <scheme val="minor"/>
      </rPr>
      <t xml:space="preserve"> - Lijst kiezen in 1e </t>
    </r>
    <r>
      <rPr>
        <b/>
        <sz val="12"/>
        <rFont val="Calibri"/>
        <family val="2"/>
        <scheme val="minor"/>
      </rPr>
      <t>Toestaan</t>
    </r>
    <r>
      <rPr>
        <sz val="12"/>
        <rFont val="Calibri"/>
        <family val="2"/>
        <scheme val="minor"/>
      </rPr>
      <t xml:space="preserve"> venster</t>
    </r>
  </si>
  <si>
    <t>Daarna gewenste bestaande bron selecteren bv I8 t/m I16</t>
  </si>
  <si>
    <t>Eigen lijst valideren</t>
  </si>
  <si>
    <t>Typ alle gewenste onderdelen in het venster gescheiden door een ; (zie voorbeeld)</t>
  </si>
  <si>
    <t>Beoordeling</t>
  </si>
  <si>
    <t>Kies uw menu</t>
  </si>
  <si>
    <t>Welke afdeling</t>
  </si>
  <si>
    <t>Draaitabel variaties met slicers en grafieken gekopieërd als afbeelding</t>
  </si>
  <si>
    <t xml:space="preserve">Maak zelfstandig onderstaande draaitabellen na op een leeg blad een draaitabel </t>
  </si>
  <si>
    <r>
      <t xml:space="preserve">Maak een draaitabel op een nieuw blad hetzelfde als het voorbeeld met slicer - </t>
    </r>
    <r>
      <rPr>
        <b/>
        <sz val="12"/>
        <rFont val="Calibri"/>
        <family val="2"/>
      </rPr>
      <t>Analyseren,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Hulpmiddelen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Slicer invoegen</t>
    </r>
    <r>
      <rPr>
        <sz val="12"/>
        <rFont val="Calibri"/>
        <family val="2"/>
      </rPr>
      <t>- kies Verkoper - OK</t>
    </r>
  </si>
  <si>
    <t>Maak een draaitabel met de omzet van verkoper Peter en Rob via de slicer klik met "ctrl" ingedrukt Peter en Rob</t>
  </si>
  <si>
    <t xml:space="preserve">Maak een grafiek met de omzet van verkoper Ria en Truus via de slicer </t>
  </si>
  <si>
    <t>Maak een draaitabel om de omzet te vergelijken in jaren volgens het voorbeeld (klik in het voorbeeld en controleer de velden)</t>
  </si>
  <si>
    <t>Sleep de datum naar Rijen - Omzet naar Waarde - activeer een datum in de rijen - r.m klik Groeperen - vink Jaren aan - sleep jaren naar de kolom</t>
  </si>
  <si>
    <t>Verkoper</t>
  </si>
  <si>
    <t>Groep</t>
  </si>
  <si>
    <t>Bertha</t>
  </si>
  <si>
    <t>Assen</t>
  </si>
  <si>
    <t>Electro</t>
  </si>
  <si>
    <t>(Alle)</t>
  </si>
  <si>
    <r>
      <t xml:space="preserve">Slicer van verkoper invoegen via </t>
    </r>
    <r>
      <rPr>
        <b/>
        <sz val="11"/>
        <color theme="1"/>
        <rFont val="Calibri"/>
        <family val="2"/>
        <scheme val="minor"/>
      </rPr>
      <t>Analyseren</t>
    </r>
  </si>
  <si>
    <r>
      <rPr>
        <i/>
        <sz val="11"/>
        <color theme="1"/>
        <rFont val="Calibri"/>
        <family val="2"/>
        <scheme val="minor"/>
      </rPr>
      <t>Hulpmiddelen</t>
    </r>
    <r>
      <rPr>
        <sz val="11"/>
        <color theme="1"/>
        <rFont val="Calibri"/>
        <family val="2"/>
        <scheme val="minor"/>
      </rPr>
      <t xml:space="preserve"> - </t>
    </r>
    <r>
      <rPr>
        <i/>
        <sz val="11"/>
        <color theme="1"/>
        <rFont val="Calibri"/>
        <family val="2"/>
        <scheme val="minor"/>
      </rPr>
      <t>Slicer invoegen</t>
    </r>
  </si>
  <si>
    <t>Som van Omzet</t>
  </si>
  <si>
    <t>Piet</t>
  </si>
  <si>
    <t>Eindtotaal</t>
  </si>
  <si>
    <t>Rob</t>
  </si>
  <si>
    <t>Truus</t>
  </si>
  <si>
    <t>Eindhoven</t>
  </si>
  <si>
    <t>GSM</t>
  </si>
  <si>
    <t>Maastricht</t>
  </si>
  <si>
    <t>Utrecht</t>
  </si>
  <si>
    <t>Totaal Peter</t>
  </si>
  <si>
    <t>Ria</t>
  </si>
  <si>
    <t>TV</t>
  </si>
  <si>
    <t>Totaal Rob</t>
  </si>
  <si>
    <t>Omzet vergelijken in jaren</t>
  </si>
  <si>
    <t>sleep de Jaren naar de kolom</t>
  </si>
  <si>
    <t>Gemiddelde van Omzet</t>
  </si>
  <si>
    <t>Jaren</t>
  </si>
  <si>
    <t>Maanden</t>
  </si>
  <si>
    <t>2012</t>
  </si>
  <si>
    <t>2013</t>
  </si>
  <si>
    <t>Beveiligingen, blokkeren en verbergen</t>
  </si>
  <si>
    <t>Cellen Blokkeren, verbergen, uitzonderen en Werkblad Beveiligen</t>
  </si>
  <si>
    <r>
      <t xml:space="preserve">Alle cellen </t>
    </r>
    <r>
      <rPr>
        <b/>
        <i/>
        <sz val="12"/>
        <rFont val="Calibri"/>
        <family val="2"/>
      </rPr>
      <t>Blokkeren</t>
    </r>
    <r>
      <rPr>
        <i/>
        <sz val="12"/>
        <rFont val="Calibri"/>
        <family val="2"/>
      </rPr>
      <t xml:space="preserve"> (behalve C kolom) formules </t>
    </r>
    <r>
      <rPr>
        <b/>
        <i/>
        <sz val="12"/>
        <rFont val="Calibri"/>
        <family val="2"/>
      </rPr>
      <t>Verbergen</t>
    </r>
    <r>
      <rPr>
        <i/>
        <sz val="12"/>
        <rFont val="Calibri"/>
        <family val="2"/>
      </rPr>
      <t xml:space="preserve"> en </t>
    </r>
    <r>
      <rPr>
        <b/>
        <i/>
        <sz val="12"/>
        <rFont val="Calibri"/>
        <family val="2"/>
      </rPr>
      <t>blad</t>
    </r>
    <r>
      <rPr>
        <i/>
        <sz val="12"/>
        <rFont val="Calibri"/>
        <family val="2"/>
      </rPr>
      <t xml:space="preserve"> </t>
    </r>
    <r>
      <rPr>
        <b/>
        <i/>
        <sz val="12"/>
        <rFont val="Calibri"/>
        <family val="2"/>
      </rPr>
      <t>Beveiligen</t>
    </r>
    <r>
      <rPr>
        <i/>
        <sz val="12"/>
        <rFont val="Calibri"/>
        <family val="2"/>
      </rPr>
      <t xml:space="preserve"> (Extra Beveiligen - Blad beveiligen)</t>
    </r>
  </si>
  <si>
    <r>
      <rPr>
        <b/>
        <sz val="12"/>
        <rFont val="Calibri"/>
        <family val="2"/>
      </rPr>
      <t>klik</t>
    </r>
    <r>
      <rPr>
        <sz val="12"/>
        <rFont val="Calibri"/>
        <family val="2"/>
      </rPr>
      <t xml:space="preserve"> op het </t>
    </r>
    <r>
      <rPr>
        <b/>
        <sz val="12"/>
        <rFont val="Calibri"/>
        <family val="2"/>
      </rPr>
      <t>vakje</t>
    </r>
    <r>
      <rPr>
        <sz val="12"/>
        <rFont val="Calibri"/>
        <family val="2"/>
      </rPr>
      <t xml:space="preserve"> naast de A kolom of "ctrl+a" (het hele blad is geselecteerd)</t>
    </r>
  </si>
  <si>
    <r>
      <t xml:space="preserve">R. m klik - </t>
    </r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 tabblad </t>
    </r>
    <r>
      <rPr>
        <b/>
        <sz val="12"/>
        <rFont val="Calibri"/>
        <family val="2"/>
      </rPr>
      <t xml:space="preserve">Bescherming - </t>
    </r>
    <r>
      <rPr>
        <i/>
        <sz val="12"/>
        <rFont val="Calibri"/>
        <family val="2"/>
      </rPr>
      <t>Geblokkeerd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aanvinken (nu zijn alle cellen geblokkeerd)</t>
    </r>
  </si>
  <si>
    <r>
      <rPr>
        <b/>
        <sz val="12"/>
        <rFont val="Calibri"/>
        <family val="2"/>
      </rPr>
      <t>Selecteer C17:C26</t>
    </r>
    <r>
      <rPr>
        <sz val="12"/>
        <rFont val="Calibri"/>
        <family val="2"/>
      </rPr>
      <t xml:space="preserve"> (Antwoorden) - r.m klik  - </t>
    </r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-  tabblad </t>
    </r>
    <r>
      <rPr>
        <b/>
        <sz val="12"/>
        <rFont val="Calibri"/>
        <family val="2"/>
      </rPr>
      <t>Bescherming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Geblokkeerd</t>
    </r>
    <r>
      <rPr>
        <sz val="12"/>
        <rFont val="Calibri"/>
        <family val="2"/>
      </rPr>
      <t xml:space="preserve"> uitvinken </t>
    </r>
  </si>
  <si>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de cellen waar de </t>
    </r>
    <r>
      <rPr>
        <b/>
        <sz val="12"/>
        <rFont val="Calibri"/>
        <family val="2"/>
      </rPr>
      <t>formules</t>
    </r>
    <r>
      <rPr>
        <sz val="12"/>
        <rFont val="Calibri"/>
        <family val="2"/>
      </rPr>
      <t xml:space="preserve"> in staan</t>
    </r>
    <r>
      <rPr>
        <b/>
        <sz val="12"/>
        <rFont val="Calibri"/>
        <family val="2"/>
      </rPr>
      <t xml:space="preserve"> D17 t/m D29</t>
    </r>
  </si>
  <si>
    <r>
      <t xml:space="preserve">R.m klik in selectie - </t>
    </r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-  tabblad </t>
    </r>
    <r>
      <rPr>
        <b/>
        <sz val="12"/>
        <rFont val="Calibri"/>
        <family val="2"/>
      </rPr>
      <t>Bescherming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Verborgen</t>
    </r>
    <r>
      <rPr>
        <sz val="12"/>
        <rFont val="Calibri"/>
        <family val="2"/>
      </rPr>
      <t xml:space="preserve"> aanvinken</t>
    </r>
  </si>
  <si>
    <r>
      <t xml:space="preserve">Werkblad beveiligen - </t>
    </r>
    <r>
      <rPr>
        <b/>
        <sz val="12"/>
        <rFont val="Calibri"/>
        <family val="2"/>
      </rPr>
      <t>Controleren</t>
    </r>
    <r>
      <rPr>
        <sz val="12"/>
        <rFont val="Calibri"/>
        <family val="2"/>
      </rPr>
      <t xml:space="preserve"> - Bladbeveiligen - </t>
    </r>
    <r>
      <rPr>
        <i/>
        <sz val="12"/>
        <rFont val="Calibri"/>
        <family val="2"/>
      </rPr>
      <t>wachtwoord</t>
    </r>
    <r>
      <rPr>
        <sz val="12"/>
        <rFont val="Calibri"/>
        <family val="2"/>
      </rPr>
      <t xml:space="preserve"> ingeven - </t>
    </r>
    <r>
      <rPr>
        <i/>
        <sz val="12"/>
        <rFont val="Calibri"/>
        <family val="2"/>
      </rPr>
      <t>wachtwoord bevestigen</t>
    </r>
    <r>
      <rPr>
        <sz val="12"/>
        <rFont val="Calibri"/>
        <family val="2"/>
      </rPr>
      <t xml:space="preserve"> -</t>
    </r>
    <r>
      <rPr>
        <b/>
        <sz val="12"/>
        <rFont val="Calibri"/>
        <family val="2"/>
      </rPr>
      <t>OK</t>
    </r>
  </si>
  <si>
    <t>Let op !! Alle instellingen gaan pas van kracht als het hele werkblad beveiligd is</t>
  </si>
  <si>
    <t>Computer kennis quiz</t>
  </si>
  <si>
    <t>Computerkennis quiz vragen</t>
  </si>
  <si>
    <t>Vraag</t>
  </si>
  <si>
    <t>Antwoord</t>
  </si>
  <si>
    <t>Wat komt er altijd na kopiëren</t>
  </si>
  <si>
    <t>plakken</t>
  </si>
  <si>
    <t xml:space="preserve">Welk letter staat op de knop voor vette tekst </t>
  </si>
  <si>
    <t>B</t>
  </si>
  <si>
    <t>Hoe heet de knop om iets te verwijderen</t>
  </si>
  <si>
    <t>Delete</t>
  </si>
  <si>
    <t xml:space="preserve">Welke letter staat er op knop van de tekstkleur </t>
  </si>
  <si>
    <t>A</t>
  </si>
  <si>
    <t>Welke kleur heeft de knop voor het afsluiten</t>
  </si>
  <si>
    <t>rood</t>
  </si>
  <si>
    <t>Hoe heet het bord waar de tekst mee typt</t>
  </si>
  <si>
    <t>toetsenbord</t>
  </si>
  <si>
    <t>Waar vind je alle mappen</t>
  </si>
  <si>
    <t>verkenner</t>
  </si>
  <si>
    <t>Wat is beter Opslaan of Opslaan als</t>
  </si>
  <si>
    <t>opslaan als</t>
  </si>
  <si>
    <t>Wat is Ctrl + C</t>
  </si>
  <si>
    <t>kopieren</t>
  </si>
  <si>
    <t>Waar begint een formule altijd mee</t>
  </si>
  <si>
    <t>=</t>
  </si>
  <si>
    <t>Aantal goede antwoorden</t>
  </si>
  <si>
    <t xml:space="preserve">Om de hele werkmap te beveiligen voor openen ga naar: </t>
  </si>
  <si>
    <t>Bestand - Opslaan als - Bladeren - Extra - Algemene opties - wachtwoord 2x - OK</t>
  </si>
  <si>
    <t>Opdracht 2</t>
  </si>
  <si>
    <t>Opdracht 3</t>
  </si>
  <si>
    <t>Opdracht 4</t>
  </si>
  <si>
    <t>Opdracht 5</t>
  </si>
  <si>
    <t>Opdracht 6</t>
  </si>
  <si>
    <t>Opdracht 7</t>
  </si>
  <si>
    <t>Opdracht 8</t>
  </si>
  <si>
    <t>Opdracht 9</t>
  </si>
  <si>
    <t>Opdracht 10</t>
  </si>
  <si>
    <t>Opdracht 11</t>
  </si>
  <si>
    <t>Opdracht 12</t>
  </si>
  <si>
    <t>Opdracht 13</t>
  </si>
  <si>
    <t>Opdracht 14</t>
  </si>
  <si>
    <t>Opdracht 15</t>
  </si>
  <si>
    <t>Opdracht 16</t>
  </si>
  <si>
    <t>Opdracht 17</t>
  </si>
  <si>
    <t>Opdracht 18</t>
  </si>
  <si>
    <t>Opdracht 19</t>
  </si>
  <si>
    <t>Opdracht 20</t>
  </si>
  <si>
    <t>Opdracht 21</t>
  </si>
  <si>
    <t>Opdracht 22</t>
  </si>
  <si>
    <t>Opdracht 23</t>
  </si>
  <si>
    <t>Opdracht 24</t>
  </si>
  <si>
    <t>Opdracht 25</t>
  </si>
  <si>
    <t>Opdracht 26</t>
  </si>
  <si>
    <t>Opdracht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</si>
</sst>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7" formatCode="&quot;€&quot;\ #,##0.00;&quot;€&quot;\ \-#,##0.00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(&quot;€&quot;* #,##0.00_);_(&quot;€&quot;* \(#,##0.00\);_(&quot;€&quot;* &quot;-&quot;??_);_(@_)"/>
    <numFmt numFmtId="165" formatCode="0#########"/>
    <numFmt numFmtId="166" formatCode="_-* #,##0.0000_-;_-* #,##0.0000\-;_-* &quot;-&quot;????_-;_-@_-"/>
    <numFmt numFmtId="167" formatCode="0.0E+00"/>
    <numFmt numFmtId="168" formatCode="#,##0.00_ ;\-#,##0.00\ "/>
    <numFmt numFmtId="169" formatCode="#,##0.0"/>
    <numFmt numFmtId="170" formatCode="0.0"/>
    <numFmt numFmtId="171" formatCode="dd/mm/yyyy"/>
    <numFmt numFmtId="172" formatCode="0\ &quot;jaar&quot;"/>
    <numFmt numFmtId="173" formatCode="_-&quot;F&quot;\ * #,##0.00_-;_-&quot;F&quot;\ * #,##0.00\-;_-&quot;F&quot;\ * &quot;-&quot;??_-;_-@_-"/>
    <numFmt numFmtId="174" formatCode="_-* #,##0.0000_-;_-* #,##0.0000\-;_-* &quot;-&quot;??_-;_-@_-"/>
    <numFmt numFmtId="175" formatCode="0.0%"/>
    <numFmt numFmtId="176" formatCode="_-* #,##0.00_-;_-* #,##0.00\-;_-* &quot;-&quot;??_-;_-@_-"/>
    <numFmt numFmtId="177" formatCode="_-&quot;€&quot;\ * #,##0.00_-;_-&quot;€&quot;\ * #,##0.00\-;_-&quot;€&quot;\ * &quot;-&quot;??_-;_-@_-"/>
    <numFmt numFmtId="178" formatCode="&quot;€&quot;\ #,##0.00_-;[Red]&quot;€&quot;\ #,##0.00\-"/>
    <numFmt numFmtId="179" formatCode="_([$€-2]\ * #,##0.00_);_([$€-2]\ * \(#,##0.00\);_([$€-2]\ * &quot;-&quot;??_);_(@_)"/>
  </numFmts>
  <fonts count="1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2"/>
      <color rgb="FF333333"/>
      <name val="Calibri"/>
      <family val="2"/>
      <scheme val="minor"/>
    </font>
    <font>
      <shadow/>
      <sz val="24"/>
      <name val="Calibri"/>
      <family val="2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theme="1"/>
      <name val="Calibri"/>
      <family val="2"/>
      <scheme val="minor"/>
    </font>
    <font>
      <shadow/>
      <sz val="18"/>
      <name val="Calibri"/>
      <family val="2"/>
    </font>
    <font>
      <i/>
      <sz val="11"/>
      <name val="Calibri"/>
      <family val="2"/>
      <scheme val="minor"/>
    </font>
    <font>
      <u/>
      <sz val="14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2"/>
      <color indexed="8"/>
      <name val="Calibri"/>
      <family val="2"/>
    </font>
    <font>
      <u/>
      <sz val="16"/>
      <color indexed="9"/>
      <name val="Calibri"/>
      <family val="2"/>
    </font>
    <font>
      <sz val="14"/>
      <color indexed="12"/>
      <name val="Calibri"/>
      <family val="2"/>
    </font>
    <font>
      <b/>
      <u/>
      <sz val="12"/>
      <name val="Calibri"/>
      <family val="2"/>
    </font>
    <font>
      <sz val="12"/>
      <color indexed="9"/>
      <name val="Calibri"/>
      <family val="2"/>
    </font>
    <font>
      <i/>
      <sz val="12"/>
      <name val="Calibri"/>
      <family val="2"/>
    </font>
    <font>
      <b/>
      <sz val="11"/>
      <name val="Arial"/>
      <family val="2"/>
    </font>
    <font>
      <b/>
      <i/>
      <sz val="16"/>
      <color indexed="20"/>
      <name val="Arial"/>
      <family val="2"/>
    </font>
    <font>
      <sz val="10"/>
      <name val="Arial"/>
      <family val="2"/>
    </font>
    <font>
      <i/>
      <sz val="11"/>
      <name val="Arial Black"/>
      <family val="2"/>
    </font>
    <font>
      <i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color theme="4" tint="-0.249977111117893"/>
      <name val="Calibri"/>
      <family val="2"/>
    </font>
    <font>
      <b/>
      <u/>
      <sz val="12"/>
      <color indexed="8"/>
      <name val="Calibri"/>
      <family val="2"/>
    </font>
    <font>
      <u/>
      <sz val="14"/>
      <color theme="0"/>
      <name val="Calibri"/>
      <family val="2"/>
    </font>
    <font>
      <sz val="14"/>
      <color theme="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23"/>
      <name val="Calibri"/>
      <family val="2"/>
    </font>
    <font>
      <b/>
      <sz val="14"/>
      <color indexed="9"/>
      <name val="Calibri"/>
      <family val="2"/>
    </font>
    <font>
      <b/>
      <sz val="12"/>
      <color indexed="12"/>
      <name val="Calibri"/>
      <family val="2"/>
    </font>
    <font>
      <b/>
      <i/>
      <sz val="12"/>
      <color indexed="18"/>
      <name val="Calibri"/>
      <family val="2"/>
    </font>
    <font>
      <sz val="14"/>
      <name val="Calibri"/>
      <family val="2"/>
    </font>
    <font>
      <sz val="12"/>
      <color indexed="23"/>
      <name val="Calibri"/>
      <family val="2"/>
    </font>
    <font>
      <sz val="11"/>
      <color indexed="9"/>
      <name val="Calibri"/>
      <family val="2"/>
    </font>
    <font>
      <b/>
      <sz val="18"/>
      <name val="Calibri"/>
      <family val="5"/>
    </font>
    <font>
      <b/>
      <sz val="18"/>
      <name val="Algerian"/>
      <family val="5"/>
    </font>
    <font>
      <b/>
      <sz val="18"/>
      <color indexed="10"/>
      <name val="Calibri Light"/>
      <family val="1"/>
      <scheme val="major"/>
    </font>
    <font>
      <b/>
      <sz val="18"/>
      <name val="Calibri Light"/>
      <family val="1"/>
      <scheme val="major"/>
    </font>
    <font>
      <sz val="18"/>
      <name val="Calibri"/>
      <family val="2"/>
    </font>
    <font>
      <sz val="18"/>
      <color indexed="8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b/>
      <i/>
      <sz val="14"/>
      <name val="Calibri"/>
      <family val="2"/>
    </font>
    <font>
      <sz val="10"/>
      <color indexed="10"/>
      <name val="Calibri"/>
      <family val="2"/>
    </font>
    <font>
      <b/>
      <sz val="18"/>
      <color indexed="39"/>
      <name val="Calibri"/>
      <family val="2"/>
    </font>
    <font>
      <b/>
      <sz val="13"/>
      <color indexed="9"/>
      <name val="Calibri"/>
      <family val="2"/>
    </font>
    <font>
      <sz val="14"/>
      <color theme="1"/>
      <name val="Calibri"/>
      <family val="2"/>
      <scheme val="minor"/>
    </font>
    <font>
      <b/>
      <sz val="18"/>
      <name val="Batang"/>
      <family val="1"/>
    </font>
    <font>
      <sz val="10"/>
      <color indexed="8"/>
      <name val="Calibri"/>
      <family val="2"/>
    </font>
    <font>
      <b/>
      <sz val="14"/>
      <name val="Calibri"/>
      <family val="2"/>
    </font>
    <font>
      <i/>
      <sz val="12"/>
      <color indexed="56"/>
      <name val="Calibri"/>
      <family val="2"/>
    </font>
    <font>
      <sz val="11"/>
      <color indexed="53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</font>
    <font>
      <sz val="12"/>
      <color rgb="FFFF0000"/>
      <name val="Bauhaus 93"/>
      <family val="5"/>
    </font>
    <font>
      <sz val="12"/>
      <color theme="3" tint="0.39997558519241921"/>
      <name val="Bauhaus 93"/>
      <family val="5"/>
    </font>
    <font>
      <sz val="12"/>
      <color rgb="FF7030A0"/>
      <name val="Arial"/>
      <family val="2"/>
    </font>
    <font>
      <sz val="8"/>
      <name val="Calibri"/>
      <family val="2"/>
    </font>
    <font>
      <b/>
      <u/>
      <sz val="16"/>
      <color indexed="9"/>
      <name val="Calibri"/>
      <family val="2"/>
    </font>
    <font>
      <sz val="20"/>
      <name val="Calibri"/>
      <family val="2"/>
    </font>
    <font>
      <b/>
      <sz val="20"/>
      <name val="Arial"/>
      <family val="2"/>
    </font>
    <font>
      <sz val="11"/>
      <name val="Arial"/>
      <family val="2"/>
    </font>
    <font>
      <b/>
      <u/>
      <sz val="14"/>
      <color indexed="9"/>
      <name val="Calibri"/>
      <family val="2"/>
    </font>
    <font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name val="Calibri"/>
      <family val="2"/>
    </font>
    <font>
      <sz val="11"/>
      <color indexed="10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sz val="8"/>
      <color theme="1"/>
      <name val="Calibri"/>
      <family val="2"/>
      <scheme val="minor"/>
    </font>
    <font>
      <b/>
      <sz val="14"/>
      <color indexed="10"/>
      <name val="Calibri"/>
      <family val="2"/>
    </font>
    <font>
      <sz val="16"/>
      <name val="Calibri"/>
      <family val="2"/>
    </font>
    <font>
      <b/>
      <i/>
      <sz val="16"/>
      <name val="Calibri"/>
      <family val="2"/>
    </font>
    <font>
      <b/>
      <i/>
      <sz val="12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color indexed="12"/>
      <name val="Calibri"/>
      <family val="2"/>
    </font>
    <font>
      <b/>
      <i/>
      <sz val="9"/>
      <color indexed="9"/>
      <name val="Calibri"/>
      <family val="2"/>
    </font>
    <font>
      <b/>
      <i/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8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b/>
      <sz val="8"/>
      <color indexed="10"/>
      <name val="Calibri"/>
      <family val="2"/>
    </font>
    <font>
      <b/>
      <u/>
      <sz val="11"/>
      <color indexed="9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8"/>
      <name val="Calibri"/>
      <family val="2"/>
      <scheme val="minor"/>
    </font>
    <font>
      <sz val="12"/>
      <name val="Arial"/>
      <family val="2"/>
    </font>
    <font>
      <b/>
      <u/>
      <sz val="16"/>
      <name val="Calibri"/>
      <family val="2"/>
    </font>
    <font>
      <b/>
      <sz val="22"/>
      <name val="Calibri"/>
      <family val="2"/>
    </font>
    <font>
      <b/>
      <sz val="14"/>
      <color indexed="60"/>
      <name val="Calibri"/>
      <family val="2"/>
    </font>
    <font>
      <sz val="10"/>
      <color indexed="47"/>
      <name val="Calibri"/>
      <family val="2"/>
    </font>
    <font>
      <shadow/>
      <sz val="18"/>
      <name val="Calibri"/>
      <family val="2"/>
      <scheme val="minor"/>
    </font>
    <font>
      <sz val="20"/>
      <color indexed="8"/>
      <name val="Calibri"/>
      <family val="2"/>
      <scheme val="minor"/>
    </font>
    <font>
      <u/>
      <sz val="14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indexed="10"/>
      <name val="Calibri"/>
      <family val="2"/>
      <scheme val="minor"/>
    </font>
    <font>
      <sz val="14"/>
      <name val="Calibri"/>
      <family val="2"/>
      <scheme val="minor"/>
    </font>
    <font>
      <sz val="11"/>
      <color indexed="55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0"/>
      <color indexed="56"/>
      <name val="Calibri"/>
      <family val="2"/>
      <scheme val="minor"/>
    </font>
    <font>
      <b/>
      <i/>
      <sz val="11"/>
      <name val="Calibri"/>
      <family val="2"/>
      <scheme val="minor"/>
    </font>
    <font>
      <sz val="14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6"/>
      <name val="Calibri"/>
      <family val="2"/>
    </font>
    <font>
      <sz val="24"/>
      <name val="Calibri"/>
      <family val="2"/>
      <scheme val="minor"/>
    </font>
    <font>
      <u/>
      <sz val="14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sz val="9"/>
      <color theme="3" tint="-0.499984740745262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4"/>
      <color indexed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i/>
      <sz val="12"/>
      <color indexed="1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</font>
    <font>
      <shadow/>
      <sz val="28"/>
      <color indexed="62"/>
      <name val="Calibri"/>
      <family val="2"/>
      <scheme val="minor"/>
    </font>
    <font>
      <b/>
      <sz val="20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20"/>
      <color indexed="10"/>
      <name val="Calibri"/>
      <family val="2"/>
      <scheme val="minor"/>
    </font>
    <font>
      <b/>
      <sz val="9"/>
      <name val="Calibri"/>
      <family val="2"/>
      <scheme val="minor"/>
    </font>
    <font>
      <sz val="12"/>
      <color indexed="12"/>
      <name val="Calibri"/>
      <family val="2"/>
      <scheme val="minor"/>
    </font>
    <font>
      <b/>
      <i/>
      <sz val="12"/>
      <name val="Calibri"/>
      <family val="2"/>
      <scheme val="minor"/>
    </font>
    <font>
      <sz val="26"/>
      <color indexed="18"/>
      <name val="Calibri"/>
      <family val="2"/>
    </font>
    <font>
      <sz val="18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lightUp">
        <bgColor indexed="22"/>
      </patternFill>
    </fill>
    <fill>
      <patternFill patternType="lightUp"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rgb="FFFCFC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60"/>
        <bgColor indexed="64"/>
      </patternFill>
    </fill>
  </fills>
  <borders count="2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A8227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indexed="1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4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63"/>
      </left>
      <right style="thin">
        <color indexed="63"/>
      </right>
      <top style="double">
        <color indexed="63"/>
      </top>
      <bottom style="hair">
        <color indexed="8"/>
      </bottom>
      <diagonal/>
    </border>
    <border>
      <left style="thin">
        <color indexed="63"/>
      </left>
      <right style="medium">
        <color auto="1"/>
      </right>
      <top style="double">
        <color indexed="63"/>
      </top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3"/>
      </left>
      <right style="thin">
        <color indexed="63"/>
      </right>
      <top style="hair">
        <color indexed="8"/>
      </top>
      <bottom style="hair">
        <color indexed="8"/>
      </bottom>
      <diagonal/>
    </border>
    <border>
      <left style="thin">
        <color indexed="63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double">
        <color auto="1"/>
      </bottom>
      <diagonal/>
    </border>
    <border>
      <left style="thin">
        <color indexed="63"/>
      </left>
      <right style="thin">
        <color indexed="63"/>
      </right>
      <top style="hair">
        <color indexed="8"/>
      </top>
      <bottom style="double">
        <color auto="1"/>
      </bottom>
      <diagonal/>
    </border>
    <border>
      <left style="thin">
        <color indexed="63"/>
      </left>
      <right style="medium">
        <color auto="1"/>
      </right>
      <top style="hair">
        <color indexed="8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rgb="FFA8227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slantDashDot">
        <color rgb="FF0070C0"/>
      </bottom>
      <diagonal/>
    </border>
    <border>
      <left/>
      <right/>
      <top style="medium">
        <color auto="1"/>
      </top>
      <bottom style="slantDashDot">
        <color rgb="FF0070C0"/>
      </bottom>
      <diagonal/>
    </border>
    <border>
      <left/>
      <right style="medium">
        <color auto="1"/>
      </right>
      <top style="medium">
        <color auto="1"/>
      </top>
      <bottom style="slantDashDot">
        <color rgb="FF0070C0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rgb="FFFF0000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rgb="FFFF0000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double">
        <color rgb="FFFF0000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rgb="FFFF0000"/>
      </bottom>
      <diagonal/>
    </border>
    <border>
      <left/>
      <right/>
      <top style="medium">
        <color auto="1"/>
      </top>
      <bottom style="double">
        <color rgb="FFFF0000"/>
      </bottom>
      <diagonal/>
    </border>
    <border>
      <left/>
      <right style="medium">
        <color auto="1"/>
      </right>
      <top style="medium">
        <color auto="1"/>
      </top>
      <bottom style="double">
        <color rgb="FFFF0000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double">
        <color theme="4"/>
      </top>
      <bottom style="thin">
        <color theme="4"/>
      </bottom>
      <diagonal/>
    </border>
    <border>
      <left/>
      <right/>
      <top style="double">
        <color theme="4"/>
      </top>
      <bottom style="thin">
        <color theme="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1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hair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rgb="FFC00000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auto="1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auto="1"/>
      </bottom>
      <diagonal/>
    </border>
    <border>
      <left style="thin">
        <color auto="1"/>
      </left>
      <right style="thin">
        <color indexed="55"/>
      </right>
      <top style="thin">
        <color auto="1"/>
      </top>
      <bottom style="hair">
        <color auto="1"/>
      </bottom>
      <diagonal/>
    </border>
    <border>
      <left style="thin">
        <color indexed="55"/>
      </left>
      <right style="thin">
        <color indexed="55"/>
      </right>
      <top style="thin">
        <color auto="1"/>
      </top>
      <bottom style="hair">
        <color auto="1"/>
      </bottom>
      <diagonal/>
    </border>
    <border>
      <left style="thin">
        <color indexed="55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indexed="55"/>
      </right>
      <top style="hair">
        <color auto="1"/>
      </top>
      <bottom style="hair">
        <color auto="1"/>
      </bottom>
      <diagonal/>
    </border>
    <border>
      <left style="thin">
        <color indexed="55"/>
      </left>
      <right style="thin">
        <color indexed="55"/>
      </right>
      <top style="hair">
        <color auto="1"/>
      </top>
      <bottom style="hair">
        <color auto="1"/>
      </bottom>
      <diagonal/>
    </border>
    <border>
      <left style="thin">
        <color indexed="55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55"/>
      </right>
      <top style="hair">
        <color auto="1"/>
      </top>
      <bottom style="double">
        <color auto="1"/>
      </bottom>
      <diagonal/>
    </border>
    <border>
      <left style="thin">
        <color indexed="55"/>
      </left>
      <right style="thin">
        <color indexed="55"/>
      </right>
      <top style="hair">
        <color auto="1"/>
      </top>
      <bottom style="double">
        <color auto="1"/>
      </bottom>
      <diagonal/>
    </border>
    <border>
      <left style="thin">
        <color indexed="55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auto="1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medium">
        <color auto="1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/>
      <right style="medium">
        <color indexed="64"/>
      </right>
      <top style="thin">
        <color indexed="63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21"/>
      </bottom>
      <diagonal/>
    </border>
    <border>
      <left style="thin">
        <color indexed="64"/>
      </left>
      <right style="thin">
        <color indexed="64"/>
      </right>
      <top/>
      <bottom style="hair">
        <color indexed="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21"/>
      </top>
      <bottom style="hair">
        <color indexed="21"/>
      </bottom>
      <diagonal/>
    </border>
    <border>
      <left style="thin">
        <color auto="1"/>
      </left>
      <right style="thin">
        <color auto="1"/>
      </right>
      <top style="hair">
        <color indexed="21"/>
      </top>
      <bottom style="hair">
        <color indexed="2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2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2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30"/>
      </bottom>
      <diagonal/>
    </border>
    <border>
      <left style="medium">
        <color auto="1"/>
      </left>
      <right style="thin">
        <color indexed="60"/>
      </right>
      <top/>
      <bottom style="hair">
        <color indexed="21"/>
      </bottom>
      <diagonal/>
    </border>
    <border>
      <left style="thin">
        <color indexed="60"/>
      </left>
      <right style="thin">
        <color indexed="60"/>
      </right>
      <top/>
      <bottom style="hair">
        <color indexed="21"/>
      </bottom>
      <diagonal/>
    </border>
    <border>
      <left style="thin">
        <color indexed="60"/>
      </left>
      <right/>
      <top/>
      <bottom style="hair">
        <color indexed="21"/>
      </bottom>
      <diagonal/>
    </border>
    <border>
      <left style="medium">
        <color auto="1"/>
      </left>
      <right style="thin">
        <color indexed="60"/>
      </right>
      <top style="hair">
        <color indexed="21"/>
      </top>
      <bottom style="hair">
        <color indexed="21"/>
      </bottom>
      <diagonal/>
    </border>
    <border>
      <left style="thin">
        <color indexed="60"/>
      </left>
      <right style="thin">
        <color indexed="60"/>
      </right>
      <top style="hair">
        <color indexed="21"/>
      </top>
      <bottom style="hair">
        <color indexed="21"/>
      </bottom>
      <diagonal/>
    </border>
    <border>
      <left style="thin">
        <color indexed="60"/>
      </left>
      <right/>
      <top style="hair">
        <color indexed="21"/>
      </top>
      <bottom style="hair">
        <color indexed="21"/>
      </bottom>
      <diagonal/>
    </border>
    <border>
      <left style="thin">
        <color indexed="60"/>
      </left>
      <right/>
      <top style="hair">
        <color indexed="21"/>
      </top>
      <bottom style="hair">
        <color indexed="60"/>
      </bottom>
      <diagonal/>
    </border>
    <border>
      <left style="medium">
        <color auto="1"/>
      </left>
      <right style="thin">
        <color indexed="60"/>
      </right>
      <top style="hair">
        <color indexed="21"/>
      </top>
      <bottom style="medium">
        <color auto="1"/>
      </bottom>
      <diagonal/>
    </border>
    <border>
      <left style="thin">
        <color indexed="60"/>
      </left>
      <right style="thin">
        <color indexed="60"/>
      </right>
      <top style="hair">
        <color indexed="21"/>
      </top>
      <bottom style="medium">
        <color auto="1"/>
      </bottom>
      <diagonal/>
    </border>
    <border>
      <left style="thin">
        <color indexed="60"/>
      </left>
      <right/>
      <top style="hair">
        <color indexed="21"/>
      </top>
      <bottom style="medium">
        <color auto="1"/>
      </bottom>
      <diagonal/>
    </border>
    <border>
      <left style="medium">
        <color auto="1"/>
      </left>
      <right style="thin">
        <color indexed="22"/>
      </right>
      <top style="medium">
        <color auto="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auto="1"/>
      </top>
      <bottom style="thin">
        <color indexed="22"/>
      </bottom>
      <diagonal/>
    </border>
    <border>
      <left style="thin">
        <color indexed="22"/>
      </left>
      <right style="medium">
        <color auto="1"/>
      </right>
      <top style="medium">
        <color auto="1"/>
      </top>
      <bottom style="thin">
        <color indexed="22"/>
      </bottom>
      <diagonal/>
    </border>
    <border>
      <left style="medium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thin">
        <color indexed="22"/>
      </right>
      <top style="thin">
        <color indexed="22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auto="1"/>
      </bottom>
      <diagonal/>
    </border>
    <border>
      <left/>
      <right style="thin">
        <color indexed="22"/>
      </right>
      <top style="thin">
        <color indexed="22"/>
      </top>
      <bottom style="medium">
        <color auto="1"/>
      </bottom>
      <diagonal/>
    </border>
    <border>
      <left style="thin">
        <color indexed="22"/>
      </left>
      <right style="medium">
        <color auto="1"/>
      </right>
      <top style="thin">
        <color indexed="22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theme="5" tint="0.79998168889431442"/>
      </left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1"/>
      </left>
      <right/>
      <top/>
      <bottom/>
      <diagonal/>
    </border>
    <border>
      <left/>
      <right/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</borders>
  <cellStyleXfs count="16">
    <xf numFmtId="0" fontId="0" fillId="0" borderId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5" fillId="0" borderId="0"/>
    <xf numFmtId="0" fontId="7" fillId="0" borderId="0"/>
    <xf numFmtId="0" fontId="35" fillId="0" borderId="0"/>
    <xf numFmtId="44" fontId="11" fillId="0" borderId="0" applyFont="0" applyFill="0" applyBorder="0" applyAlignment="0" applyProtection="0"/>
    <xf numFmtId="0" fontId="35" fillId="0" borderId="0"/>
    <xf numFmtId="0" fontId="1" fillId="0" borderId="0"/>
    <xf numFmtId="0" fontId="158" fillId="0" borderId="0"/>
    <xf numFmtId="44" fontId="1" fillId="0" borderId="0" applyFont="0" applyFill="0" applyBorder="0" applyAlignment="0" applyProtection="0"/>
  </cellStyleXfs>
  <cellXfs count="1171"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/>
    <xf numFmtId="0" fontId="8" fillId="3" borderId="0" xfId="0" applyFont="1" applyFill="1"/>
    <xf numFmtId="0" fontId="0" fillId="3" borderId="0" xfId="0" applyFont="1" applyFill="1"/>
    <xf numFmtId="0" fontId="11" fillId="3" borderId="0" xfId="0" applyFont="1" applyFill="1"/>
    <xf numFmtId="0" fontId="11" fillId="0" borderId="0" xfId="0" applyFont="1"/>
    <xf numFmtId="0" fontId="13" fillId="0" borderId="0" xfId="0" applyFont="1"/>
    <xf numFmtId="0" fontId="14" fillId="3" borderId="0" xfId="0" applyFont="1" applyFill="1"/>
    <xf numFmtId="0" fontId="14" fillId="0" borderId="0" xfId="0" applyFont="1"/>
    <xf numFmtId="0" fontId="9" fillId="0" borderId="0" xfId="0" applyFont="1" applyFill="1"/>
    <xf numFmtId="0" fontId="11" fillId="0" borderId="0" xfId="0" applyFont="1" applyFill="1"/>
    <xf numFmtId="0" fontId="15" fillId="0" borderId="0" xfId="0" applyFont="1" applyFill="1"/>
    <xf numFmtId="0" fontId="17" fillId="0" borderId="0" xfId="0" applyFont="1"/>
    <xf numFmtId="0" fontId="17" fillId="0" borderId="0" xfId="0" applyFont="1" applyFill="1"/>
    <xf numFmtId="0" fontId="18" fillId="0" borderId="0" xfId="0" applyFont="1" applyFill="1"/>
    <xf numFmtId="0" fontId="18" fillId="0" borderId="0" xfId="0" applyFont="1"/>
    <xf numFmtId="0" fontId="17" fillId="0" borderId="0" xfId="0" applyFont="1" applyAlignment="1">
      <alignment horizontal="right"/>
    </xf>
    <xf numFmtId="0" fontId="17" fillId="5" borderId="0" xfId="0" applyFont="1" applyFill="1" applyBorder="1"/>
    <xf numFmtId="0" fontId="17" fillId="4" borderId="0" xfId="0" applyFont="1" applyFill="1"/>
    <xf numFmtId="0" fontId="15" fillId="0" borderId="0" xfId="0" applyFont="1"/>
    <xf numFmtId="0" fontId="7" fillId="0" borderId="0" xfId="0" applyFont="1"/>
    <xf numFmtId="0" fontId="19" fillId="0" borderId="0" xfId="0" applyFont="1"/>
    <xf numFmtId="0" fontId="21" fillId="0" borderId="0" xfId="0" applyFont="1"/>
    <xf numFmtId="0" fontId="18" fillId="0" borderId="0" xfId="0" applyFont="1" applyAlignment="1">
      <alignment horizontal="center"/>
    </xf>
    <xf numFmtId="0" fontId="23" fillId="0" borderId="0" xfId="0" applyFont="1"/>
    <xf numFmtId="44" fontId="17" fillId="0" borderId="0" xfId="4" applyFont="1"/>
    <xf numFmtId="44" fontId="17" fillId="0" borderId="0" xfId="4" applyFont="1" applyAlignment="1">
      <alignment horizontal="right"/>
    </xf>
    <xf numFmtId="44" fontId="17" fillId="5" borderId="0" xfId="4" applyFont="1" applyFill="1" applyBorder="1"/>
    <xf numFmtId="44" fontId="17" fillId="5" borderId="0" xfId="4" applyFont="1" applyFill="1"/>
    <xf numFmtId="0" fontId="24" fillId="3" borderId="0" xfId="0" applyFont="1" applyFill="1"/>
    <xf numFmtId="0" fontId="6" fillId="2" borderId="2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28" fillId="3" borderId="0" xfId="0" applyFont="1" applyFill="1"/>
    <xf numFmtId="0" fontId="29" fillId="0" borderId="0" xfId="0" applyFont="1"/>
    <xf numFmtId="165" fontId="29" fillId="0" borderId="0" xfId="0" applyNumberFormat="1" applyFont="1"/>
    <xf numFmtId="0" fontId="9" fillId="0" borderId="0" xfId="0" applyFont="1" applyAlignment="1">
      <alignment horizontal="right"/>
    </xf>
    <xf numFmtId="0" fontId="9" fillId="0" borderId="0" xfId="0" applyFont="1"/>
    <xf numFmtId="0" fontId="31" fillId="0" borderId="0" xfId="0" applyFont="1" applyFill="1"/>
    <xf numFmtId="165" fontId="31" fillId="0" borderId="0" xfId="0" applyNumberFormat="1" applyFont="1" applyFill="1"/>
    <xf numFmtId="0" fontId="9" fillId="2" borderId="0" xfId="0" applyFont="1" applyFill="1" applyBorder="1" applyAlignment="1">
      <alignment horizontal="left"/>
    </xf>
    <xf numFmtId="0" fontId="9" fillId="0" borderId="0" xfId="0" applyFont="1" applyBorder="1"/>
    <xf numFmtId="165" fontId="11" fillId="0" borderId="0" xfId="0" applyNumberFormat="1" applyFont="1"/>
    <xf numFmtId="0" fontId="11" fillId="0" borderId="0" xfId="0" applyFont="1" applyAlignment="1">
      <alignment horizontal="right" vertical="center"/>
    </xf>
    <xf numFmtId="0" fontId="33" fillId="4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165" fontId="0" fillId="0" borderId="0" xfId="0" applyNumberFormat="1" applyFont="1"/>
    <xf numFmtId="0" fontId="35" fillId="0" borderId="0" xfId="0" applyFont="1" applyBorder="1"/>
    <xf numFmtId="166" fontId="35" fillId="0" borderId="0" xfId="0" applyNumberFormat="1" applyFont="1" applyBorder="1"/>
    <xf numFmtId="2" fontId="35" fillId="0" borderId="0" xfId="0" applyNumberFormat="1" applyFont="1" applyBorder="1"/>
    <xf numFmtId="0" fontId="0" fillId="0" borderId="0" xfId="0" applyBorder="1"/>
    <xf numFmtId="0" fontId="36" fillId="2" borderId="3" xfId="0" applyFont="1" applyFill="1" applyBorder="1"/>
    <xf numFmtId="0" fontId="36" fillId="2" borderId="4" xfId="0" applyFont="1" applyFill="1" applyBorder="1" applyAlignment="1">
      <alignment horizontal="center"/>
    </xf>
    <xf numFmtId="0" fontId="36" fillId="2" borderId="5" xfId="0" applyFont="1" applyFill="1" applyBorder="1" applyAlignment="1">
      <alignment horizontal="center"/>
    </xf>
    <xf numFmtId="0" fontId="36" fillId="6" borderId="6" xfId="0" applyFont="1" applyFill="1" applyBorder="1"/>
    <xf numFmtId="0" fontId="37" fillId="6" borderId="7" xfId="0" applyFont="1" applyFill="1" applyBorder="1" applyAlignment="1">
      <alignment horizontal="center"/>
    </xf>
    <xf numFmtId="0" fontId="37" fillId="6" borderId="8" xfId="0" applyFont="1" applyFill="1" applyBorder="1" applyAlignment="1">
      <alignment horizontal="center"/>
    </xf>
    <xf numFmtId="0" fontId="37" fillId="6" borderId="9" xfId="0" applyFont="1" applyFill="1" applyBorder="1" applyAlignment="1">
      <alignment horizontal="center"/>
    </xf>
    <xf numFmtId="0" fontId="38" fillId="0" borderId="10" xfId="0" applyFont="1" applyBorder="1" applyAlignment="1">
      <alignment horizontal="left"/>
    </xf>
    <xf numFmtId="167" fontId="35" fillId="0" borderId="11" xfId="0" applyNumberFormat="1" applyFont="1" applyBorder="1" applyAlignment="1" applyProtection="1">
      <alignment horizontal="right"/>
      <protection locked="0"/>
    </xf>
    <xf numFmtId="168" fontId="35" fillId="0" borderId="12" xfId="0" applyNumberFormat="1" applyFont="1" applyBorder="1" applyAlignment="1">
      <alignment horizontal="justify"/>
    </xf>
    <xf numFmtId="4" fontId="37" fillId="0" borderId="12" xfId="0" applyNumberFormat="1" applyFont="1" applyBorder="1" applyAlignment="1">
      <alignment horizontal="left"/>
    </xf>
    <xf numFmtId="169" fontId="35" fillId="0" borderId="12" xfId="0" applyNumberFormat="1" applyFont="1" applyBorder="1"/>
    <xf numFmtId="0" fontId="35" fillId="0" borderId="12" xfId="0" applyNumberFormat="1" applyFont="1" applyBorder="1"/>
    <xf numFmtId="0" fontId="35" fillId="6" borderId="13" xfId="0" applyNumberFormat="1" applyFont="1" applyFill="1" applyBorder="1" applyAlignment="1"/>
    <xf numFmtId="11" fontId="35" fillId="0" borderId="14" xfId="0" applyNumberFormat="1" applyFont="1" applyBorder="1" applyAlignment="1" applyProtection="1">
      <alignment horizontal="right"/>
      <protection locked="0"/>
    </xf>
    <xf numFmtId="168" fontId="35" fillId="0" borderId="15" xfId="0" applyNumberFormat="1" applyFont="1" applyBorder="1" applyAlignment="1">
      <alignment horizontal="justify"/>
    </xf>
    <xf numFmtId="4" fontId="37" fillId="0" borderId="15" xfId="0" applyNumberFormat="1" applyFont="1" applyBorder="1" applyAlignment="1">
      <alignment horizontal="left"/>
    </xf>
    <xf numFmtId="169" fontId="35" fillId="0" borderId="15" xfId="0" applyNumberFormat="1" applyFont="1" applyBorder="1"/>
    <xf numFmtId="0" fontId="35" fillId="0" borderId="15" xfId="0" applyNumberFormat="1" applyFont="1" applyBorder="1"/>
    <xf numFmtId="0" fontId="35" fillId="6" borderId="16" xfId="0" applyNumberFormat="1" applyFont="1" applyFill="1" applyBorder="1" applyAlignment="1"/>
    <xf numFmtId="11" fontId="35" fillId="0" borderId="17" xfId="0" applyNumberFormat="1" applyFont="1" applyBorder="1" applyAlignment="1">
      <alignment horizontal="right"/>
    </xf>
    <xf numFmtId="168" fontId="35" fillId="0" borderId="18" xfId="0" applyNumberFormat="1" applyFont="1" applyBorder="1" applyAlignment="1">
      <alignment horizontal="justify"/>
    </xf>
    <xf numFmtId="4" fontId="37" fillId="0" borderId="18" xfId="0" applyNumberFormat="1" applyFont="1" applyBorder="1" applyAlignment="1">
      <alignment horizontal="left"/>
    </xf>
    <xf numFmtId="169" fontId="35" fillId="0" borderId="18" xfId="0" applyNumberFormat="1" applyFont="1" applyBorder="1"/>
    <xf numFmtId="0" fontId="35" fillId="0" borderId="18" xfId="0" applyNumberFormat="1" applyFont="1" applyBorder="1"/>
    <xf numFmtId="0" fontId="35" fillId="6" borderId="19" xfId="0" applyNumberFormat="1" applyFont="1" applyFill="1" applyBorder="1" applyAlignment="1"/>
    <xf numFmtId="0" fontId="11" fillId="0" borderId="0" xfId="0" applyFont="1" applyAlignment="1">
      <alignment horizontal="right"/>
    </xf>
    <xf numFmtId="0" fontId="39" fillId="7" borderId="20" xfId="0" applyFont="1" applyFill="1" applyBorder="1"/>
    <xf numFmtId="0" fontId="35" fillId="0" borderId="21" xfId="0" applyFont="1" applyBorder="1" applyAlignment="1">
      <alignment horizontal="center"/>
    </xf>
    <xf numFmtId="2" fontId="35" fillId="0" borderId="22" xfId="0" applyNumberFormat="1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0" fillId="0" borderId="0" xfId="0" applyBorder="1" applyAlignment="1"/>
    <xf numFmtId="165" fontId="0" fillId="0" borderId="0" xfId="0" applyNumberFormat="1" applyBorder="1" applyAlignment="1"/>
    <xf numFmtId="165" fontId="0" fillId="0" borderId="0" xfId="0" applyNumberFormat="1" applyBorder="1"/>
    <xf numFmtId="165" fontId="0" fillId="0" borderId="0" xfId="0" applyNumberFormat="1"/>
    <xf numFmtId="49" fontId="35" fillId="0" borderId="14" xfId="0" applyNumberFormat="1" applyFont="1" applyBorder="1" applyAlignment="1" applyProtection="1">
      <alignment horizontal="right"/>
      <protection locked="0"/>
    </xf>
    <xf numFmtId="164" fontId="35" fillId="0" borderId="15" xfId="2" applyFont="1" applyBorder="1" applyAlignment="1">
      <alignment horizontal="justify"/>
    </xf>
    <xf numFmtId="170" fontId="37" fillId="0" borderId="15" xfId="0" applyNumberFormat="1" applyFont="1" applyBorder="1"/>
    <xf numFmtId="9" fontId="35" fillId="0" borderId="15" xfId="6" applyNumberFormat="1" applyFont="1" applyBorder="1"/>
    <xf numFmtId="171" fontId="35" fillId="0" borderId="15" xfId="0" applyNumberFormat="1" applyFont="1" applyBorder="1" applyAlignment="1">
      <alignment horizontal="right"/>
    </xf>
    <xf numFmtId="165" fontId="35" fillId="6" borderId="16" xfId="0" applyNumberFormat="1" applyFont="1" applyFill="1" applyBorder="1" applyAlignment="1"/>
    <xf numFmtId="49" fontId="35" fillId="0" borderId="17" xfId="0" applyNumberFormat="1" applyFont="1" applyBorder="1" applyAlignment="1">
      <alignment horizontal="right"/>
    </xf>
    <xf numFmtId="164" fontId="35" fillId="0" borderId="18" xfId="2" applyFont="1" applyBorder="1" applyAlignment="1">
      <alignment horizontal="justify"/>
    </xf>
    <xf numFmtId="170" fontId="37" fillId="0" borderId="18" xfId="0" applyNumberFormat="1" applyFont="1" applyBorder="1"/>
    <xf numFmtId="9" fontId="35" fillId="0" borderId="18" xfId="6" applyNumberFormat="1" applyFont="1" applyBorder="1"/>
    <xf numFmtId="171" fontId="35" fillId="0" borderId="18" xfId="0" applyNumberFormat="1" applyFont="1" applyBorder="1" applyAlignment="1">
      <alignment horizontal="right"/>
    </xf>
    <xf numFmtId="165" fontId="35" fillId="6" borderId="19" xfId="0" applyNumberFormat="1" applyFont="1" applyFill="1" applyBorder="1" applyAlignment="1"/>
    <xf numFmtId="0" fontId="35" fillId="0" borderId="24" xfId="0" applyFont="1" applyBorder="1" applyAlignment="1">
      <alignment horizontal="center"/>
    </xf>
    <xf numFmtId="2" fontId="35" fillId="0" borderId="25" xfId="0" applyNumberFormat="1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12" fillId="0" borderId="0" xfId="0" applyFont="1"/>
    <xf numFmtId="0" fontId="41" fillId="0" borderId="0" xfId="0" applyFont="1"/>
    <xf numFmtId="0" fontId="0" fillId="3" borderId="0" xfId="0" applyFill="1"/>
    <xf numFmtId="0" fontId="42" fillId="3" borderId="0" xfId="0" applyFont="1" applyFill="1"/>
    <xf numFmtId="0" fontId="43" fillId="3" borderId="0" xfId="0" applyFont="1" applyFill="1"/>
    <xf numFmtId="0" fontId="26" fillId="3" borderId="0" xfId="0" applyFont="1" applyFill="1"/>
    <xf numFmtId="0" fontId="26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5" borderId="0" xfId="0" applyFont="1" applyFill="1"/>
    <xf numFmtId="0" fontId="44" fillId="0" borderId="0" xfId="0" applyFont="1"/>
    <xf numFmtId="0" fontId="14" fillId="0" borderId="0" xfId="0" applyFont="1" applyFill="1"/>
    <xf numFmtId="0" fontId="0" fillId="0" borderId="0" xfId="0" applyFont="1" applyFill="1"/>
    <xf numFmtId="0" fontId="14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5" borderId="27" xfId="0" applyFont="1" applyFill="1" applyBorder="1" applyAlignment="1">
      <alignment horizontal="center"/>
    </xf>
    <xf numFmtId="0" fontId="45" fillId="8" borderId="28" xfId="0" applyFont="1" applyFill="1" applyBorder="1" applyAlignment="1">
      <alignment horizontal="center" vertical="center"/>
    </xf>
    <xf numFmtId="0" fontId="45" fillId="8" borderId="29" xfId="0" applyFont="1" applyFill="1" applyBorder="1" applyAlignment="1">
      <alignment horizontal="center" vertical="center"/>
    </xf>
    <xf numFmtId="0" fontId="45" fillId="8" borderId="30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3" borderId="0" xfId="0" applyFont="1" applyFill="1"/>
    <xf numFmtId="0" fontId="47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8" fillId="0" borderId="0" xfId="0" applyFont="1" applyAlignment="1">
      <alignment horizontal="center" vertical="center"/>
    </xf>
    <xf numFmtId="0" fontId="48" fillId="0" borderId="0" xfId="0" applyFont="1"/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49" fillId="9" borderId="33" xfId="0" applyFont="1" applyFill="1" applyBorder="1" applyAlignment="1">
      <alignment horizontal="center" vertical="center"/>
    </xf>
    <xf numFmtId="0" fontId="49" fillId="9" borderId="34" xfId="0" applyFont="1" applyFill="1" applyBorder="1" applyAlignment="1">
      <alignment horizontal="center" vertical="center"/>
    </xf>
    <xf numFmtId="0" fontId="49" fillId="9" borderId="35" xfId="0" applyFont="1" applyFill="1" applyBorder="1" applyAlignment="1">
      <alignment horizontal="center" vertical="center"/>
    </xf>
    <xf numFmtId="0" fontId="7" fillId="6" borderId="36" xfId="0" applyFont="1" applyFill="1" applyBorder="1" applyAlignment="1"/>
    <xf numFmtId="0" fontId="7" fillId="0" borderId="37" xfId="0" applyFont="1" applyBorder="1" applyAlignment="1">
      <alignment horizontal="center" vertical="center"/>
    </xf>
    <xf numFmtId="0" fontId="7" fillId="0" borderId="37" xfId="0" applyFont="1" applyBorder="1"/>
    <xf numFmtId="0" fontId="7" fillId="0" borderId="37" xfId="0" applyFont="1" applyBorder="1" applyAlignment="1">
      <alignment horizontal="center"/>
    </xf>
    <xf numFmtId="171" fontId="7" fillId="0" borderId="37" xfId="0" applyNumberFormat="1" applyFont="1" applyFill="1" applyBorder="1" applyAlignment="1">
      <alignment horizontal="center"/>
    </xf>
    <xf numFmtId="0" fontId="7" fillId="6" borderId="37" xfId="0" applyFont="1" applyFill="1" applyBorder="1" applyAlignment="1">
      <alignment horizontal="center" vertical="center"/>
    </xf>
    <xf numFmtId="165" fontId="7" fillId="0" borderId="37" xfId="0" applyNumberFormat="1" applyFont="1" applyFill="1" applyBorder="1" applyAlignment="1">
      <alignment horizontal="center"/>
    </xf>
    <xf numFmtId="165" fontId="7" fillId="0" borderId="38" xfId="0" applyNumberFormat="1" applyFont="1" applyFill="1" applyBorder="1" applyAlignment="1">
      <alignment horizontal="center"/>
    </xf>
    <xf numFmtId="0" fontId="7" fillId="6" borderId="39" xfId="0" applyFont="1" applyFill="1" applyBorder="1" applyAlignment="1"/>
    <xf numFmtId="0" fontId="7" fillId="0" borderId="40" xfId="0" applyFont="1" applyBorder="1" applyAlignment="1">
      <alignment horizontal="center" vertical="center"/>
    </xf>
    <xf numFmtId="0" fontId="7" fillId="0" borderId="40" xfId="0" applyFont="1" applyBorder="1"/>
    <xf numFmtId="0" fontId="7" fillId="0" borderId="40" xfId="0" applyFont="1" applyBorder="1" applyAlignment="1">
      <alignment horizontal="center"/>
    </xf>
    <xf numFmtId="171" fontId="7" fillId="0" borderId="40" xfId="0" applyNumberFormat="1" applyFont="1" applyFill="1" applyBorder="1" applyAlignment="1">
      <alignment horizontal="center"/>
    </xf>
    <xf numFmtId="0" fontId="7" fillId="6" borderId="40" xfId="0" applyFont="1" applyFill="1" applyBorder="1" applyAlignment="1">
      <alignment horizontal="center" vertical="center"/>
    </xf>
    <xf numFmtId="165" fontId="7" fillId="0" borderId="40" xfId="0" applyNumberFormat="1" applyFont="1" applyFill="1" applyBorder="1" applyAlignment="1">
      <alignment horizontal="center"/>
    </xf>
    <xf numFmtId="165" fontId="7" fillId="0" borderId="41" xfId="0" applyNumberFormat="1" applyFont="1" applyFill="1" applyBorder="1" applyAlignment="1">
      <alignment horizontal="center"/>
    </xf>
    <xf numFmtId="0" fontId="7" fillId="6" borderId="42" xfId="0" applyFont="1" applyFill="1" applyBorder="1" applyAlignment="1"/>
    <xf numFmtId="0" fontId="7" fillId="0" borderId="43" xfId="0" applyFont="1" applyBorder="1" applyAlignment="1">
      <alignment horizontal="center" vertical="center"/>
    </xf>
    <xf numFmtId="0" fontId="7" fillId="0" borderId="43" xfId="0" applyFont="1" applyBorder="1"/>
    <xf numFmtId="0" fontId="7" fillId="0" borderId="43" xfId="0" applyFont="1" applyBorder="1" applyAlignment="1">
      <alignment horizontal="center"/>
    </xf>
    <xf numFmtId="171" fontId="7" fillId="0" borderId="43" xfId="0" applyNumberFormat="1" applyFont="1" applyFill="1" applyBorder="1" applyAlignment="1">
      <alignment horizontal="center"/>
    </xf>
    <xf numFmtId="0" fontId="7" fillId="6" borderId="43" xfId="0" applyFont="1" applyFill="1" applyBorder="1" applyAlignment="1">
      <alignment horizontal="center" vertical="center"/>
    </xf>
    <xf numFmtId="165" fontId="7" fillId="0" borderId="43" xfId="0" applyNumberFormat="1" applyFont="1" applyFill="1" applyBorder="1" applyAlignment="1">
      <alignment horizontal="center"/>
    </xf>
    <xf numFmtId="165" fontId="7" fillId="0" borderId="44" xfId="0" applyNumberFormat="1" applyFont="1" applyFill="1" applyBorder="1" applyAlignment="1">
      <alignment horizontal="center"/>
    </xf>
    <xf numFmtId="0" fontId="7" fillId="0" borderId="0" xfId="0" applyFont="1" applyFill="1"/>
    <xf numFmtId="0" fontId="50" fillId="0" borderId="0" xfId="0" applyFont="1"/>
    <xf numFmtId="0" fontId="51" fillId="0" borderId="0" xfId="0" applyFont="1" applyAlignment="1">
      <alignment horizontal="right"/>
    </xf>
    <xf numFmtId="0" fontId="9" fillId="2" borderId="0" xfId="0" applyFont="1" applyFill="1" applyBorder="1"/>
    <xf numFmtId="0" fontId="9" fillId="2" borderId="0" xfId="0" applyFont="1" applyFill="1"/>
    <xf numFmtId="0" fontId="52" fillId="0" borderId="0" xfId="0" applyFont="1" applyFill="1"/>
    <xf numFmtId="0" fontId="0" fillId="0" borderId="1" xfId="0" applyFont="1" applyBorder="1"/>
    <xf numFmtId="0" fontId="0" fillId="10" borderId="1" xfId="0" applyFill="1" applyBorder="1"/>
    <xf numFmtId="0" fontId="0" fillId="2" borderId="0" xfId="0" applyFont="1" applyFill="1" applyBorder="1"/>
    <xf numFmtId="0" fontId="0" fillId="2" borderId="0" xfId="0" applyFont="1" applyFill="1"/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33" fillId="4" borderId="47" xfId="0" applyFont="1" applyFill="1" applyBorder="1" applyAlignment="1">
      <alignment horizontal="center" vertical="center"/>
    </xf>
    <xf numFmtId="0" fontId="33" fillId="11" borderId="0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right"/>
    </xf>
    <xf numFmtId="0" fontId="53" fillId="0" borderId="49" xfId="0" applyFont="1" applyBorder="1" applyAlignment="1">
      <alignment horizontal="left"/>
    </xf>
    <xf numFmtId="0" fontId="57" fillId="0" borderId="49" xfId="0" applyFont="1" applyBorder="1"/>
    <xf numFmtId="0" fontId="58" fillId="0" borderId="49" xfId="0" applyFont="1" applyBorder="1" applyAlignment="1">
      <alignment horizontal="centerContinuous"/>
    </xf>
    <xf numFmtId="0" fontId="58" fillId="0" borderId="50" xfId="0" applyFont="1" applyBorder="1" applyAlignment="1">
      <alignment horizontal="centerContinuous"/>
    </xf>
    <xf numFmtId="0" fontId="57" fillId="0" borderId="0" xfId="0" applyFont="1"/>
    <xf numFmtId="0" fontId="0" fillId="0" borderId="51" xfId="0" applyFont="1" applyBorder="1" applyAlignment="1">
      <alignment horizontal="right"/>
    </xf>
    <xf numFmtId="0" fontId="0" fillId="0" borderId="0" xfId="0" applyFont="1" applyBorder="1"/>
    <xf numFmtId="0" fontId="0" fillId="0" borderId="52" xfId="0" applyFont="1" applyBorder="1"/>
    <xf numFmtId="0" fontId="15" fillId="0" borderId="0" xfId="0" applyFont="1" applyBorder="1"/>
    <xf numFmtId="0" fontId="0" fillId="0" borderId="0" xfId="0" applyFont="1" applyBorder="1" applyAlignment="1">
      <alignment horizontal="center"/>
    </xf>
    <xf numFmtId="0" fontId="59" fillId="0" borderId="0" xfId="0" applyFont="1" applyBorder="1" applyAlignment="1">
      <alignment vertical="center"/>
    </xf>
    <xf numFmtId="0" fontId="0" fillId="12" borderId="53" xfId="0" applyFont="1" applyFill="1" applyBorder="1" applyAlignment="1">
      <alignment horizontal="center" vertical="center"/>
    </xf>
    <xf numFmtId="0" fontId="60" fillId="0" borderId="51" xfId="0" applyFont="1" applyBorder="1" applyAlignment="1">
      <alignment horizontal="right"/>
    </xf>
    <xf numFmtId="0" fontId="61" fillId="0" borderId="0" xfId="0" applyFont="1" applyBorder="1" applyAlignment="1">
      <alignment vertical="center"/>
    </xf>
    <xf numFmtId="172" fontId="50" fillId="0" borderId="0" xfId="0" applyNumberFormat="1" applyFont="1" applyFill="1" applyBorder="1" applyAlignment="1" applyProtection="1">
      <alignment horizontal="left" vertical="center"/>
      <protection locked="0"/>
    </xf>
    <xf numFmtId="0" fontId="62" fillId="0" borderId="0" xfId="0" applyFont="1" applyBorder="1" applyAlignment="1">
      <alignment vertical="center"/>
    </xf>
    <xf numFmtId="0" fontId="63" fillId="0" borderId="52" xfId="0" applyFont="1" applyBorder="1" applyAlignment="1" applyProtection="1">
      <alignment vertical="center"/>
      <protection hidden="1"/>
    </xf>
    <xf numFmtId="0" fontId="0" fillId="12" borderId="0" xfId="0" applyFill="1"/>
    <xf numFmtId="0" fontId="64" fillId="1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65" fillId="0" borderId="0" xfId="0" applyFont="1"/>
    <xf numFmtId="0" fontId="15" fillId="0" borderId="51" xfId="0" applyFont="1" applyBorder="1" applyAlignment="1">
      <alignment horizontal="right"/>
    </xf>
    <xf numFmtId="0" fontId="0" fillId="12" borderId="0" xfId="0" applyFont="1" applyFill="1"/>
    <xf numFmtId="0" fontId="0" fillId="0" borderId="51" xfId="0" applyFont="1" applyBorder="1" applyAlignment="1">
      <alignment horizontal="center"/>
    </xf>
    <xf numFmtId="0" fontId="50" fillId="0" borderId="51" xfId="0" applyFont="1" applyBorder="1"/>
    <xf numFmtId="0" fontId="50" fillId="0" borderId="0" xfId="0" applyFont="1" applyBorder="1"/>
    <xf numFmtId="0" fontId="50" fillId="12" borderId="0" xfId="0" applyFont="1" applyFill="1"/>
    <xf numFmtId="0" fontId="50" fillId="0" borderId="0" xfId="0" applyFont="1" applyAlignment="1">
      <alignment horizontal="right"/>
    </xf>
    <xf numFmtId="0" fontId="50" fillId="0" borderId="54" xfId="0" applyFont="1" applyBorder="1"/>
    <xf numFmtId="0" fontId="50" fillId="0" borderId="47" xfId="0" applyFont="1" applyBorder="1"/>
    <xf numFmtId="0" fontId="0" fillId="0" borderId="47" xfId="0" applyFont="1" applyBorder="1"/>
    <xf numFmtId="0" fontId="60" fillId="0" borderId="47" xfId="0" applyFont="1" applyBorder="1" applyAlignment="1"/>
    <xf numFmtId="0" fontId="60" fillId="0" borderId="55" xfId="0" applyFont="1" applyBorder="1" applyAlignment="1"/>
    <xf numFmtId="0" fontId="60" fillId="0" borderId="0" xfId="0" applyFont="1" applyBorder="1" applyAlignment="1"/>
    <xf numFmtId="0" fontId="33" fillId="5" borderId="47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66" fillId="0" borderId="49" xfId="0" applyFont="1" applyBorder="1" applyAlignment="1">
      <alignment horizontal="center"/>
    </xf>
    <xf numFmtId="0" fontId="2" fillId="0" borderId="51" xfId="0" applyFont="1" applyBorder="1" applyAlignment="1">
      <alignment horizontal="left"/>
    </xf>
    <xf numFmtId="0" fontId="67" fillId="0" borderId="51" xfId="0" applyFont="1" applyBorder="1" applyAlignment="1">
      <alignment horizontal="left" vertical="center"/>
    </xf>
    <xf numFmtId="0" fontId="68" fillId="0" borderId="0" xfId="0" applyFont="1" applyBorder="1"/>
    <xf numFmtId="0" fontId="52" fillId="6" borderId="56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top"/>
    </xf>
    <xf numFmtId="0" fontId="18" fillId="0" borderId="51" xfId="0" applyFont="1" applyBorder="1" applyAlignment="1">
      <alignment horizontal="left"/>
    </xf>
    <xf numFmtId="0" fontId="46" fillId="0" borderId="51" xfId="0" applyFont="1" applyBorder="1" applyAlignment="1">
      <alignment horizontal="left"/>
    </xf>
    <xf numFmtId="0" fontId="70" fillId="0" borderId="0" xfId="0" applyFont="1" applyBorder="1" applyAlignment="1">
      <alignment horizontal="center" vertical="center"/>
    </xf>
    <xf numFmtId="0" fontId="18" fillId="0" borderId="51" xfId="0" applyFont="1" applyBorder="1"/>
    <xf numFmtId="0" fontId="9" fillId="0" borderId="0" xfId="0" applyFont="1" applyBorder="1" applyAlignment="1">
      <alignment horizontal="center"/>
    </xf>
    <xf numFmtId="0" fontId="0" fillId="0" borderId="54" xfId="0" applyBorder="1"/>
    <xf numFmtId="0" fontId="0" fillId="0" borderId="49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" xfId="0" applyFont="1" applyBorder="1"/>
    <xf numFmtId="0" fontId="0" fillId="0" borderId="57" xfId="0" applyFont="1" applyBorder="1"/>
    <xf numFmtId="0" fontId="0" fillId="0" borderId="58" xfId="0" applyFont="1" applyBorder="1"/>
    <xf numFmtId="0" fontId="0" fillId="0" borderId="59" xfId="0" applyFont="1" applyBorder="1"/>
    <xf numFmtId="0" fontId="71" fillId="5" borderId="3" xfId="0" applyFont="1" applyFill="1" applyBorder="1" applyAlignment="1">
      <alignment horizontal="center" vertical="center"/>
    </xf>
    <xf numFmtId="0" fontId="71" fillId="5" borderId="57" xfId="0" applyFont="1" applyFill="1" applyBorder="1" applyAlignment="1">
      <alignment horizontal="center" vertical="center"/>
    </xf>
    <xf numFmtId="0" fontId="71" fillId="5" borderId="58" xfId="0" applyFont="1" applyFill="1" applyBorder="1" applyAlignment="1">
      <alignment horizontal="center" vertical="center"/>
    </xf>
    <xf numFmtId="0" fontId="0" fillId="14" borderId="3" xfId="0" applyFont="1" applyFill="1" applyBorder="1"/>
    <xf numFmtId="0" fontId="0" fillId="14" borderId="58" xfId="0" applyFont="1" applyFill="1" applyBorder="1"/>
    <xf numFmtId="0" fontId="0" fillId="0" borderId="60" xfId="0" applyFont="1" applyBorder="1"/>
    <xf numFmtId="0" fontId="71" fillId="5" borderId="20" xfId="0" applyFont="1" applyFill="1" applyBorder="1" applyAlignment="1">
      <alignment horizontal="center" vertical="center"/>
    </xf>
    <xf numFmtId="0" fontId="71" fillId="5" borderId="27" xfId="0" applyFont="1" applyFill="1" applyBorder="1" applyAlignment="1">
      <alignment horizontal="center" vertical="center"/>
    </xf>
    <xf numFmtId="0" fontId="71" fillId="5" borderId="61" xfId="0" applyFont="1" applyFill="1" applyBorder="1" applyAlignment="1">
      <alignment horizontal="center" vertical="center"/>
    </xf>
    <xf numFmtId="0" fontId="0" fillId="14" borderId="59" xfId="0" applyFont="1" applyFill="1" applyBorder="1"/>
    <xf numFmtId="0" fontId="0" fillId="14" borderId="60" xfId="0" applyFont="1" applyFill="1" applyBorder="1"/>
    <xf numFmtId="0" fontId="50" fillId="0" borderId="59" xfId="0" applyFont="1" applyBorder="1"/>
    <xf numFmtId="0" fontId="50" fillId="14" borderId="59" xfId="0" applyFont="1" applyFill="1" applyBorder="1"/>
    <xf numFmtId="0" fontId="50" fillId="14" borderId="60" xfId="0" applyFont="1" applyFill="1" applyBorder="1"/>
    <xf numFmtId="0" fontId="50" fillId="0" borderId="60" xfId="0" applyFont="1" applyBorder="1"/>
    <xf numFmtId="0" fontId="0" fillId="14" borderId="20" xfId="0" applyFont="1" applyFill="1" applyBorder="1"/>
    <xf numFmtId="0" fontId="0" fillId="14" borderId="61" xfId="0" applyFont="1" applyFill="1" applyBorder="1"/>
    <xf numFmtId="0" fontId="0" fillId="0" borderId="20" xfId="0" applyFont="1" applyBorder="1"/>
    <xf numFmtId="0" fontId="0" fillId="0" borderId="27" xfId="0" applyFont="1" applyBorder="1"/>
    <xf numFmtId="0" fontId="0" fillId="0" borderId="61" xfId="0" applyFont="1" applyBorder="1"/>
    <xf numFmtId="0" fontId="71" fillId="0" borderId="0" xfId="0" applyFont="1" applyBorder="1" applyAlignment="1">
      <alignment horizontal="center" vertical="center"/>
    </xf>
    <xf numFmtId="0" fontId="0" fillId="0" borderId="3" xfId="0" applyFont="1" applyFill="1" applyBorder="1"/>
    <xf numFmtId="0" fontId="0" fillId="0" borderId="58" xfId="0" applyFont="1" applyFill="1" applyBorder="1"/>
    <xf numFmtId="0" fontId="0" fillId="0" borderId="59" xfId="0" applyFont="1" applyFill="1" applyBorder="1"/>
    <xf numFmtId="0" fontId="0" fillId="0" borderId="60" xfId="0" applyFont="1" applyFill="1" applyBorder="1"/>
    <xf numFmtId="0" fontId="50" fillId="0" borderId="59" xfId="0" applyFont="1" applyFill="1" applyBorder="1"/>
    <xf numFmtId="0" fontId="50" fillId="0" borderId="60" xfId="0" applyFont="1" applyFill="1" applyBorder="1"/>
    <xf numFmtId="0" fontId="0" fillId="0" borderId="20" xfId="0" applyFont="1" applyFill="1" applyBorder="1"/>
    <xf numFmtId="0" fontId="0" fillId="0" borderId="61" xfId="0" applyFont="1" applyFill="1" applyBorder="1"/>
    <xf numFmtId="0" fontId="24" fillId="15" borderId="62" xfId="0" applyFont="1" applyFill="1" applyBorder="1"/>
    <xf numFmtId="0" fontId="8" fillId="15" borderId="62" xfId="0" applyFont="1" applyFill="1" applyBorder="1"/>
    <xf numFmtId="0" fontId="51" fillId="0" borderId="0" xfId="0" applyFont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72" fillId="4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top" wrapText="1"/>
    </xf>
    <xf numFmtId="0" fontId="72" fillId="10" borderId="0" xfId="0" applyFont="1" applyFill="1" applyAlignment="1">
      <alignment horizontal="center" vertical="center"/>
    </xf>
    <xf numFmtId="0" fontId="51" fillId="5" borderId="0" xfId="0" applyFont="1" applyFill="1" applyAlignment="1">
      <alignment horizontal="right" vertical="center"/>
    </xf>
    <xf numFmtId="0" fontId="60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vertical="center"/>
    </xf>
    <xf numFmtId="0" fontId="60" fillId="5" borderId="0" xfId="0" applyFont="1" applyFill="1" applyAlignment="1">
      <alignment horizontal="left" vertical="center"/>
    </xf>
    <xf numFmtId="0" fontId="9" fillId="5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 vertical="center"/>
    </xf>
    <xf numFmtId="0" fontId="60" fillId="2" borderId="0" xfId="0" applyFont="1" applyFill="1" applyBorder="1" applyAlignment="1">
      <alignment horizontal="center" vertical="center"/>
    </xf>
    <xf numFmtId="0" fontId="60" fillId="5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0" fontId="51" fillId="0" borderId="0" xfId="0" applyFont="1" applyFill="1" applyAlignment="1">
      <alignment horizontal="right" vertical="center"/>
    </xf>
    <xf numFmtId="0" fontId="6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1" fillId="0" borderId="63" xfId="0" applyFont="1" applyFill="1" applyBorder="1" applyAlignment="1">
      <alignment vertical="center"/>
    </xf>
    <xf numFmtId="0" fontId="75" fillId="16" borderId="0" xfId="0" applyFont="1" applyFill="1" applyBorder="1" applyAlignment="1">
      <alignment horizontal="center" vertical="top" textRotation="23"/>
    </xf>
    <xf numFmtId="0" fontId="75" fillId="0" borderId="64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vertical="center"/>
    </xf>
    <xf numFmtId="0" fontId="60" fillId="2" borderId="0" xfId="0" applyFont="1" applyFill="1" applyAlignment="1">
      <alignment vertical="center"/>
    </xf>
    <xf numFmtId="0" fontId="60" fillId="5" borderId="0" xfId="0" applyFont="1" applyFill="1" applyAlignment="1">
      <alignment horizontal="center" vertical="center"/>
    </xf>
    <xf numFmtId="0" fontId="76" fillId="5" borderId="0" xfId="0" applyFont="1" applyFill="1" applyAlignment="1">
      <alignment vertical="center"/>
    </xf>
    <xf numFmtId="0" fontId="60" fillId="2" borderId="0" xfId="0" applyFont="1" applyFill="1" applyBorder="1" applyAlignment="1">
      <alignment vertical="center"/>
    </xf>
    <xf numFmtId="0" fontId="9" fillId="2" borderId="65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24" fillId="3" borderId="0" xfId="0" applyFont="1" applyFill="1" applyAlignment="1">
      <alignment vertical="center"/>
    </xf>
    <xf numFmtId="0" fontId="77" fillId="3" borderId="0" xfId="0" applyFont="1" applyFill="1" applyAlignment="1">
      <alignment vertical="center"/>
    </xf>
    <xf numFmtId="0" fontId="52" fillId="3" borderId="0" xfId="0" applyFont="1" applyFill="1" applyAlignment="1">
      <alignment vertical="center"/>
    </xf>
    <xf numFmtId="0" fontId="15" fillId="0" borderId="0" xfId="0" applyFont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1" fillId="5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52" fillId="0" borderId="66" xfId="0" applyFont="1" applyFill="1" applyBorder="1"/>
    <xf numFmtId="0" fontId="52" fillId="0" borderId="67" xfId="0" applyFont="1" applyFill="1" applyBorder="1"/>
    <xf numFmtId="0" fontId="52" fillId="0" borderId="68" xfId="0" applyFont="1" applyFill="1" applyBorder="1"/>
    <xf numFmtId="0" fontId="52" fillId="0" borderId="69" xfId="0" applyFont="1" applyFill="1" applyBorder="1"/>
    <xf numFmtId="0" fontId="15" fillId="0" borderId="70" xfId="0" applyFont="1" applyBorder="1" applyAlignment="1">
      <alignment horizontal="center"/>
    </xf>
    <xf numFmtId="0" fontId="15" fillId="0" borderId="71" xfId="0" applyFont="1" applyBorder="1" applyAlignment="1">
      <alignment horizontal="center"/>
    </xf>
    <xf numFmtId="0" fontId="11" fillId="0" borderId="72" xfId="0" applyFont="1" applyBorder="1"/>
    <xf numFmtId="0" fontId="11" fillId="0" borderId="73" xfId="0" applyFont="1" applyBorder="1"/>
    <xf numFmtId="0" fontId="11" fillId="4" borderId="74" xfId="0" applyFont="1" applyFill="1" applyBorder="1"/>
    <xf numFmtId="0" fontId="11" fillId="4" borderId="75" xfId="0" applyFont="1" applyFill="1" applyBorder="1"/>
    <xf numFmtId="0" fontId="15" fillId="0" borderId="76" xfId="0" applyFont="1" applyBorder="1" applyAlignment="1">
      <alignment horizontal="center"/>
    </xf>
    <xf numFmtId="0" fontId="15" fillId="0" borderId="77" xfId="0" applyFont="1" applyBorder="1" applyAlignment="1">
      <alignment horizontal="center"/>
    </xf>
    <xf numFmtId="0" fontId="11" fillId="0" borderId="78" xfId="0" applyFont="1" applyBorder="1"/>
    <xf numFmtId="0" fontId="11" fillId="0" borderId="79" xfId="0" applyFont="1" applyBorder="1"/>
    <xf numFmtId="0" fontId="11" fillId="0" borderId="80" xfId="0" applyFont="1" applyBorder="1"/>
    <xf numFmtId="0" fontId="11" fillId="0" borderId="81" xfId="0" applyFont="1" applyBorder="1"/>
    <xf numFmtId="0" fontId="15" fillId="0" borderId="82" xfId="0" applyFont="1" applyBorder="1" applyAlignment="1">
      <alignment horizontal="center"/>
    </xf>
    <xf numFmtId="0" fontId="15" fillId="0" borderId="83" xfId="0" applyFont="1" applyBorder="1" applyAlignment="1">
      <alignment horizontal="center"/>
    </xf>
    <xf numFmtId="0" fontId="9" fillId="0" borderId="84" xfId="0" applyFont="1" applyBorder="1"/>
    <xf numFmtId="0" fontId="9" fillId="0" borderId="85" xfId="0" applyFont="1" applyBorder="1"/>
    <xf numFmtId="0" fontId="9" fillId="0" borderId="86" xfId="0" applyFont="1" applyBorder="1"/>
    <xf numFmtId="0" fontId="11" fillId="0" borderId="87" xfId="0" applyFont="1" applyBorder="1"/>
    <xf numFmtId="0" fontId="11" fillId="10" borderId="88" xfId="0" applyFont="1" applyFill="1" applyBorder="1"/>
    <xf numFmtId="0" fontId="11" fillId="10" borderId="89" xfId="0" applyFont="1" applyFill="1" applyBorder="1"/>
    <xf numFmtId="0" fontId="11" fillId="0" borderId="90" xfId="0" applyFont="1" applyBorder="1"/>
    <xf numFmtId="0" fontId="11" fillId="0" borderId="91" xfId="0" applyFont="1" applyBorder="1"/>
    <xf numFmtId="0" fontId="11" fillId="0" borderId="92" xfId="0" applyFont="1" applyBorder="1"/>
    <xf numFmtId="0" fontId="15" fillId="0" borderId="0" xfId="0" applyFont="1" applyBorder="1" applyAlignment="1">
      <alignment horizontal="center"/>
    </xf>
    <xf numFmtId="0" fontId="33" fillId="4" borderId="93" xfId="0" applyFont="1" applyFill="1" applyBorder="1" applyAlignment="1">
      <alignment horizontal="center" vertical="center"/>
    </xf>
    <xf numFmtId="0" fontId="59" fillId="2" borderId="28" xfId="0" applyFont="1" applyFill="1" applyBorder="1" applyAlignment="1">
      <alignment horizontal="center"/>
    </xf>
    <xf numFmtId="0" fontId="59" fillId="2" borderId="29" xfId="0" applyFont="1" applyFill="1" applyBorder="1" applyAlignment="1">
      <alignment horizontal="center"/>
    </xf>
    <xf numFmtId="0" fontId="59" fillId="2" borderId="30" xfId="0" applyFont="1" applyFill="1" applyBorder="1" applyAlignment="1">
      <alignment horizontal="center"/>
    </xf>
    <xf numFmtId="0" fontId="59" fillId="2" borderId="68" xfId="0" applyFont="1" applyFill="1" applyBorder="1"/>
    <xf numFmtId="0" fontId="59" fillId="2" borderId="94" xfId="0" applyFont="1" applyFill="1" applyBorder="1"/>
    <xf numFmtId="0" fontId="59" fillId="2" borderId="94" xfId="0" applyFont="1" applyFill="1" applyBorder="1" applyAlignment="1">
      <alignment horizontal="left"/>
    </xf>
    <xf numFmtId="0" fontId="59" fillId="2" borderId="57" xfId="0" applyFont="1" applyFill="1" applyBorder="1"/>
    <xf numFmtId="0" fontId="78" fillId="2" borderId="94" xfId="0" applyFont="1" applyFill="1" applyBorder="1" applyAlignment="1">
      <alignment horizontal="center"/>
    </xf>
    <xf numFmtId="0" fontId="59" fillId="2" borderId="95" xfId="0" applyFont="1" applyFill="1" applyBorder="1"/>
    <xf numFmtId="0" fontId="9" fillId="2" borderId="96" xfId="0" applyFont="1" applyFill="1" applyBorder="1"/>
    <xf numFmtId="0" fontId="9" fillId="2" borderId="34" xfId="0" applyFont="1" applyFill="1" applyBorder="1"/>
    <xf numFmtId="0" fontId="9" fillId="2" borderId="35" xfId="0" applyFont="1" applyFill="1" applyBorder="1"/>
    <xf numFmtId="0" fontId="9" fillId="2" borderId="0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97" xfId="0" applyFont="1" applyFill="1" applyBorder="1"/>
    <xf numFmtId="0" fontId="60" fillId="2" borderId="98" xfId="0" applyFont="1" applyFill="1" applyBorder="1" applyAlignment="1">
      <alignment horizontal="center"/>
    </xf>
    <xf numFmtId="0" fontId="60" fillId="2" borderId="99" xfId="0" applyFont="1" applyFill="1" applyBorder="1" applyAlignment="1">
      <alignment horizontal="center"/>
    </xf>
    <xf numFmtId="0" fontId="0" fillId="2" borderId="99" xfId="0" applyFont="1" applyFill="1" applyBorder="1"/>
    <xf numFmtId="0" fontId="0" fillId="2" borderId="64" xfId="0" applyFont="1" applyFill="1" applyBorder="1" applyAlignment="1">
      <alignment horizontal="center"/>
    </xf>
    <xf numFmtId="0" fontId="0" fillId="2" borderId="64" xfId="0" applyFont="1" applyFill="1" applyBorder="1"/>
    <xf numFmtId="0" fontId="0" fillId="2" borderId="100" xfId="0" applyFont="1" applyFill="1" applyBorder="1"/>
    <xf numFmtId="0" fontId="60" fillId="2" borderId="101" xfId="0" applyFont="1" applyFill="1" applyBorder="1" applyAlignment="1">
      <alignment horizontal="center"/>
    </xf>
    <xf numFmtId="0" fontId="6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02" xfId="0" applyFont="1" applyFill="1" applyBorder="1"/>
    <xf numFmtId="0" fontId="0" fillId="0" borderId="102" xfId="0" applyFont="1" applyBorder="1"/>
    <xf numFmtId="0" fontId="0" fillId="2" borderId="103" xfId="0" applyFont="1" applyFill="1" applyBorder="1"/>
    <xf numFmtId="0" fontId="60" fillId="2" borderId="104" xfId="0" applyFont="1" applyFill="1" applyBorder="1" applyAlignment="1">
      <alignment horizontal="center"/>
    </xf>
    <xf numFmtId="0" fontId="60" fillId="2" borderId="37" xfId="0" applyFont="1" applyFill="1" applyBorder="1" applyAlignment="1">
      <alignment horizontal="center"/>
    </xf>
    <xf numFmtId="0" fontId="0" fillId="2" borderId="38" xfId="0" applyFont="1" applyFill="1" applyBorder="1"/>
    <xf numFmtId="0" fontId="60" fillId="2" borderId="40" xfId="0" applyFont="1" applyFill="1" applyBorder="1" applyAlignment="1">
      <alignment horizontal="center"/>
    </xf>
    <xf numFmtId="0" fontId="0" fillId="2" borderId="41" xfId="0" applyFont="1" applyFill="1" applyBorder="1"/>
    <xf numFmtId="0" fontId="60" fillId="2" borderId="105" xfId="0" applyFont="1" applyFill="1" applyBorder="1" applyAlignment="1">
      <alignment horizontal="center"/>
    </xf>
    <xf numFmtId="0" fontId="60" fillId="2" borderId="106" xfId="0" applyFont="1" applyFill="1" applyBorder="1" applyAlignment="1">
      <alignment horizontal="center"/>
    </xf>
    <xf numFmtId="0" fontId="0" fillId="2" borderId="106" xfId="0" applyFont="1" applyFill="1" applyBorder="1"/>
    <xf numFmtId="0" fontId="0" fillId="2" borderId="25" xfId="0" applyFont="1" applyFill="1" applyBorder="1" applyAlignment="1">
      <alignment horizontal="center"/>
    </xf>
    <xf numFmtId="0" fontId="0" fillId="2" borderId="25" xfId="0" applyFont="1" applyFill="1" applyBorder="1"/>
    <xf numFmtId="0" fontId="60" fillId="2" borderId="25" xfId="0" applyFont="1" applyFill="1" applyBorder="1" applyAlignment="1">
      <alignment horizontal="center"/>
    </xf>
    <xf numFmtId="0" fontId="0" fillId="0" borderId="26" xfId="0" applyFont="1" applyBorder="1"/>
    <xf numFmtId="0" fontId="79" fillId="3" borderId="107" xfId="0" applyFont="1" applyFill="1" applyBorder="1" applyAlignment="1">
      <alignment horizontal="center"/>
    </xf>
    <xf numFmtId="0" fontId="79" fillId="3" borderId="108" xfId="0" applyFont="1" applyFill="1" applyBorder="1" applyAlignment="1">
      <alignment horizontal="center"/>
    </xf>
    <xf numFmtId="0" fontId="79" fillId="3" borderId="109" xfId="0" applyFont="1" applyFill="1" applyBorder="1" applyAlignment="1">
      <alignment horizontal="center"/>
    </xf>
    <xf numFmtId="0" fontId="80" fillId="0" borderId="110" xfId="0" applyFont="1" applyFill="1" applyBorder="1"/>
    <xf numFmtId="0" fontId="80" fillId="0" borderId="111" xfId="0" applyFont="1" applyFill="1" applyBorder="1"/>
    <xf numFmtId="0" fontId="80" fillId="0" borderId="56" xfId="0" applyFont="1" applyFill="1" applyBorder="1"/>
    <xf numFmtId="0" fontId="33" fillId="0" borderId="56" xfId="0" applyFont="1" applyFill="1" applyBorder="1" applyAlignment="1">
      <alignment horizontal="center"/>
    </xf>
    <xf numFmtId="0" fontId="80" fillId="0" borderId="56" xfId="0" applyFont="1" applyFill="1" applyBorder="1" applyAlignment="1">
      <alignment horizontal="center"/>
    </xf>
    <xf numFmtId="0" fontId="80" fillId="0" borderId="112" xfId="0" applyFont="1" applyFill="1" applyBorder="1"/>
    <xf numFmtId="0" fontId="80" fillId="0" borderId="113" xfId="0" applyFont="1" applyFill="1" applyBorder="1"/>
    <xf numFmtId="0" fontId="9" fillId="12" borderId="114" xfId="0" applyFont="1" applyFill="1" applyBorder="1"/>
    <xf numFmtId="0" fontId="9" fillId="12" borderId="64" xfId="0" applyFont="1" applyFill="1" applyBorder="1"/>
    <xf numFmtId="0" fontId="9" fillId="12" borderId="45" xfId="0" applyFont="1" applyFill="1" applyBorder="1"/>
    <xf numFmtId="0" fontId="9" fillId="12" borderId="0" xfId="0" applyFont="1" applyFill="1" applyBorder="1" applyAlignment="1">
      <alignment horizontal="center"/>
    </xf>
    <xf numFmtId="0" fontId="9" fillId="12" borderId="0" xfId="0" applyFont="1" applyFill="1" applyBorder="1"/>
    <xf numFmtId="0" fontId="9" fillId="12" borderId="46" xfId="0" applyFont="1" applyFill="1" applyBorder="1" applyAlignment="1">
      <alignment horizontal="center"/>
    </xf>
    <xf numFmtId="0" fontId="9" fillId="12" borderId="115" xfId="0" applyFont="1" applyFill="1" applyBorder="1"/>
    <xf numFmtId="0" fontId="35" fillId="2" borderId="116" xfId="0" applyFont="1" applyFill="1" applyBorder="1" applyAlignment="1">
      <alignment horizontal="center"/>
    </xf>
    <xf numFmtId="0" fontId="35" fillId="2" borderId="117" xfId="0" applyFont="1" applyFill="1" applyBorder="1" applyAlignment="1">
      <alignment horizontal="center"/>
    </xf>
    <xf numFmtId="0" fontId="0" fillId="2" borderId="117" xfId="0" applyFill="1" applyBorder="1"/>
    <xf numFmtId="0" fontId="0" fillId="2" borderId="117" xfId="0" applyFill="1" applyBorder="1" applyAlignment="1">
      <alignment horizontal="center"/>
    </xf>
    <xf numFmtId="0" fontId="0" fillId="0" borderId="118" xfId="0" applyBorder="1"/>
    <xf numFmtId="0" fontId="35" fillId="2" borderId="104" xfId="0" applyFont="1" applyFill="1" applyBorder="1" applyAlignment="1">
      <alignment horizontal="center"/>
    </xf>
    <xf numFmtId="0" fontId="35" fillId="2" borderId="40" xfId="0" applyFont="1" applyFill="1" applyBorder="1" applyAlignment="1">
      <alignment horizontal="center"/>
    </xf>
    <xf numFmtId="0" fontId="0" fillId="2" borderId="40" xfId="0" applyFill="1" applyBorder="1"/>
    <xf numFmtId="0" fontId="0" fillId="2" borderId="40" xfId="0" applyFill="1" applyBorder="1" applyAlignment="1">
      <alignment horizontal="center"/>
    </xf>
    <xf numFmtId="0" fontId="0" fillId="0" borderId="119" xfId="0" applyBorder="1"/>
    <xf numFmtId="0" fontId="35" fillId="2" borderId="105" xfId="0" applyFont="1" applyFill="1" applyBorder="1" applyAlignment="1">
      <alignment horizontal="center"/>
    </xf>
    <xf numFmtId="0" fontId="35" fillId="2" borderId="106" xfId="0" applyFont="1" applyFill="1" applyBorder="1" applyAlignment="1">
      <alignment horizontal="center"/>
    </xf>
    <xf numFmtId="0" fontId="0" fillId="2" borderId="106" xfId="0" applyFill="1" applyBorder="1"/>
    <xf numFmtId="0" fontId="0" fillId="2" borderId="106" xfId="0" applyFill="1" applyBorder="1" applyAlignment="1">
      <alignment horizontal="center"/>
    </xf>
    <xf numFmtId="0" fontId="0" fillId="0" borderId="120" xfId="0" applyBorder="1"/>
    <xf numFmtId="0" fontId="0" fillId="6" borderId="121" xfId="0" applyFill="1" applyBorder="1"/>
    <xf numFmtId="0" fontId="0" fillId="6" borderId="122" xfId="0" applyFill="1" applyBorder="1"/>
    <xf numFmtId="0" fontId="0" fillId="6" borderId="122" xfId="0" applyFill="1" applyBorder="1" applyAlignment="1">
      <alignment horizontal="center"/>
    </xf>
    <xf numFmtId="0" fontId="35" fillId="6" borderId="122" xfId="0" applyFont="1" applyFill="1" applyBorder="1" applyAlignment="1">
      <alignment horizontal="center"/>
    </xf>
    <xf numFmtId="0" fontId="0" fillId="6" borderId="123" xfId="0" applyFill="1" applyBorder="1"/>
    <xf numFmtId="0" fontId="35" fillId="2" borderId="124" xfId="0" applyFont="1" applyFill="1" applyBorder="1" applyAlignment="1">
      <alignment horizontal="center"/>
    </xf>
    <xf numFmtId="0" fontId="35" fillId="2" borderId="37" xfId="0" applyFont="1" applyFill="1" applyBorder="1" applyAlignment="1">
      <alignment horizontal="center"/>
    </xf>
    <xf numFmtId="0" fontId="0" fillId="2" borderId="37" xfId="0" applyFill="1" applyBorder="1"/>
    <xf numFmtId="0" fontId="0" fillId="2" borderId="37" xfId="0" applyFill="1" applyBorder="1" applyAlignment="1">
      <alignment horizontal="center"/>
    </xf>
    <xf numFmtId="0" fontId="0" fillId="0" borderId="125" xfId="0" applyBorder="1"/>
    <xf numFmtId="0" fontId="24" fillId="3" borderId="0" xfId="0" applyFont="1" applyFill="1" applyAlignment="1">
      <alignment horizontal="left"/>
    </xf>
    <xf numFmtId="0" fontId="81" fillId="3" borderId="0" xfId="0" applyFont="1" applyFill="1"/>
    <xf numFmtId="0" fontId="81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8" fillId="0" borderId="0" xfId="0" applyFont="1" applyFill="1"/>
    <xf numFmtId="164" fontId="0" fillId="0" borderId="0" xfId="2" applyFont="1"/>
    <xf numFmtId="0" fontId="32" fillId="0" borderId="0" xfId="0" applyFont="1" applyBorder="1"/>
    <xf numFmtId="0" fontId="44" fillId="0" borderId="0" xfId="0" applyFont="1" applyAlignment="1">
      <alignment horizontal="left" vertical="center"/>
    </xf>
    <xf numFmtId="0" fontId="9" fillId="0" borderId="0" xfId="0" applyFont="1" applyFill="1" applyBorder="1"/>
    <xf numFmtId="0" fontId="17" fillId="0" borderId="0" xfId="0" applyFont="1" applyAlignment="1">
      <alignment horizontal="right" vertical="center"/>
    </xf>
    <xf numFmtId="0" fontId="83" fillId="17" borderId="126" xfId="0" applyFont="1" applyFill="1" applyBorder="1" applyAlignment="1">
      <alignment horizontal="left"/>
    </xf>
    <xf numFmtId="0" fontId="83" fillId="17" borderId="127" xfId="0" applyFont="1" applyFill="1" applyBorder="1" applyAlignment="1">
      <alignment horizontal="left"/>
    </xf>
    <xf numFmtId="0" fontId="83" fillId="17" borderId="127" xfId="0" applyFont="1" applyFill="1" applyBorder="1" applyAlignment="1">
      <alignment horizontal="center"/>
    </xf>
    <xf numFmtId="0" fontId="83" fillId="17" borderId="127" xfId="0" applyFont="1" applyFill="1" applyBorder="1" applyAlignment="1">
      <alignment horizontal="right"/>
    </xf>
    <xf numFmtId="0" fontId="83" fillId="0" borderId="0" xfId="0" applyFont="1" applyFill="1" applyBorder="1"/>
    <xf numFmtId="0" fontId="83" fillId="0" borderId="0" xfId="0" applyFont="1" applyFill="1" applyBorder="1" applyAlignment="1">
      <alignment horizontal="center" vertical="center"/>
    </xf>
    <xf numFmtId="164" fontId="83" fillId="0" borderId="0" xfId="2" applyNumberFormat="1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26" xfId="0" applyFont="1" applyBorder="1" applyAlignment="1">
      <alignment horizontal="left"/>
    </xf>
    <xf numFmtId="0" fontId="0" fillId="0" borderId="127" xfId="0" applyFont="1" applyBorder="1" applyAlignment="1">
      <alignment horizontal="left"/>
    </xf>
    <xf numFmtId="0" fontId="0" fillId="0" borderId="127" xfId="0" applyFont="1" applyBorder="1" applyAlignment="1">
      <alignment horizontal="center"/>
    </xf>
    <xf numFmtId="164" fontId="0" fillId="0" borderId="127" xfId="2" applyNumberFormat="1" applyFont="1" applyBorder="1"/>
    <xf numFmtId="164" fontId="0" fillId="0" borderId="127" xfId="0" applyNumberFormat="1" applyFont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164" fontId="0" fillId="0" borderId="0" xfId="2" applyNumberFormat="1" applyFont="1" applyFill="1" applyBorder="1"/>
    <xf numFmtId="0" fontId="0" fillId="0" borderId="0" xfId="0" applyFont="1" applyFill="1" applyBorder="1"/>
    <xf numFmtId="0" fontId="0" fillId="0" borderId="0" xfId="0" applyFont="1" applyAlignment="1">
      <alignment horizontal="left" vertical="center"/>
    </xf>
    <xf numFmtId="1" fontId="0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/>
    <xf numFmtId="0" fontId="2" fillId="0" borderId="128" xfId="0" applyFont="1" applyBorder="1" applyAlignment="1">
      <alignment horizontal="left"/>
    </xf>
    <xf numFmtId="0" fontId="2" fillId="0" borderId="129" xfId="0" applyFont="1" applyBorder="1" applyAlignment="1">
      <alignment horizontal="left"/>
    </xf>
    <xf numFmtId="0" fontId="2" fillId="0" borderId="129" xfId="0" applyFont="1" applyBorder="1" applyAlignment="1">
      <alignment horizontal="center"/>
    </xf>
    <xf numFmtId="0" fontId="2" fillId="0" borderId="129" xfId="0" applyNumberFormat="1" applyFont="1" applyBorder="1"/>
    <xf numFmtId="164" fontId="2" fillId="0" borderId="129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/>
    <xf numFmtId="164" fontId="2" fillId="0" borderId="0" xfId="0" applyNumberFormat="1" applyFont="1" applyBorder="1"/>
    <xf numFmtId="0" fontId="8" fillId="3" borderId="0" xfId="0" applyFont="1" applyFill="1" applyAlignment="1">
      <alignment horizontal="left"/>
    </xf>
    <xf numFmtId="0" fontId="84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/>
    <xf numFmtId="0" fontId="85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0" fillId="12" borderId="0" xfId="0" applyFont="1" applyFill="1" applyAlignment="1">
      <alignment horizontal="center"/>
    </xf>
    <xf numFmtId="0" fontId="50" fillId="5" borderId="0" xfId="0" applyFont="1" applyFill="1"/>
    <xf numFmtId="0" fontId="9" fillId="2" borderId="83" xfId="0" applyFont="1" applyFill="1" applyBorder="1" applyAlignment="1"/>
    <xf numFmtId="0" fontId="9" fillId="2" borderId="130" xfId="0" applyFont="1" applyFill="1" applyBorder="1" applyAlignment="1"/>
    <xf numFmtId="0" fontId="9" fillId="2" borderId="82" xfId="0" applyFont="1" applyFill="1" applyBorder="1" applyAlignment="1"/>
    <xf numFmtId="0" fontId="9" fillId="2" borderId="131" xfId="0" applyFont="1" applyFill="1" applyBorder="1" applyAlignment="1"/>
    <xf numFmtId="0" fontId="9" fillId="2" borderId="132" xfId="0" applyFont="1" applyFill="1" applyBorder="1" applyAlignment="1"/>
    <xf numFmtId="0" fontId="9" fillId="2" borderId="133" xfId="0" applyFont="1" applyFill="1" applyBorder="1" applyAlignment="1"/>
    <xf numFmtId="0" fontId="9" fillId="5" borderId="134" xfId="0" applyFont="1" applyFill="1" applyBorder="1" applyAlignment="1">
      <alignment horizontal="right"/>
    </xf>
    <xf numFmtId="0" fontId="14" fillId="18" borderId="0" xfId="0" applyFont="1" applyFill="1"/>
    <xf numFmtId="0" fontId="0" fillId="18" borderId="0" xfId="0" applyFont="1" applyFill="1"/>
    <xf numFmtId="0" fontId="50" fillId="0" borderId="0" xfId="0" applyFont="1" applyFill="1" applyAlignment="1">
      <alignment horizontal="left"/>
    </xf>
    <xf numFmtId="0" fontId="14" fillId="5" borderId="0" xfId="0" applyFont="1" applyFill="1"/>
    <xf numFmtId="0" fontId="9" fillId="5" borderId="134" xfId="0" applyFont="1" applyFill="1" applyBorder="1" applyAlignment="1"/>
    <xf numFmtId="0" fontId="9" fillId="5" borderId="135" xfId="0" applyFont="1" applyFill="1" applyBorder="1" applyAlignment="1"/>
    <xf numFmtId="0" fontId="9" fillId="18" borderId="0" xfId="0" applyFont="1" applyFill="1" applyBorder="1" applyAlignment="1">
      <alignment horizontal="left"/>
    </xf>
    <xf numFmtId="0" fontId="50" fillId="2" borderId="0" xfId="0" applyFont="1" applyFill="1" applyBorder="1"/>
    <xf numFmtId="0" fontId="86" fillId="2" borderId="136" xfId="0" applyFont="1" applyFill="1" applyBorder="1" applyAlignment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50" fillId="6" borderId="0" xfId="0" quotePrefix="1" applyFont="1" applyFill="1" applyAlignment="1">
      <alignment horizontal="left"/>
    </xf>
    <xf numFmtId="0" fontId="9" fillId="2" borderId="137" xfId="0" applyFont="1" applyFill="1" applyBorder="1" applyAlignment="1">
      <alignment horizontal="right"/>
    </xf>
    <xf numFmtId="0" fontId="9" fillId="2" borderId="138" xfId="0" applyFont="1" applyFill="1" applyBorder="1" applyAlignment="1">
      <alignment horizontal="right"/>
    </xf>
    <xf numFmtId="0" fontId="9" fillId="2" borderId="139" xfId="0" applyFont="1" applyFill="1" applyBorder="1" applyAlignment="1">
      <alignment horizontal="right"/>
    </xf>
    <xf numFmtId="0" fontId="50" fillId="6" borderId="0" xfId="0" applyFont="1" applyFill="1" applyAlignment="1">
      <alignment horizontal="left"/>
    </xf>
    <xf numFmtId="0" fontId="9" fillId="2" borderId="140" xfId="0" applyFont="1" applyFill="1" applyBorder="1" applyAlignment="1">
      <alignment horizontal="right"/>
    </xf>
    <xf numFmtId="0" fontId="9" fillId="2" borderId="132" xfId="0" applyFont="1" applyFill="1" applyBorder="1" applyAlignment="1">
      <alignment horizontal="right"/>
    </xf>
    <xf numFmtId="0" fontId="9" fillId="2" borderId="141" xfId="0" applyFont="1" applyFill="1" applyBorder="1" applyAlignment="1">
      <alignment horizontal="right"/>
    </xf>
    <xf numFmtId="0" fontId="9" fillId="2" borderId="142" xfId="0" applyFont="1" applyFill="1" applyBorder="1" applyAlignment="1">
      <alignment horizontal="right"/>
    </xf>
    <xf numFmtId="0" fontId="9" fillId="2" borderId="143" xfId="0" applyFont="1" applyFill="1" applyBorder="1" applyAlignment="1">
      <alignment horizontal="right"/>
    </xf>
    <xf numFmtId="0" fontId="9" fillId="2" borderId="144" xfId="0" applyFont="1" applyFill="1" applyBorder="1" applyAlignment="1">
      <alignment horizontal="right"/>
    </xf>
    <xf numFmtId="0" fontId="86" fillId="2" borderId="0" xfId="0" applyFont="1" applyFill="1"/>
    <xf numFmtId="0" fontId="86" fillId="2" borderId="0" xfId="0" applyFont="1" applyFill="1" applyBorder="1" applyAlignment="1"/>
    <xf numFmtId="0" fontId="87" fillId="2" borderId="136" xfId="0" applyFont="1" applyFill="1" applyBorder="1" applyAlignment="1">
      <alignment horizontal="left"/>
    </xf>
    <xf numFmtId="0" fontId="15" fillId="2" borderId="0" xfId="0" applyFont="1" applyFill="1"/>
    <xf numFmtId="0" fontId="50" fillId="2" borderId="0" xfId="0" applyFont="1" applyFill="1"/>
    <xf numFmtId="0" fontId="50" fillId="2" borderId="0" xfId="0" applyFont="1" applyFill="1" applyAlignment="1">
      <alignment horizontal="left"/>
    </xf>
    <xf numFmtId="0" fontId="78" fillId="2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50" fillId="0" borderId="0" xfId="0" applyFont="1" applyAlignment="1">
      <alignment horizontal="left"/>
    </xf>
    <xf numFmtId="0" fontId="50" fillId="2" borderId="0" xfId="0" applyFont="1" applyFill="1" applyAlignment="1">
      <alignment horizontal="right"/>
    </xf>
    <xf numFmtId="0" fontId="15" fillId="2" borderId="0" xfId="0" applyFont="1" applyFill="1" applyAlignment="1">
      <alignment horizontal="left"/>
    </xf>
    <xf numFmtId="44" fontId="9" fillId="2" borderId="137" xfId="0" applyNumberFormat="1" applyFont="1" applyFill="1" applyBorder="1" applyAlignment="1">
      <alignment horizontal="left"/>
    </xf>
    <xf numFmtId="44" fontId="9" fillId="2" borderId="138" xfId="0" applyNumberFormat="1" applyFont="1" applyFill="1" applyBorder="1" applyAlignment="1">
      <alignment horizontal="left"/>
    </xf>
    <xf numFmtId="44" fontId="9" fillId="2" borderId="139" xfId="0" applyNumberFormat="1" applyFont="1" applyFill="1" applyBorder="1" applyAlignment="1">
      <alignment horizontal="left"/>
    </xf>
    <xf numFmtId="44" fontId="9" fillId="2" borderId="0" xfId="0" applyNumberFormat="1" applyFont="1" applyFill="1"/>
    <xf numFmtId="44" fontId="9" fillId="2" borderId="0" xfId="0" applyNumberFormat="1" applyFont="1" applyFill="1" applyAlignment="1">
      <alignment horizontal="left"/>
    </xf>
    <xf numFmtId="44" fontId="50" fillId="2" borderId="0" xfId="0" applyNumberFormat="1" applyFont="1" applyFill="1"/>
    <xf numFmtId="44" fontId="9" fillId="2" borderId="140" xfId="0" applyNumberFormat="1" applyFont="1" applyFill="1" applyBorder="1" applyAlignment="1">
      <alignment horizontal="left"/>
    </xf>
    <xf numFmtId="44" fontId="9" fillId="2" borderId="132" xfId="0" applyNumberFormat="1" applyFont="1" applyFill="1" applyBorder="1" applyAlignment="1">
      <alignment horizontal="left"/>
    </xf>
    <xf numFmtId="44" fontId="9" fillId="2" borderId="141" xfId="0" applyNumberFormat="1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44" fontId="10" fillId="2" borderId="0" xfId="0" applyNumberFormat="1" applyFont="1" applyFill="1" applyAlignment="1">
      <alignment horizontal="center"/>
    </xf>
    <xf numFmtId="44" fontId="50" fillId="5" borderId="145" xfId="0" applyNumberFormat="1" applyFont="1" applyFill="1" applyBorder="1" applyAlignment="1">
      <alignment horizontal="left"/>
    </xf>
    <xf numFmtId="44" fontId="50" fillId="5" borderId="145" xfId="0" applyNumberFormat="1" applyFont="1" applyFill="1" applyBorder="1"/>
    <xf numFmtId="44" fontId="50" fillId="5" borderId="0" xfId="0" applyNumberFormat="1" applyFont="1" applyFill="1"/>
    <xf numFmtId="44" fontId="50" fillId="4" borderId="0" xfId="0" applyNumberFormat="1" applyFont="1" applyFill="1"/>
    <xf numFmtId="44" fontId="86" fillId="2" borderId="0" xfId="0" applyNumberFormat="1" applyFont="1" applyFill="1" applyAlignment="1">
      <alignment horizontal="left"/>
    </xf>
    <xf numFmtId="44" fontId="86" fillId="2" borderId="0" xfId="0" applyNumberFormat="1" applyFont="1" applyFill="1"/>
    <xf numFmtId="44" fontId="87" fillId="2" borderId="0" xfId="0" applyNumberFormat="1" applyFont="1" applyFill="1" applyAlignment="1">
      <alignment horizontal="left"/>
    </xf>
    <xf numFmtId="44" fontId="9" fillId="2" borderId="0" xfId="0" applyNumberFormat="1" applyFont="1" applyFill="1" applyAlignment="1">
      <alignment horizontal="center"/>
    </xf>
    <xf numFmtId="44" fontId="50" fillId="2" borderId="0" xfId="0" applyNumberFormat="1" applyFont="1" applyFill="1" applyAlignment="1">
      <alignment horizontal="left"/>
    </xf>
    <xf numFmtId="44" fontId="50" fillId="2" borderId="0" xfId="0" applyNumberFormat="1" applyFont="1" applyFill="1" applyAlignment="1">
      <alignment horizontal="center"/>
    </xf>
    <xf numFmtId="0" fontId="50" fillId="0" borderId="0" xfId="0" applyFont="1" applyAlignment="1">
      <alignment horizontal="center"/>
    </xf>
    <xf numFmtId="44" fontId="50" fillId="4" borderId="0" xfId="0" applyNumberFormat="1" applyFont="1" applyFill="1" applyAlignment="1">
      <alignment horizontal="left"/>
    </xf>
    <xf numFmtId="44" fontId="50" fillId="5" borderId="0" xfId="0" applyNumberFormat="1" applyFont="1" applyFill="1" applyAlignment="1">
      <alignment horizontal="left"/>
    </xf>
    <xf numFmtId="0" fontId="0" fillId="2" borderId="146" xfId="0" applyFont="1" applyFill="1" applyBorder="1"/>
    <xf numFmtId="0" fontId="88" fillId="2" borderId="146" xfId="0" applyFont="1" applyFill="1" applyBorder="1" applyAlignment="1">
      <alignment horizontal="center"/>
    </xf>
    <xf numFmtId="0" fontId="0" fillId="2" borderId="146" xfId="0" applyFont="1" applyFill="1" applyBorder="1" applyAlignment="1">
      <alignment horizontal="left"/>
    </xf>
    <xf numFmtId="0" fontId="89" fillId="0" borderId="0" xfId="0" applyFont="1" applyAlignment="1">
      <alignment vertical="center"/>
    </xf>
    <xf numFmtId="0" fontId="50" fillId="2" borderId="0" xfId="0" applyFont="1" applyFill="1" applyAlignment="1">
      <alignment horizontal="center"/>
    </xf>
    <xf numFmtId="44" fontId="50" fillId="2" borderId="145" xfId="0" applyNumberFormat="1" applyFont="1" applyFill="1" applyBorder="1" applyAlignment="1">
      <alignment horizontal="left"/>
    </xf>
    <xf numFmtId="43" fontId="50" fillId="5" borderId="0" xfId="0" applyNumberFormat="1" applyFont="1" applyFill="1"/>
    <xf numFmtId="43" fontId="50" fillId="4" borderId="0" xfId="0" applyNumberFormat="1" applyFont="1" applyFill="1"/>
    <xf numFmtId="0" fontId="86" fillId="2" borderId="0" xfId="0" applyFont="1" applyFill="1" applyAlignment="1">
      <alignment horizontal="right"/>
    </xf>
    <xf numFmtId="44" fontId="50" fillId="4" borderId="134" xfId="0" applyNumberFormat="1" applyFont="1" applyFill="1" applyBorder="1" applyAlignment="1">
      <alignment horizontal="left"/>
    </xf>
    <xf numFmtId="44" fontId="65" fillId="0" borderId="0" xfId="0" applyNumberFormat="1" applyFont="1"/>
    <xf numFmtId="0" fontId="24" fillId="19" borderId="0" xfId="0" applyFont="1" applyFill="1"/>
    <xf numFmtId="0" fontId="77" fillId="19" borderId="0" xfId="0" applyFont="1" applyFill="1"/>
    <xf numFmtId="0" fontId="90" fillId="0" borderId="60" xfId="0" applyFont="1" applyFill="1" applyBorder="1"/>
    <xf numFmtId="0" fontId="91" fillId="6" borderId="69" xfId="0" applyFont="1" applyFill="1" applyBorder="1"/>
    <xf numFmtId="0" fontId="90" fillId="6" borderId="147" xfId="0" applyFont="1" applyFill="1" applyBorder="1"/>
    <xf numFmtId="0" fontId="91" fillId="6" borderId="147" xfId="0" applyFont="1" applyFill="1" applyBorder="1"/>
    <xf numFmtId="0" fontId="90" fillId="6" borderId="148" xfId="0" applyFont="1" applyFill="1" applyBorder="1"/>
    <xf numFmtId="0" fontId="90" fillId="0" borderId="0" xfId="0" applyFont="1"/>
    <xf numFmtId="0" fontId="9" fillId="0" borderId="60" xfId="0" applyFont="1" applyFill="1" applyBorder="1"/>
    <xf numFmtId="0" fontId="92" fillId="0" borderId="149" xfId="0" applyFont="1" applyBorder="1"/>
    <xf numFmtId="0" fontId="10" fillId="0" borderId="150" xfId="0" applyFont="1" applyBorder="1" applyAlignment="1"/>
    <xf numFmtId="0" fontId="10" fillId="0" borderId="151" xfId="0" applyFont="1" applyBorder="1" applyAlignment="1"/>
    <xf numFmtId="0" fontId="9" fillId="0" borderId="149" xfId="0" applyFont="1" applyBorder="1"/>
    <xf numFmtId="0" fontId="9" fillId="0" borderId="150" xfId="0" applyFont="1" applyBorder="1"/>
    <xf numFmtId="0" fontId="9" fillId="0" borderId="151" xfId="7" applyNumberFormat="1" applyFont="1" applyBorder="1"/>
    <xf numFmtId="0" fontId="92" fillId="0" borderId="152" xfId="0" applyFont="1" applyBorder="1"/>
    <xf numFmtId="0" fontId="10" fillId="0" borderId="153" xfId="0" applyFont="1" applyBorder="1"/>
    <xf numFmtId="0" fontId="9" fillId="4" borderId="154" xfId="0" applyNumberFormat="1" applyFont="1" applyFill="1" applyBorder="1"/>
    <xf numFmtId="0" fontId="11" fillId="0" borderId="0" xfId="0" applyFont="1" applyFill="1" applyAlignment="1">
      <alignment horizontal="center" vertical="center"/>
    </xf>
    <xf numFmtId="0" fontId="61" fillId="0" borderId="0" xfId="0" applyFont="1"/>
    <xf numFmtId="44" fontId="9" fillId="20" borderId="0" xfId="5" applyFont="1" applyFill="1"/>
    <xf numFmtId="0" fontId="76" fillId="0" borderId="0" xfId="0" applyFont="1" applyFill="1"/>
    <xf numFmtId="0" fontId="93" fillId="0" borderId="0" xfId="0" applyFont="1" applyFill="1" applyBorder="1"/>
    <xf numFmtId="0" fontId="68" fillId="0" borderId="27" xfId="0" applyFont="1" applyBorder="1" applyAlignment="1">
      <alignment horizontal="center"/>
    </xf>
    <xf numFmtId="0" fontId="91" fillId="6" borderId="155" xfId="0" applyFont="1" applyFill="1" applyBorder="1"/>
    <xf numFmtId="0" fontId="15" fillId="0" borderId="156" xfId="0" applyFont="1" applyBorder="1"/>
    <xf numFmtId="0" fontId="15" fillId="0" borderId="150" xfId="0" applyFont="1" applyBorder="1"/>
    <xf numFmtId="0" fontId="15" fillId="0" borderId="151" xfId="0" applyFont="1" applyBorder="1"/>
    <xf numFmtId="0" fontId="92" fillId="0" borderId="156" xfId="0" applyFont="1" applyBorder="1"/>
    <xf numFmtId="0" fontId="9" fillId="0" borderId="156" xfId="0" applyFont="1" applyBorder="1"/>
    <xf numFmtId="0" fontId="92" fillId="0" borderId="157" xfId="0" applyFont="1" applyBorder="1"/>
    <xf numFmtId="0" fontId="94" fillId="0" borderId="0" xfId="0" applyFont="1"/>
    <xf numFmtId="173" fontId="94" fillId="0" borderId="0" xfId="0" applyNumberFormat="1" applyFont="1"/>
    <xf numFmtId="0" fontId="9" fillId="20" borderId="0" xfId="0" quotePrefix="1" applyFont="1" applyFill="1"/>
    <xf numFmtId="9" fontId="0" fillId="0" borderId="0" xfId="0" applyNumberFormat="1" applyFont="1" applyAlignment="1">
      <alignment horizontal="right"/>
    </xf>
    <xf numFmtId="170" fontId="60" fillId="0" borderId="0" xfId="0" applyNumberFormat="1" applyFont="1"/>
    <xf numFmtId="0" fontId="95" fillId="0" borderId="0" xfId="0" applyFont="1"/>
    <xf numFmtId="0" fontId="24" fillId="3" borderId="62" xfId="0" applyFont="1" applyFill="1" applyBorder="1"/>
    <xf numFmtId="0" fontId="14" fillId="3" borderId="62" xfId="0" applyFont="1" applyFill="1" applyBorder="1"/>
    <xf numFmtId="0" fontId="0" fillId="3" borderId="62" xfId="0" applyFill="1" applyBorder="1"/>
    <xf numFmtId="0" fontId="76" fillId="0" borderId="0" xfId="0" applyFont="1" applyAlignment="1">
      <alignment horizontal="left"/>
    </xf>
    <xf numFmtId="0" fontId="89" fillId="0" borderId="0" xfId="0" applyFont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0" fontId="10" fillId="10" borderId="57" xfId="0" applyFont="1" applyFill="1" applyBorder="1" applyAlignment="1">
      <alignment horizontal="center" vertical="center"/>
    </xf>
    <xf numFmtId="0" fontId="10" fillId="10" borderId="58" xfId="0" applyFont="1" applyFill="1" applyBorder="1" applyAlignment="1">
      <alignment horizontal="center" vertical="center"/>
    </xf>
    <xf numFmtId="0" fontId="11" fillId="0" borderId="59" xfId="0" applyFont="1" applyBorder="1"/>
    <xf numFmtId="0" fontId="96" fillId="21" borderId="158" xfId="0" applyFont="1" applyFill="1" applyBorder="1" applyAlignment="1"/>
    <xf numFmtId="49" fontId="97" fillId="21" borderId="159" xfId="0" applyNumberFormat="1" applyFont="1" applyFill="1" applyBorder="1" applyAlignment="1">
      <alignment horizontal="left"/>
    </xf>
    <xf numFmtId="0" fontId="98" fillId="21" borderId="159" xfId="0" applyFont="1" applyFill="1" applyBorder="1" applyAlignment="1">
      <alignment horizontal="left"/>
    </xf>
    <xf numFmtId="0" fontId="98" fillId="21" borderId="159" xfId="0" applyFont="1" applyFill="1" applyBorder="1" applyAlignment="1">
      <alignment horizontal="centerContinuous"/>
    </xf>
    <xf numFmtId="0" fontId="98" fillId="21" borderId="159" xfId="0" applyFont="1" applyFill="1" applyBorder="1" applyAlignment="1">
      <alignment horizontal="center"/>
    </xf>
    <xf numFmtId="0" fontId="98" fillId="3" borderId="160" xfId="0" applyFont="1" applyFill="1" applyBorder="1" applyAlignment="1">
      <alignment horizontal="centerContinuous"/>
    </xf>
    <xf numFmtId="0" fontId="11" fillId="0" borderId="59" xfId="0" applyFont="1" applyBorder="1" applyAlignment="1">
      <alignment horizontal="left"/>
    </xf>
    <xf numFmtId="0" fontId="94" fillId="10" borderId="161" xfId="0" applyFont="1" applyFill="1" applyBorder="1"/>
    <xf numFmtId="0" fontId="94" fillId="10" borderId="162" xfId="0" applyFont="1" applyFill="1" applyBorder="1" applyAlignment="1">
      <alignment horizontal="left"/>
    </xf>
    <xf numFmtId="0" fontId="94" fillId="10" borderId="163" xfId="0" applyFont="1" applyFill="1" applyBorder="1" applyAlignment="1">
      <alignment horizontal="centerContinuous"/>
    </xf>
    <xf numFmtId="0" fontId="94" fillId="10" borderId="162" xfId="0" applyFont="1" applyFill="1" applyBorder="1" applyAlignment="1">
      <alignment horizontal="center"/>
    </xf>
    <xf numFmtId="4" fontId="10" fillId="4" borderId="164" xfId="0" applyNumberFormat="1" applyFont="1" applyFill="1" applyBorder="1" applyAlignment="1">
      <alignment horizontal="center" vertical="center"/>
    </xf>
    <xf numFmtId="4" fontId="99" fillId="0" borderId="59" xfId="0" applyNumberFormat="1" applyFont="1" applyFill="1" applyBorder="1" applyAlignment="1">
      <alignment horizontal="left" vertical="center"/>
    </xf>
    <xf numFmtId="0" fontId="94" fillId="10" borderId="110" xfId="0" applyFont="1" applyFill="1" applyBorder="1" applyAlignment="1">
      <alignment horizontal="left"/>
    </xf>
    <xf numFmtId="0" fontId="94" fillId="10" borderId="112" xfId="0" applyFont="1" applyFill="1" applyBorder="1" applyAlignment="1">
      <alignment horizontal="left"/>
    </xf>
    <xf numFmtId="0" fontId="94" fillId="10" borderId="165" xfId="0" applyFont="1" applyFill="1" applyBorder="1" applyAlignment="1">
      <alignment horizontal="center"/>
    </xf>
    <xf numFmtId="0" fontId="94" fillId="10" borderId="149" xfId="0" applyFont="1" applyFill="1" applyBorder="1" applyAlignment="1">
      <alignment horizontal="center"/>
    </xf>
    <xf numFmtId="0" fontId="94" fillId="10" borderId="112" xfId="0" applyFont="1" applyFill="1" applyBorder="1" applyAlignment="1">
      <alignment horizontal="center"/>
    </xf>
    <xf numFmtId="4" fontId="10" fillId="4" borderId="113" xfId="0" applyNumberFormat="1" applyFont="1" applyFill="1" applyBorder="1" applyAlignment="1">
      <alignment horizontal="center" vertical="center"/>
    </xf>
    <xf numFmtId="16" fontId="100" fillId="0" borderId="114" xfId="0" applyNumberFormat="1" applyFont="1" applyBorder="1"/>
    <xf numFmtId="0" fontId="101" fillId="0" borderId="39" xfId="0" applyFont="1" applyBorder="1"/>
    <xf numFmtId="4" fontId="102" fillId="10" borderId="46" xfId="0" applyNumberFormat="1" applyFont="1" applyFill="1" applyBorder="1"/>
    <xf numFmtId="4" fontId="103" fillId="11" borderId="46" xfId="0" applyNumberFormat="1" applyFont="1" applyFill="1" applyBorder="1"/>
    <xf numFmtId="0" fontId="103" fillId="11" borderId="46" xfId="0" applyFont="1" applyFill="1" applyBorder="1" applyAlignment="1">
      <alignment horizontal="center"/>
    </xf>
    <xf numFmtId="4" fontId="103" fillId="10" borderId="115" xfId="0" applyNumberFormat="1" applyFont="1" applyFill="1" applyBorder="1"/>
    <xf numFmtId="4" fontId="103" fillId="0" borderId="59" xfId="0" applyNumberFormat="1" applyFont="1" applyFill="1" applyBorder="1" applyAlignment="1">
      <alignment horizontal="left"/>
    </xf>
    <xf numFmtId="0" fontId="103" fillId="0" borderId="39" xfId="0" applyFont="1" applyBorder="1"/>
    <xf numFmtId="164" fontId="103" fillId="0" borderId="39" xfId="2" applyFont="1" applyBorder="1"/>
    <xf numFmtId="0" fontId="103" fillId="0" borderId="39" xfId="0" applyFont="1" applyBorder="1" applyAlignment="1">
      <alignment horizontal="center"/>
    </xf>
    <xf numFmtId="4" fontId="103" fillId="0" borderId="119" xfId="0" applyNumberFormat="1" applyFont="1" applyBorder="1"/>
    <xf numFmtId="0" fontId="7" fillId="0" borderId="59" xfId="0" applyFont="1" applyBorder="1"/>
    <xf numFmtId="0" fontId="101" fillId="2" borderId="152" xfId="0" applyFont="1" applyFill="1" applyBorder="1" applyAlignment="1">
      <alignment horizontal="right"/>
    </xf>
    <xf numFmtId="4" fontId="104" fillId="12" borderId="166" xfId="0" applyNumberFormat="1" applyFont="1" applyFill="1" applyBorder="1"/>
    <xf numFmtId="4" fontId="101" fillId="12" borderId="167" xfId="0" applyNumberFormat="1" applyFont="1" applyFill="1" applyBorder="1"/>
    <xf numFmtId="0" fontId="101" fillId="0" borderId="152" xfId="0" applyFont="1" applyBorder="1" applyAlignment="1">
      <alignment horizontal="center"/>
    </xf>
    <xf numFmtId="0" fontId="103" fillId="18" borderId="26" xfId="0" applyFont="1" applyFill="1" applyBorder="1"/>
    <xf numFmtId="16" fontId="100" fillId="0" borderId="168" xfId="0" applyNumberFormat="1" applyFont="1" applyBorder="1"/>
    <xf numFmtId="0" fontId="101" fillId="2" borderId="27" xfId="0" applyFont="1" applyFill="1" applyBorder="1" applyAlignment="1">
      <alignment horizontal="right"/>
    </xf>
    <xf numFmtId="4" fontId="104" fillId="2" borderId="29" xfId="0" applyNumberFormat="1" applyFont="1" applyFill="1" applyBorder="1"/>
    <xf numFmtId="4" fontId="101" fillId="2" borderId="29" xfId="0" applyNumberFormat="1" applyFont="1" applyFill="1" applyBorder="1"/>
    <xf numFmtId="0" fontId="101" fillId="2" borderId="27" xfId="0" applyFont="1" applyFill="1" applyBorder="1" applyAlignment="1">
      <alignment horizontal="center"/>
    </xf>
    <xf numFmtId="0" fontId="103" fillId="2" borderId="61" xfId="0" applyFont="1" applyFill="1" applyBorder="1"/>
    <xf numFmtId="0" fontId="10" fillId="10" borderId="68" xfId="0" applyFont="1" applyFill="1" applyBorder="1" applyAlignment="1">
      <alignment horizontal="center" vertical="center"/>
    </xf>
    <xf numFmtId="0" fontId="10" fillId="10" borderId="94" xfId="0" applyFont="1" applyFill="1" applyBorder="1" applyAlignment="1">
      <alignment horizontal="center" vertical="center"/>
    </xf>
    <xf numFmtId="0" fontId="10" fillId="10" borderId="95" xfId="0" applyFont="1" applyFill="1" applyBorder="1" applyAlignment="1">
      <alignment horizontal="center" vertical="center"/>
    </xf>
    <xf numFmtId="164" fontId="10" fillId="4" borderId="164" xfId="2" applyFont="1" applyFill="1" applyBorder="1" applyAlignment="1">
      <alignment horizontal="center" vertical="center"/>
    </xf>
    <xf numFmtId="164" fontId="10" fillId="4" borderId="113" xfId="2" applyFont="1" applyFill="1" applyBorder="1" applyAlignment="1">
      <alignment horizontal="center" vertical="center"/>
    </xf>
    <xf numFmtId="164" fontId="102" fillId="10" borderId="46" xfId="2" applyFont="1" applyFill="1" applyBorder="1"/>
    <xf numFmtId="164" fontId="103" fillId="10" borderId="46" xfId="2" applyFont="1" applyFill="1" applyBorder="1"/>
    <xf numFmtId="164" fontId="103" fillId="10" borderId="46" xfId="2" applyFont="1" applyFill="1" applyBorder="1" applyAlignment="1">
      <alignment horizontal="center"/>
    </xf>
    <xf numFmtId="164" fontId="103" fillId="10" borderId="115" xfId="2" applyFont="1" applyFill="1" applyBorder="1"/>
    <xf numFmtId="164" fontId="103" fillId="0" borderId="39" xfId="2" applyFont="1" applyBorder="1" applyAlignment="1">
      <alignment horizontal="center"/>
    </xf>
    <xf numFmtId="164" fontId="103" fillId="0" borderId="119" xfId="2" applyFont="1" applyBorder="1"/>
    <xf numFmtId="164" fontId="101" fillId="12" borderId="166" xfId="2" applyFont="1" applyFill="1" applyBorder="1"/>
    <xf numFmtId="164" fontId="101" fillId="0" borderId="169" xfId="2" applyFont="1" applyBorder="1" applyAlignment="1">
      <alignment horizontal="center"/>
    </xf>
    <xf numFmtId="164" fontId="102" fillId="18" borderId="170" xfId="2" applyFont="1" applyFill="1" applyBorder="1"/>
    <xf numFmtId="0" fontId="22" fillId="2" borderId="0" xfId="0" applyFont="1" applyFill="1" applyBorder="1" applyAlignment="1">
      <alignment horizontal="center" vertical="center"/>
    </xf>
    <xf numFmtId="0" fontId="24" fillId="3" borderId="0" xfId="0" applyFont="1" applyFill="1" applyBorder="1"/>
    <xf numFmtId="0" fontId="47" fillId="3" borderId="0" xfId="0" applyFont="1" applyFill="1" applyBorder="1"/>
    <xf numFmtId="0" fontId="14" fillId="3" borderId="0" xfId="0" applyFont="1" applyFill="1" applyBorder="1"/>
    <xf numFmtId="0" fontId="15" fillId="3" borderId="0" xfId="0" applyFont="1" applyFill="1" applyBorder="1"/>
    <xf numFmtId="0" fontId="16" fillId="0" borderId="0" xfId="0" applyFont="1" applyFill="1" applyBorder="1"/>
    <xf numFmtId="0" fontId="87" fillId="0" borderId="0" xfId="0" applyFont="1" applyFill="1"/>
    <xf numFmtId="0" fontId="105" fillId="0" borderId="0" xfId="0" applyFont="1" applyFill="1" applyBorder="1"/>
    <xf numFmtId="0" fontId="15" fillId="0" borderId="0" xfId="0" applyFont="1" applyFill="1" applyAlignment="1">
      <alignment horizontal="right"/>
    </xf>
    <xf numFmtId="0" fontId="15" fillId="0" borderId="0" xfId="0" applyFont="1" applyFill="1" applyBorder="1"/>
    <xf numFmtId="0" fontId="7" fillId="0" borderId="0" xfId="0" applyFont="1" applyBorder="1"/>
    <xf numFmtId="0" fontId="60" fillId="0" borderId="0" xfId="0" applyFont="1" applyBorder="1" applyAlignment="1">
      <alignment horizontal="right"/>
    </xf>
    <xf numFmtId="174" fontId="60" fillId="10" borderId="0" xfId="3" applyNumberFormat="1" applyFont="1" applyFill="1" applyBorder="1" applyProtection="1">
      <protection locked="0"/>
    </xf>
    <xf numFmtId="9" fontId="67" fillId="22" borderId="0" xfId="6" applyFont="1" applyFill="1" applyBorder="1"/>
    <xf numFmtId="175" fontId="60" fillId="12" borderId="0" xfId="0" applyNumberFormat="1" applyFont="1" applyFill="1" applyBorder="1" applyProtection="1">
      <protection locked="0"/>
    </xf>
    <xf numFmtId="0" fontId="67" fillId="0" borderId="0" xfId="0" applyFont="1" applyAlignment="1">
      <alignment horizontal="center"/>
    </xf>
    <xf numFmtId="0" fontId="20" fillId="0" borderId="0" xfId="0" applyFont="1" applyBorder="1"/>
    <xf numFmtId="2" fontId="76" fillId="0" borderId="56" xfId="0" applyNumberFormat="1" applyFont="1" applyFill="1" applyBorder="1" applyAlignment="1">
      <alignment horizontal="center"/>
    </xf>
    <xf numFmtId="0" fontId="60" fillId="0" borderId="171" xfId="0" applyFont="1" applyFill="1" applyBorder="1"/>
    <xf numFmtId="0" fontId="60" fillId="0" borderId="172" xfId="0" applyFont="1" applyFill="1" applyBorder="1" applyAlignment="1">
      <alignment horizontal="center"/>
    </xf>
    <xf numFmtId="0" fontId="60" fillId="10" borderId="172" xfId="0" applyFont="1" applyFill="1" applyBorder="1" applyAlignment="1">
      <alignment horizontal="center"/>
    </xf>
    <xf numFmtId="0" fontId="60" fillId="12" borderId="172" xfId="0" applyFont="1" applyFill="1" applyBorder="1" applyAlignment="1">
      <alignment horizontal="center"/>
    </xf>
    <xf numFmtId="0" fontId="60" fillId="23" borderId="172" xfId="0" applyFont="1" applyFill="1" applyBorder="1" applyAlignment="1">
      <alignment horizontal="center"/>
    </xf>
    <xf numFmtId="0" fontId="60" fillId="2" borderId="173" xfId="0" applyFont="1" applyFill="1" applyBorder="1" applyAlignment="1">
      <alignment horizontal="center"/>
    </xf>
    <xf numFmtId="0" fontId="60" fillId="22" borderId="174" xfId="0" applyFont="1" applyFill="1" applyBorder="1" applyAlignment="1">
      <alignment horizontal="center"/>
    </xf>
    <xf numFmtId="0" fontId="60" fillId="22" borderId="172" xfId="0" applyFont="1" applyFill="1" applyBorder="1" applyAlignment="1">
      <alignment horizontal="center"/>
    </xf>
    <xf numFmtId="0" fontId="60" fillId="0" borderId="175" xfId="0" applyFont="1" applyFill="1" applyBorder="1"/>
    <xf numFmtId="0" fontId="60" fillId="0" borderId="176" xfId="0" applyFont="1" applyFill="1" applyBorder="1" applyAlignment="1">
      <alignment horizontal="center"/>
    </xf>
    <xf numFmtId="0" fontId="60" fillId="10" borderId="176" xfId="0" applyFont="1" applyFill="1" applyBorder="1" applyAlignment="1">
      <alignment horizontal="center"/>
    </xf>
    <xf numFmtId="9" fontId="60" fillId="12" borderId="176" xfId="0" applyNumberFormat="1" applyFont="1" applyFill="1" applyBorder="1" applyAlignment="1">
      <alignment horizontal="center"/>
    </xf>
    <xf numFmtId="0" fontId="60" fillId="23" borderId="176" xfId="0" applyFont="1" applyFill="1" applyBorder="1" applyAlignment="1">
      <alignment horizontal="center"/>
    </xf>
    <xf numFmtId="0" fontId="60" fillId="2" borderId="177" xfId="0" applyFont="1" applyFill="1" applyBorder="1" applyAlignment="1">
      <alignment horizontal="center"/>
    </xf>
    <xf numFmtId="0" fontId="60" fillId="22" borderId="178" xfId="0" applyFont="1" applyFill="1" applyBorder="1" applyAlignment="1">
      <alignment horizontal="center"/>
    </xf>
    <xf numFmtId="0" fontId="60" fillId="22" borderId="176" xfId="0" applyFont="1" applyFill="1" applyBorder="1" applyAlignment="1">
      <alignment horizontal="center"/>
    </xf>
    <xf numFmtId="0" fontId="60" fillId="0" borderId="179" xfId="0" applyFont="1" applyFill="1" applyBorder="1"/>
    <xf numFmtId="1" fontId="15" fillId="0" borderId="180" xfId="0" applyNumberFormat="1" applyFont="1" applyFill="1" applyBorder="1" applyAlignment="1" applyProtection="1">
      <alignment horizontal="center"/>
      <protection locked="0"/>
    </xf>
    <xf numFmtId="2" fontId="15" fillId="0" borderId="180" xfId="0" applyNumberFormat="1" applyFont="1" applyBorder="1" applyAlignment="1">
      <alignment horizontal="center"/>
    </xf>
    <xf numFmtId="2" fontId="15" fillId="10" borderId="181" xfId="0" applyNumberFormat="1" applyFont="1" applyFill="1" applyBorder="1" applyAlignment="1">
      <alignment horizontal="center"/>
    </xf>
    <xf numFmtId="1" fontId="15" fillId="0" borderId="40" xfId="0" applyNumberFormat="1" applyFont="1" applyFill="1" applyBorder="1" applyAlignment="1" applyProtection="1">
      <alignment horizontal="center"/>
      <protection locked="0"/>
    </xf>
    <xf numFmtId="2" fontId="15" fillId="0" borderId="40" xfId="0" applyNumberFormat="1" applyFont="1" applyBorder="1" applyAlignment="1">
      <alignment horizontal="center"/>
    </xf>
    <xf numFmtId="2" fontId="15" fillId="10" borderId="182" xfId="0" applyNumberFormat="1" applyFont="1" applyFill="1" applyBorder="1" applyAlignment="1">
      <alignment horizontal="center"/>
    </xf>
    <xf numFmtId="1" fontId="15" fillId="0" borderId="40" xfId="0" applyNumberFormat="1" applyFont="1" applyFill="1" applyBorder="1" applyAlignment="1">
      <alignment horizontal="center"/>
    </xf>
    <xf numFmtId="0" fontId="107" fillId="0" borderId="31" xfId="0" applyFont="1" applyFill="1" applyBorder="1"/>
    <xf numFmtId="4" fontId="18" fillId="24" borderId="183" xfId="3" applyNumberFormat="1" applyFont="1" applyFill="1" applyBorder="1" applyAlignment="1">
      <alignment horizontal="center"/>
    </xf>
    <xf numFmtId="0" fontId="16" fillId="0" borderId="0" xfId="0" applyFont="1" applyBorder="1"/>
    <xf numFmtId="0" fontId="18" fillId="0" borderId="0" xfId="0" applyFont="1" applyBorder="1"/>
    <xf numFmtId="174" fontId="15" fillId="10" borderId="0" xfId="3" applyNumberFormat="1" applyFont="1" applyFill="1" applyBorder="1" applyProtection="1">
      <protection locked="0"/>
    </xf>
    <xf numFmtId="175" fontId="15" fillId="4" borderId="0" xfId="0" applyNumberFormat="1" applyFont="1" applyFill="1" applyBorder="1" applyProtection="1">
      <protection locked="0"/>
    </xf>
    <xf numFmtId="0" fontId="92" fillId="0" borderId="0" xfId="0" applyFont="1" applyBorder="1"/>
    <xf numFmtId="0" fontId="15" fillId="0" borderId="184" xfId="0" applyFont="1" applyBorder="1"/>
    <xf numFmtId="166" fontId="15" fillId="0" borderId="184" xfId="0" applyNumberFormat="1" applyFont="1" applyBorder="1"/>
    <xf numFmtId="0" fontId="101" fillId="0" borderId="0" xfId="0" applyFont="1"/>
    <xf numFmtId="0" fontId="101" fillId="0" borderId="0" xfId="0" applyFont="1" applyAlignment="1"/>
    <xf numFmtId="0" fontId="18" fillId="0" borderId="0" xfId="0" applyFont="1" applyAlignment="1"/>
    <xf numFmtId="0" fontId="108" fillId="0" borderId="185" xfId="8" applyFont="1" applyFill="1" applyBorder="1" applyAlignment="1">
      <alignment horizontal="center" vertical="center"/>
    </xf>
    <xf numFmtId="0" fontId="7" fillId="0" borderId="0" xfId="9" applyFont="1" applyAlignment="1">
      <alignment vertical="center"/>
    </xf>
    <xf numFmtId="0" fontId="24" fillId="19" borderId="0" xfId="9" applyFont="1" applyFill="1" applyAlignment="1">
      <alignment vertical="center"/>
    </xf>
    <xf numFmtId="0" fontId="77" fillId="19" borderId="0" xfId="9" applyFont="1" applyFill="1" applyAlignment="1">
      <alignment vertical="center"/>
    </xf>
    <xf numFmtId="0" fontId="35" fillId="0" borderId="0" xfId="10" applyAlignment="1">
      <alignment vertical="center"/>
    </xf>
    <xf numFmtId="0" fontId="45" fillId="0" borderId="0" xfId="0" applyFont="1"/>
    <xf numFmtId="0" fontId="35" fillId="0" borderId="0" xfId="10" applyFont="1" applyFill="1" applyAlignment="1">
      <alignment vertical="center"/>
    </xf>
    <xf numFmtId="0" fontId="109" fillId="0" borderId="0" xfId="10" applyFont="1" applyFill="1" applyAlignment="1">
      <alignment vertical="center"/>
    </xf>
    <xf numFmtId="0" fontId="90" fillId="0" borderId="0" xfId="9" applyFont="1" applyFill="1" applyAlignment="1">
      <alignment horizontal="center" vertical="center"/>
    </xf>
    <xf numFmtId="0" fontId="82" fillId="0" borderId="0" xfId="0" applyFont="1"/>
    <xf numFmtId="0" fontId="50" fillId="0" borderId="0" xfId="9" applyFont="1" applyFill="1" applyAlignment="1">
      <alignment vertical="center"/>
    </xf>
    <xf numFmtId="0" fontId="77" fillId="0" borderId="0" xfId="9" applyFont="1" applyFill="1" applyAlignment="1">
      <alignment vertical="center"/>
    </xf>
    <xf numFmtId="0" fontId="90" fillId="0" borderId="0" xfId="9" applyFont="1" applyFill="1" applyAlignment="1">
      <alignment vertical="center"/>
    </xf>
    <xf numFmtId="0" fontId="35" fillId="0" borderId="0" xfId="10" applyFill="1" applyAlignment="1">
      <alignment vertical="center"/>
    </xf>
    <xf numFmtId="0" fontId="110" fillId="0" borderId="0" xfId="9" applyFont="1" applyFill="1" applyAlignment="1">
      <alignment vertical="center"/>
    </xf>
    <xf numFmtId="0" fontId="2" fillId="10" borderId="150" xfId="0" applyFont="1" applyFill="1" applyBorder="1" applyAlignment="1">
      <alignment horizontal="right"/>
    </xf>
    <xf numFmtId="0" fontId="109" fillId="0" borderId="0" xfId="10" applyFont="1" applyBorder="1" applyAlignment="1">
      <alignment vertical="center"/>
    </xf>
    <xf numFmtId="0" fontId="2" fillId="25" borderId="150" xfId="0" applyFont="1" applyFill="1" applyBorder="1" applyAlignment="1">
      <alignment horizontal="right"/>
    </xf>
    <xf numFmtId="0" fontId="109" fillId="0" borderId="0" xfId="10" applyFont="1" applyAlignment="1">
      <alignment vertical="center"/>
    </xf>
    <xf numFmtId="0" fontId="2" fillId="5" borderId="150" xfId="0" applyFont="1" applyFill="1" applyBorder="1"/>
    <xf numFmtId="0" fontId="0" fillId="5" borderId="150" xfId="0" applyFont="1" applyFill="1" applyBorder="1"/>
    <xf numFmtId="0" fontId="2" fillId="25" borderId="150" xfId="0" applyFont="1" applyFill="1" applyBorder="1"/>
    <xf numFmtId="0" fontId="90" fillId="0" borderId="0" xfId="9" applyFont="1" applyFill="1" applyAlignment="1">
      <alignment horizontal="right" vertical="center"/>
    </xf>
    <xf numFmtId="0" fontId="2" fillId="0" borderId="150" xfId="0" applyFont="1" applyBorder="1"/>
    <xf numFmtId="0" fontId="0" fillId="0" borderId="150" xfId="0" applyFont="1" applyBorder="1"/>
    <xf numFmtId="0" fontId="111" fillId="0" borderId="0" xfId="0" applyFont="1" applyAlignment="1"/>
    <xf numFmtId="0" fontId="0" fillId="0" borderId="0" xfId="0" applyFont="1" applyAlignment="1"/>
    <xf numFmtId="0" fontId="78" fillId="2" borderId="0" xfId="0" applyFont="1" applyFill="1" applyAlignment="1"/>
    <xf numFmtId="0" fontId="78" fillId="2" borderId="0" xfId="0" applyFont="1" applyFill="1" applyAlignment="1">
      <alignment horizontal="center"/>
    </xf>
    <xf numFmtId="0" fontId="62" fillId="0" borderId="0" xfId="0" applyFont="1" applyAlignment="1">
      <alignment horizontal="center"/>
    </xf>
    <xf numFmtId="0" fontId="112" fillId="0" borderId="0" xfId="0" applyFont="1" applyAlignment="1"/>
    <xf numFmtId="176" fontId="0" fillId="0" borderId="186" xfId="0" applyNumberFormat="1" applyFont="1" applyBorder="1"/>
    <xf numFmtId="176" fontId="0" fillId="0" borderId="187" xfId="0" applyNumberFormat="1" applyFont="1" applyBorder="1"/>
    <xf numFmtId="176" fontId="0" fillId="0" borderId="188" xfId="0" applyNumberFormat="1" applyFont="1" applyBorder="1"/>
    <xf numFmtId="176" fontId="0" fillId="0" borderId="41" xfId="0" applyNumberFormat="1" applyFont="1" applyBorder="1"/>
    <xf numFmtId="176" fontId="0" fillId="0" borderId="189" xfId="0" applyNumberFormat="1" applyFont="1" applyBorder="1"/>
    <xf numFmtId="176" fontId="0" fillId="0" borderId="39" xfId="0" applyNumberFormat="1" applyFont="1" applyBorder="1"/>
    <xf numFmtId="176" fontId="0" fillId="0" borderId="190" xfId="0" applyNumberFormat="1" applyFont="1" applyBorder="1"/>
    <xf numFmtId="176" fontId="0" fillId="0" borderId="191" xfId="0" applyNumberFormat="1" applyFont="1" applyBorder="1"/>
    <xf numFmtId="176" fontId="0" fillId="0" borderId="192" xfId="0" applyNumberFormat="1" applyFont="1" applyBorder="1"/>
    <xf numFmtId="0" fontId="0" fillId="0" borderId="0" xfId="0" applyFont="1" applyAlignment="1">
      <alignment horizontal="right"/>
    </xf>
    <xf numFmtId="176" fontId="60" fillId="10" borderId="0" xfId="0" applyNumberFormat="1" applyFont="1" applyFill="1"/>
    <xf numFmtId="176" fontId="60" fillId="4" borderId="0" xfId="0" applyNumberFormat="1" applyFont="1" applyFill="1"/>
    <xf numFmtId="176" fontId="0" fillId="0" borderId="0" xfId="0" applyNumberFormat="1" applyFont="1"/>
    <xf numFmtId="0" fontId="67" fillId="0" borderId="0" xfId="0" applyFont="1" applyFill="1"/>
    <xf numFmtId="0" fontId="67" fillId="0" borderId="0" xfId="0" applyFont="1"/>
    <xf numFmtId="164" fontId="60" fillId="10" borderId="0" xfId="2" applyFont="1" applyFill="1"/>
    <xf numFmtId="176" fontId="60" fillId="0" borderId="0" xfId="0" applyNumberFormat="1" applyFont="1" applyFill="1"/>
    <xf numFmtId="176" fontId="113" fillId="0" borderId="0" xfId="0" applyNumberFormat="1" applyFont="1" applyFill="1"/>
    <xf numFmtId="164" fontId="67" fillId="0" borderId="0" xfId="2" applyFont="1" applyAlignment="1">
      <alignment horizontal="center"/>
    </xf>
    <xf numFmtId="176" fontId="60" fillId="0" borderId="0" xfId="0" applyNumberFormat="1" applyFont="1" applyFill="1" applyAlignment="1">
      <alignment horizontal="center"/>
    </xf>
    <xf numFmtId="0" fontId="78" fillId="2" borderId="0" xfId="0" applyFont="1" applyFill="1" applyAlignment="1">
      <alignment horizontal="left"/>
    </xf>
    <xf numFmtId="0" fontId="78" fillId="2" borderId="193" xfId="0" applyFont="1" applyFill="1" applyBorder="1" applyAlignment="1">
      <alignment horizontal="center"/>
    </xf>
    <xf numFmtId="0" fontId="78" fillId="2" borderId="194" xfId="0" applyFont="1" applyFill="1" applyBorder="1" applyAlignment="1">
      <alignment horizontal="center"/>
    </xf>
    <xf numFmtId="0" fontId="0" fillId="0" borderId="195" xfId="0" applyFont="1" applyBorder="1" applyAlignment="1">
      <alignment horizontal="center" textRotation="45"/>
    </xf>
    <xf numFmtId="0" fontId="0" fillId="0" borderId="196" xfId="0" applyFont="1" applyBorder="1" applyAlignment="1">
      <alignment horizontal="center" textRotation="45"/>
    </xf>
    <xf numFmtId="0" fontId="62" fillId="0" borderId="196" xfId="0" applyFont="1" applyBorder="1" applyAlignment="1">
      <alignment horizontal="center" textRotation="45"/>
    </xf>
    <xf numFmtId="0" fontId="62" fillId="0" borderId="197" xfId="0" applyFont="1" applyBorder="1" applyAlignment="1">
      <alignment horizontal="center" textRotation="45"/>
    </xf>
    <xf numFmtId="176" fontId="0" fillId="0" borderId="198" xfId="0" applyNumberFormat="1" applyFont="1" applyBorder="1"/>
    <xf numFmtId="176" fontId="0" fillId="0" borderId="199" xfId="0" applyNumberFormat="1" applyFont="1" applyBorder="1"/>
    <xf numFmtId="176" fontId="62" fillId="0" borderId="199" xfId="0" applyNumberFormat="1" applyFont="1" applyBorder="1"/>
    <xf numFmtId="176" fontId="62" fillId="0" borderId="200" xfId="0" applyNumberFormat="1" applyFont="1" applyBorder="1"/>
    <xf numFmtId="176" fontId="0" fillId="0" borderId="201" xfId="0" applyNumberFormat="1" applyFont="1" applyBorder="1"/>
    <xf numFmtId="176" fontId="0" fillId="0" borderId="202" xfId="0" applyNumberFormat="1" applyFont="1" applyBorder="1"/>
    <xf numFmtId="176" fontId="62" fillId="0" borderId="202" xfId="0" applyNumberFormat="1" applyFont="1" applyBorder="1"/>
    <xf numFmtId="176" fontId="62" fillId="0" borderId="203" xfId="0" applyNumberFormat="1" applyFont="1" applyBorder="1"/>
    <xf numFmtId="176" fontId="0" fillId="0" borderId="204" xfId="0" applyNumberFormat="1" applyFont="1" applyBorder="1"/>
    <xf numFmtId="176" fontId="0" fillId="0" borderId="205" xfId="0" applyNumberFormat="1" applyFont="1" applyBorder="1"/>
    <xf numFmtId="176" fontId="62" fillId="0" borderId="205" xfId="0" applyNumberFormat="1" applyFont="1" applyBorder="1"/>
    <xf numFmtId="176" fontId="62" fillId="0" borderId="206" xfId="0" applyNumberFormat="1" applyFont="1" applyBorder="1"/>
    <xf numFmtId="176" fontId="0" fillId="4" borderId="0" xfId="0" applyNumberFormat="1" applyFont="1" applyFill="1"/>
    <xf numFmtId="176" fontId="67" fillId="0" borderId="0" xfId="0" applyNumberFormat="1" applyFont="1"/>
    <xf numFmtId="0" fontId="67" fillId="0" borderId="0" xfId="0" applyFont="1" applyAlignment="1">
      <alignment horizontal="center" vertical="center"/>
    </xf>
    <xf numFmtId="164" fontId="67" fillId="0" borderId="0" xfId="2" applyFont="1"/>
    <xf numFmtId="164" fontId="60" fillId="10" borderId="0" xfId="2" applyFont="1" applyFill="1" applyAlignment="1"/>
    <xf numFmtId="176" fontId="60" fillId="0" borderId="0" xfId="0" applyNumberFormat="1" applyFont="1" applyFill="1" applyAlignment="1"/>
    <xf numFmtId="0" fontId="8" fillId="0" borderId="0" xfId="0" applyFont="1"/>
    <xf numFmtId="0" fontId="15" fillId="0" borderId="0" xfId="0" applyFont="1" applyBorder="1" applyAlignment="1">
      <alignment horizontal="right"/>
    </xf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/>
    <xf numFmtId="0" fontId="18" fillId="2" borderId="0" xfId="0" applyFont="1" applyFill="1" applyBorder="1" applyAlignment="1">
      <alignment horizontal="left"/>
    </xf>
    <xf numFmtId="0" fontId="60" fillId="0" borderId="0" xfId="0" applyFont="1" applyAlignment="1">
      <alignment horizontal="center" vertical="center"/>
    </xf>
    <xf numFmtId="0" fontId="68" fillId="6" borderId="28" xfId="0" applyFont="1" applyFill="1" applyBorder="1" applyAlignment="1">
      <alignment horizontal="center"/>
    </xf>
    <xf numFmtId="0" fontId="68" fillId="6" borderId="29" xfId="0" applyFont="1" applyFill="1" applyBorder="1" applyAlignment="1">
      <alignment horizontal="center"/>
    </xf>
    <xf numFmtId="0" fontId="68" fillId="6" borderId="30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31" xfId="0" applyFont="1" applyBorder="1"/>
    <xf numFmtId="0" fontId="15" fillId="2" borderId="150" xfId="0" applyFont="1" applyFill="1" applyBorder="1" applyAlignment="1">
      <alignment wrapText="1"/>
    </xf>
    <xf numFmtId="0" fontId="15" fillId="0" borderId="31" xfId="0" applyFont="1" applyBorder="1" applyAlignment="1">
      <alignment horizontal="center"/>
    </xf>
    <xf numFmtId="0" fontId="15" fillId="2" borderId="207" xfId="0" applyFont="1" applyFill="1" applyBorder="1"/>
    <xf numFmtId="0" fontId="15" fillId="6" borderId="187" xfId="0" applyFont="1" applyFill="1" applyBorder="1" applyAlignment="1">
      <alignment horizontal="center"/>
    </xf>
    <xf numFmtId="0" fontId="15" fillId="2" borderId="188" xfId="0" applyFont="1" applyFill="1" applyBorder="1" applyAlignment="1">
      <alignment horizontal="center"/>
    </xf>
    <xf numFmtId="0" fontId="15" fillId="2" borderId="40" xfId="0" applyFont="1" applyFill="1" applyBorder="1"/>
    <xf numFmtId="0" fontId="15" fillId="6" borderId="189" xfId="0" applyFont="1" applyFill="1" applyBorder="1" applyAlignment="1">
      <alignment horizontal="center"/>
    </xf>
    <xf numFmtId="0" fontId="15" fillId="2" borderId="39" xfId="0" applyFont="1" applyFill="1" applyBorder="1" applyAlignment="1">
      <alignment horizontal="center"/>
    </xf>
    <xf numFmtId="0" fontId="15" fillId="2" borderId="31" xfId="0" applyFont="1" applyFill="1" applyBorder="1"/>
    <xf numFmtId="0" fontId="15" fillId="6" borderId="208" xfId="0" applyFont="1" applyFill="1" applyBorder="1" applyAlignment="1">
      <alignment horizontal="center"/>
    </xf>
    <xf numFmtId="0" fontId="15" fillId="2" borderId="209" xfId="0" applyFont="1" applyFill="1" applyBorder="1" applyAlignment="1">
      <alignment horizontal="center"/>
    </xf>
    <xf numFmtId="0" fontId="89" fillId="0" borderId="56" xfId="0" applyFont="1" applyBorder="1" applyAlignment="1">
      <alignment horizontal="center"/>
    </xf>
    <xf numFmtId="0" fontId="103" fillId="0" borderId="0" xfId="0" applyFont="1" applyAlignment="1">
      <alignment horizontal="center"/>
    </xf>
    <xf numFmtId="0" fontId="15" fillId="2" borderId="150" xfId="0" applyFont="1" applyFill="1" applyBorder="1"/>
    <xf numFmtId="0" fontId="15" fillId="2" borderId="150" xfId="0" applyFont="1" applyFill="1" applyBorder="1" applyAlignment="1">
      <alignment horizontal="center"/>
    </xf>
    <xf numFmtId="0" fontId="15" fillId="6" borderId="40" xfId="0" applyFont="1" applyFill="1" applyBorder="1" applyAlignment="1">
      <alignment horizontal="center"/>
    </xf>
    <xf numFmtId="0" fontId="15" fillId="2" borderId="207" xfId="0" applyFont="1" applyFill="1" applyBorder="1" applyAlignment="1">
      <alignment horizontal="center"/>
    </xf>
    <xf numFmtId="0" fontId="15" fillId="6" borderId="31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4" fillId="2" borderId="2" xfId="0" applyFont="1" applyFill="1" applyBorder="1" applyAlignment="1">
      <alignment horizontal="center" vertical="center"/>
    </xf>
    <xf numFmtId="0" fontId="115" fillId="0" borderId="0" xfId="0" applyFont="1" applyAlignment="1">
      <alignment vertical="center"/>
    </xf>
    <xf numFmtId="0" fontId="116" fillId="3" borderId="0" xfId="0" applyFont="1" applyFill="1"/>
    <xf numFmtId="0" fontId="117" fillId="3" borderId="0" xfId="0" applyFont="1" applyFill="1"/>
    <xf numFmtId="0" fontId="118" fillId="3" borderId="0" xfId="0" applyFont="1" applyFill="1"/>
    <xf numFmtId="0" fontId="119" fillId="0" borderId="0" xfId="0" applyFont="1"/>
    <xf numFmtId="0" fontId="120" fillId="0" borderId="0" xfId="0" applyFont="1" applyAlignment="1">
      <alignment horizontal="right"/>
    </xf>
    <xf numFmtId="0" fontId="120" fillId="0" borderId="0" xfId="0" applyFont="1" applyBorder="1"/>
    <xf numFmtId="0" fontId="17" fillId="0" borderId="0" xfId="0" applyFont="1" applyFill="1" applyBorder="1"/>
    <xf numFmtId="0" fontId="122" fillId="0" borderId="0" xfId="0" applyFont="1" applyBorder="1"/>
    <xf numFmtId="0" fontId="123" fillId="0" borderId="0" xfId="0" applyFont="1"/>
    <xf numFmtId="170" fontId="0" fillId="0" borderId="0" xfId="0" applyNumberFormat="1" applyFont="1" applyAlignment="1">
      <alignment horizontal="center"/>
    </xf>
    <xf numFmtId="0" fontId="124" fillId="0" borderId="210" xfId="0" applyFont="1" applyBorder="1" applyAlignment="1">
      <alignment horizontal="center"/>
    </xf>
    <xf numFmtId="0" fontId="125" fillId="6" borderId="211" xfId="0" applyFont="1" applyFill="1" applyBorder="1"/>
    <xf numFmtId="0" fontId="125" fillId="6" borderId="212" xfId="0" applyFont="1" applyFill="1" applyBorder="1"/>
    <xf numFmtId="0" fontId="125" fillId="6" borderId="212" xfId="0" applyFont="1" applyFill="1" applyBorder="1" applyAlignment="1">
      <alignment horizontal="left"/>
    </xf>
    <xf numFmtId="0" fontId="125" fillId="6" borderId="212" xfId="0" applyFont="1" applyFill="1" applyBorder="1" applyAlignment="1">
      <alignment horizontal="center"/>
    </xf>
    <xf numFmtId="0" fontId="125" fillId="6" borderId="212" xfId="0" applyFont="1" applyFill="1" applyBorder="1" applyAlignment="1">
      <alignment horizontal="right"/>
    </xf>
    <xf numFmtId="0" fontId="125" fillId="6" borderId="212" xfId="0" applyFont="1" applyFill="1" applyBorder="1" applyAlignment="1">
      <alignment horizontal="right"/>
    </xf>
    <xf numFmtId="0" fontId="125" fillId="6" borderId="213" xfId="0" applyFont="1" applyFill="1" applyBorder="1" applyAlignment="1">
      <alignment horizontal="center"/>
    </xf>
    <xf numFmtId="0" fontId="0" fillId="2" borderId="214" xfId="0" applyFont="1" applyFill="1" applyBorder="1"/>
    <xf numFmtId="0" fontId="0" fillId="2" borderId="215" xfId="0" applyFont="1" applyFill="1" applyBorder="1"/>
    <xf numFmtId="0" fontId="0" fillId="2" borderId="215" xfId="0" applyFont="1" applyFill="1" applyBorder="1" applyAlignment="1">
      <alignment horizontal="center"/>
    </xf>
    <xf numFmtId="170" fontId="0" fillId="2" borderId="215" xfId="0" applyNumberFormat="1" applyFont="1" applyFill="1" applyBorder="1" applyAlignment="1">
      <alignment horizontal="center"/>
    </xf>
    <xf numFmtId="0" fontId="0" fillId="2" borderId="216" xfId="0" applyFont="1" applyFill="1" applyBorder="1" applyAlignment="1">
      <alignment horizontal="center"/>
    </xf>
    <xf numFmtId="0" fontId="0" fillId="6" borderId="217" xfId="0" applyFont="1" applyFill="1" applyBorder="1"/>
    <xf numFmtId="0" fontId="0" fillId="6" borderId="218" xfId="0" applyFont="1" applyFill="1" applyBorder="1" applyAlignment="1">
      <alignment horizontal="right"/>
    </xf>
    <xf numFmtId="0" fontId="0" fillId="6" borderId="218" xfId="0" applyFont="1" applyFill="1" applyBorder="1" applyAlignment="1">
      <alignment horizontal="center"/>
    </xf>
    <xf numFmtId="170" fontId="0" fillId="6" borderId="218" xfId="0" applyNumberFormat="1" applyFont="1" applyFill="1" applyBorder="1" applyAlignment="1">
      <alignment horizontal="center"/>
    </xf>
    <xf numFmtId="0" fontId="0" fillId="6" borderId="218" xfId="0" applyFont="1" applyFill="1" applyBorder="1"/>
    <xf numFmtId="0" fontId="0" fillId="6" borderId="219" xfId="0" applyFont="1" applyFill="1" applyBorder="1" applyAlignment="1">
      <alignment horizontal="center"/>
    </xf>
    <xf numFmtId="0" fontId="0" fillId="0" borderId="220" xfId="0" applyFont="1" applyBorder="1"/>
    <xf numFmtId="0" fontId="0" fillId="0" borderId="221" xfId="0" applyFont="1" applyBorder="1"/>
    <xf numFmtId="0" fontId="126" fillId="0" borderId="221" xfId="0" applyFont="1" applyBorder="1" applyAlignment="1">
      <alignment horizontal="center"/>
    </xf>
    <xf numFmtId="170" fontId="127" fillId="0" borderId="221" xfId="0" applyNumberFormat="1" applyFont="1" applyFill="1" applyBorder="1" applyAlignment="1">
      <alignment horizontal="center"/>
    </xf>
    <xf numFmtId="0" fontId="0" fillId="0" borderId="221" xfId="0" applyFont="1" applyBorder="1" applyAlignment="1">
      <alignment horizontal="center"/>
    </xf>
    <xf numFmtId="170" fontId="128" fillId="26" borderId="221" xfId="0" applyNumberFormat="1" applyFont="1" applyFill="1" applyBorder="1" applyAlignment="1">
      <alignment horizontal="center"/>
    </xf>
    <xf numFmtId="0" fontId="0" fillId="4" borderId="222" xfId="0" applyFont="1" applyFill="1" applyBorder="1" applyAlignment="1">
      <alignment horizontal="center"/>
    </xf>
    <xf numFmtId="0" fontId="0" fillId="0" borderId="223" xfId="0" applyFont="1" applyBorder="1"/>
    <xf numFmtId="0" fontId="0" fillId="0" borderId="224" xfId="0" applyFont="1" applyBorder="1"/>
    <xf numFmtId="0" fontId="126" fillId="0" borderId="224" xfId="0" applyFont="1" applyBorder="1" applyAlignment="1">
      <alignment horizontal="center"/>
    </xf>
    <xf numFmtId="0" fontId="0" fillId="0" borderId="224" xfId="0" applyFont="1" applyBorder="1" applyAlignment="1">
      <alignment horizontal="center"/>
    </xf>
    <xf numFmtId="0" fontId="0" fillId="4" borderId="22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0" fillId="0" borderId="226" xfId="0" applyFont="1" applyBorder="1"/>
    <xf numFmtId="0" fontId="0" fillId="0" borderId="227" xfId="0" applyFont="1" applyBorder="1"/>
    <xf numFmtId="0" fontId="126" fillId="0" borderId="227" xfId="0" applyFont="1" applyBorder="1" applyAlignment="1">
      <alignment horizontal="center"/>
    </xf>
    <xf numFmtId="0" fontId="0" fillId="0" borderId="227" xfId="0" applyFont="1" applyBorder="1" applyAlignment="1">
      <alignment horizontal="center"/>
    </xf>
    <xf numFmtId="0" fontId="0" fillId="4" borderId="228" xfId="0" applyFont="1" applyFill="1" applyBorder="1" applyAlignment="1">
      <alignment horizontal="center"/>
    </xf>
    <xf numFmtId="0" fontId="0" fillId="0" borderId="229" xfId="0" applyFont="1" applyBorder="1" applyAlignment="1">
      <alignment horizontal="center"/>
    </xf>
    <xf numFmtId="0" fontId="125" fillId="0" borderId="0" xfId="0" applyFont="1" applyFill="1" applyBorder="1" applyAlignment="1">
      <alignment horizontal="center" vertical="center"/>
    </xf>
    <xf numFmtId="0" fontId="118" fillId="0" borderId="0" xfId="0" applyFont="1" applyBorder="1" applyAlignment="1">
      <alignment horizontal="center"/>
    </xf>
    <xf numFmtId="0" fontId="125" fillId="0" borderId="0" xfId="0" applyFont="1"/>
    <xf numFmtId="0" fontId="125" fillId="6" borderId="212" xfId="0" applyFont="1" applyFill="1" applyBorder="1" applyAlignment="1">
      <alignment horizontal="center"/>
    </xf>
    <xf numFmtId="0" fontId="0" fillId="0" borderId="230" xfId="0" applyFont="1" applyBorder="1"/>
    <xf numFmtId="0" fontId="0" fillId="0" borderId="231" xfId="0" applyFont="1" applyBorder="1"/>
    <xf numFmtId="0" fontId="126" fillId="0" borderId="231" xfId="0" applyFont="1" applyBorder="1" applyAlignment="1">
      <alignment horizontal="center"/>
    </xf>
    <xf numFmtId="170" fontId="129" fillId="6" borderId="231" xfId="0" applyNumberFormat="1" applyFont="1" applyFill="1" applyBorder="1" applyAlignment="1">
      <alignment horizontal="center"/>
    </xf>
    <xf numFmtId="0" fontId="0" fillId="0" borderId="231" xfId="0" applyFont="1" applyBorder="1" applyAlignment="1">
      <alignment horizontal="center"/>
    </xf>
    <xf numFmtId="170" fontId="128" fillId="27" borderId="232" xfId="0" applyNumberFormat="1" applyFont="1" applyFill="1" applyBorder="1"/>
    <xf numFmtId="0" fontId="0" fillId="23" borderId="225" xfId="0" applyFont="1" applyFill="1" applyBorder="1" applyAlignment="1">
      <alignment horizontal="center"/>
    </xf>
    <xf numFmtId="0" fontId="0" fillId="0" borderId="233" xfId="0" applyFont="1" applyBorder="1"/>
    <xf numFmtId="0" fontId="0" fillId="0" borderId="234" xfId="0" applyFont="1" applyBorder="1"/>
    <xf numFmtId="0" fontId="126" fillId="0" borderId="234" xfId="0" applyFont="1" applyBorder="1" applyAlignment="1">
      <alignment horizontal="center"/>
    </xf>
    <xf numFmtId="170" fontId="129" fillId="6" borderId="234" xfId="0" applyNumberFormat="1" applyFont="1" applyFill="1" applyBorder="1" applyAlignment="1">
      <alignment horizontal="center"/>
    </xf>
    <xf numFmtId="0" fontId="0" fillId="0" borderId="234" xfId="0" applyFont="1" applyBorder="1" applyAlignment="1">
      <alignment horizontal="center"/>
    </xf>
    <xf numFmtId="170" fontId="128" fillId="28" borderId="235" xfId="0" applyNumberFormat="1" applyFont="1" applyFill="1" applyBorder="1"/>
    <xf numFmtId="170" fontId="128" fillId="29" borderId="236" xfId="0" applyNumberFormat="1" applyFont="1" applyFill="1" applyBorder="1"/>
    <xf numFmtId="170" fontId="128" fillId="0" borderId="232" xfId="0" applyNumberFormat="1" applyFont="1" applyBorder="1"/>
    <xf numFmtId="170" fontId="128" fillId="0" borderId="235" xfId="0" applyNumberFormat="1" applyFont="1" applyBorder="1"/>
    <xf numFmtId="0" fontId="0" fillId="0" borderId="237" xfId="0" applyFont="1" applyBorder="1"/>
    <xf numFmtId="0" fontId="0" fillId="0" borderId="238" xfId="0" applyFont="1" applyBorder="1"/>
    <xf numFmtId="0" fontId="126" fillId="0" borderId="238" xfId="0" applyFont="1" applyBorder="1" applyAlignment="1">
      <alignment horizontal="center"/>
    </xf>
    <xf numFmtId="170" fontId="129" fillId="6" borderId="238" xfId="0" applyNumberFormat="1" applyFont="1" applyFill="1" applyBorder="1" applyAlignment="1">
      <alignment horizontal="center"/>
    </xf>
    <xf numFmtId="0" fontId="0" fillId="0" borderId="238" xfId="0" applyFont="1" applyBorder="1" applyAlignment="1">
      <alignment horizontal="center"/>
    </xf>
    <xf numFmtId="170" fontId="128" fillId="0" borderId="239" xfId="0" applyNumberFormat="1" applyFont="1" applyBorder="1"/>
    <xf numFmtId="0" fontId="17" fillId="0" borderId="57" xfId="0" applyFont="1" applyBorder="1" applyAlignment="1">
      <alignment horizontal="center"/>
    </xf>
    <xf numFmtId="0" fontId="130" fillId="0" borderId="0" xfId="0" applyFont="1"/>
    <xf numFmtId="0" fontId="83" fillId="0" borderId="0" xfId="0" applyFont="1"/>
    <xf numFmtId="0" fontId="60" fillId="0" borderId="0" xfId="0" applyFont="1"/>
    <xf numFmtId="0" fontId="131" fillId="2" borderId="240" xfId="0" applyFont="1" applyFill="1" applyBorder="1"/>
    <xf numFmtId="0" fontId="0" fillId="2" borderId="241" xfId="0" applyFill="1" applyBorder="1"/>
    <xf numFmtId="0" fontId="0" fillId="0" borderId="57" xfId="0" applyBorder="1"/>
    <xf numFmtId="0" fontId="131" fillId="2" borderId="241" xfId="0" applyFont="1" applyFill="1" applyBorder="1"/>
    <xf numFmtId="0" fontId="131" fillId="2" borderId="241" xfId="0" applyFont="1" applyFill="1" applyBorder="1" applyAlignment="1">
      <alignment horizontal="center"/>
    </xf>
    <xf numFmtId="0" fontId="131" fillId="2" borderId="242" xfId="0" applyFont="1" applyFill="1" applyBorder="1" applyAlignment="1">
      <alignment horizontal="right"/>
    </xf>
    <xf numFmtId="0" fontId="0" fillId="2" borderId="243" xfId="0" applyFill="1" applyBorder="1"/>
    <xf numFmtId="0" fontId="0" fillId="2" borderId="145" xfId="0" applyFill="1" applyBorder="1"/>
    <xf numFmtId="0" fontId="132" fillId="2" borderId="244" xfId="0" applyFont="1" applyFill="1" applyBorder="1"/>
    <xf numFmtId="1" fontId="0" fillId="2" borderId="145" xfId="0" applyNumberFormat="1" applyFill="1" applyBorder="1"/>
    <xf numFmtId="0" fontId="0" fillId="2" borderId="245" xfId="0" applyFill="1" applyBorder="1"/>
    <xf numFmtId="0" fontId="35" fillId="2" borderId="244" xfId="0" applyFont="1" applyFill="1" applyBorder="1" applyAlignment="1">
      <alignment horizontal="center"/>
    </xf>
    <xf numFmtId="9" fontId="0" fillId="2" borderId="145" xfId="0" applyNumberFormat="1" applyFill="1" applyBorder="1"/>
    <xf numFmtId="175" fontId="35" fillId="2" borderId="244" xfId="0" applyNumberFormat="1" applyFont="1" applyFill="1" applyBorder="1" applyAlignment="1">
      <alignment horizontal="center"/>
    </xf>
    <xf numFmtId="0" fontId="0" fillId="6" borderId="145" xfId="0" applyFill="1" applyBorder="1" applyAlignment="1">
      <alignment horizontal="center"/>
    </xf>
    <xf numFmtId="0" fontId="0" fillId="0" borderId="145" xfId="0" applyFill="1" applyBorder="1" applyAlignment="1">
      <alignment horizontal="center"/>
    </xf>
    <xf numFmtId="0" fontId="35" fillId="6" borderId="244" xfId="0" applyFont="1" applyFill="1" applyBorder="1" applyAlignment="1">
      <alignment horizontal="center"/>
    </xf>
    <xf numFmtId="0" fontId="35" fillId="0" borderId="244" xfId="0" applyFont="1" applyFill="1" applyBorder="1" applyAlignment="1">
      <alignment horizontal="center"/>
    </xf>
    <xf numFmtId="0" fontId="0" fillId="2" borderId="246" xfId="0" applyFill="1" applyBorder="1"/>
    <xf numFmtId="0" fontId="0" fillId="2" borderId="247" xfId="0" applyFill="1" applyBorder="1"/>
    <xf numFmtId="177" fontId="0" fillId="29" borderId="247" xfId="0" applyNumberFormat="1" applyFill="1" applyBorder="1" applyAlignment="1">
      <alignment horizontal="center"/>
    </xf>
    <xf numFmtId="0" fontId="0" fillId="0" borderId="247" xfId="0" applyFill="1" applyBorder="1" applyAlignment="1">
      <alignment horizontal="center"/>
    </xf>
    <xf numFmtId="0" fontId="0" fillId="2" borderId="248" xfId="0" applyFill="1" applyBorder="1"/>
    <xf numFmtId="177" fontId="35" fillId="29" borderId="249" xfId="0" applyNumberFormat="1" applyFont="1" applyFill="1" applyBorder="1" applyAlignment="1">
      <alignment horizontal="center"/>
    </xf>
    <xf numFmtId="0" fontId="133" fillId="0" borderId="57" xfId="0" applyFont="1" applyBorder="1" applyAlignment="1">
      <alignment horizontal="center"/>
    </xf>
    <xf numFmtId="0" fontId="15" fillId="0" borderId="210" xfId="0" applyFont="1" applyBorder="1"/>
    <xf numFmtId="0" fontId="0" fillId="2" borderId="101" xfId="0" applyFill="1" applyBorder="1"/>
    <xf numFmtId="0" fontId="0" fillId="2" borderId="189" xfId="0" applyFill="1" applyBorder="1" applyAlignment="1">
      <alignment wrapText="1"/>
    </xf>
    <xf numFmtId="0" fontId="0" fillId="2" borderId="189" xfId="0" applyFill="1" applyBorder="1"/>
    <xf numFmtId="0" fontId="132" fillId="2" borderId="102" xfId="0" applyFont="1" applyFill="1" applyBorder="1"/>
    <xf numFmtId="1" fontId="0" fillId="2" borderId="40" xfId="0" applyNumberFormat="1" applyFill="1" applyBorder="1"/>
    <xf numFmtId="0" fontId="35" fillId="2" borderId="119" xfId="0" applyFont="1" applyFill="1" applyBorder="1" applyAlignment="1">
      <alignment horizontal="center"/>
    </xf>
    <xf numFmtId="9" fontId="0" fillId="2" borderId="40" xfId="0" applyNumberFormat="1" applyFill="1" applyBorder="1"/>
    <xf numFmtId="175" fontId="35" fillId="2" borderId="119" xfId="0" applyNumberFormat="1" applyFont="1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0" fillId="0" borderId="189" xfId="0" applyFill="1" applyBorder="1" applyAlignment="1">
      <alignment horizontal="center"/>
    </xf>
    <xf numFmtId="0" fontId="35" fillId="6" borderId="119" xfId="0" applyFont="1" applyFill="1" applyBorder="1" applyAlignment="1">
      <alignment horizontal="center"/>
    </xf>
    <xf numFmtId="0" fontId="0" fillId="0" borderId="40" xfId="0" applyBorder="1"/>
    <xf numFmtId="0" fontId="35" fillId="0" borderId="119" xfId="0" applyFont="1" applyFill="1" applyBorder="1" applyAlignment="1">
      <alignment horizontal="center"/>
    </xf>
    <xf numFmtId="0" fontId="0" fillId="2" borderId="250" xfId="0" applyFill="1" applyBorder="1"/>
    <xf numFmtId="0" fontId="0" fillId="2" borderId="251" xfId="0" applyFill="1" applyBorder="1"/>
    <xf numFmtId="178" fontId="0" fillId="29" borderId="106" xfId="0" applyNumberFormat="1" applyFill="1" applyBorder="1" applyAlignment="1">
      <alignment horizontal="center"/>
    </xf>
    <xf numFmtId="0" fontId="0" fillId="0" borderId="251" xfId="0" applyFill="1" applyBorder="1" applyAlignment="1">
      <alignment horizontal="center"/>
    </xf>
    <xf numFmtId="177" fontId="35" fillId="29" borderId="120" xfId="0" applyNumberFormat="1" applyFont="1" applyFill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29" fillId="0" borderId="0" xfId="0" applyFont="1" applyFill="1"/>
    <xf numFmtId="0" fontId="9" fillId="0" borderId="0" xfId="0" applyFont="1" applyFill="1" applyAlignment="1">
      <alignment horizontal="right"/>
    </xf>
    <xf numFmtId="0" fontId="32" fillId="0" borderId="0" xfId="0" applyFont="1" applyFill="1"/>
    <xf numFmtId="0" fontId="134" fillId="0" borderId="56" xfId="0" applyFont="1" applyBorder="1" applyAlignment="1">
      <alignment horizontal="center"/>
    </xf>
    <xf numFmtId="0" fontId="134" fillId="0" borderId="0" xfId="0" applyFont="1" applyBorder="1" applyAlignment="1">
      <alignment horizontal="center"/>
    </xf>
    <xf numFmtId="0" fontId="10" fillId="6" borderId="150" xfId="0" applyFont="1" applyFill="1" applyBorder="1" applyAlignment="1">
      <alignment horizontal="center"/>
    </xf>
    <xf numFmtId="173" fontId="10" fillId="6" borderId="159" xfId="0" applyNumberFormat="1" applyFont="1" applyFill="1" applyBorder="1" applyAlignment="1">
      <alignment horizontal="center"/>
    </xf>
    <xf numFmtId="173" fontId="10" fillId="6" borderId="150" xfId="0" applyNumberFormat="1" applyFont="1" applyFill="1" applyBorder="1" applyAlignment="1">
      <alignment horizontal="center"/>
    </xf>
    <xf numFmtId="173" fontId="10" fillId="6" borderId="149" xfId="0" applyNumberFormat="1" applyFont="1" applyFill="1" applyBorder="1" applyAlignment="1">
      <alignment horizontal="center"/>
    </xf>
    <xf numFmtId="0" fontId="0" fillId="0" borderId="0" xfId="0" applyFont="1" applyBorder="1" applyAlignment="1"/>
    <xf numFmtId="0" fontId="15" fillId="0" borderId="252" xfId="0" applyFont="1" applyBorder="1" applyAlignment="1">
      <alignment horizontal="center"/>
    </xf>
    <xf numFmtId="179" fontId="60" fillId="0" borderId="253" xfId="11" applyNumberFormat="1" applyFont="1" applyBorder="1"/>
    <xf numFmtId="179" fontId="60" fillId="0" borderId="254" xfId="11" applyNumberFormat="1" applyFont="1" applyBorder="1" applyAlignment="1">
      <alignment horizontal="left"/>
    </xf>
    <xf numFmtId="173" fontId="9" fillId="0" borderId="46" xfId="0" applyNumberFormat="1" applyFont="1" applyFill="1" applyBorder="1" applyAlignment="1">
      <alignment horizontal="left"/>
    </xf>
    <xf numFmtId="0" fontId="15" fillId="0" borderId="255" xfId="0" applyFont="1" applyBorder="1" applyAlignment="1">
      <alignment horizontal="center"/>
    </xf>
    <xf numFmtId="179" fontId="60" fillId="0" borderId="254" xfId="11" applyNumberFormat="1" applyFont="1" applyBorder="1"/>
    <xf numFmtId="0" fontId="15" fillId="0" borderId="256" xfId="0" applyFont="1" applyBorder="1" applyAlignment="1">
      <alignment horizontal="center"/>
    </xf>
    <xf numFmtId="179" fontId="60" fillId="0" borderId="132" xfId="11" applyNumberFormat="1" applyFont="1" applyBorder="1"/>
    <xf numFmtId="0" fontId="15" fillId="0" borderId="257" xfId="0" applyFont="1" applyBorder="1" applyAlignment="1">
      <alignment horizontal="center"/>
    </xf>
    <xf numFmtId="179" fontId="60" fillId="0" borderId="258" xfId="11" applyNumberFormat="1" applyFont="1" applyBorder="1"/>
    <xf numFmtId="0" fontId="10" fillId="6" borderId="31" xfId="0" applyFont="1" applyFill="1" applyBorder="1" applyAlignment="1">
      <alignment horizontal="center"/>
    </xf>
    <xf numFmtId="7" fontId="10" fillId="6" borderId="56" xfId="0" applyNumberFormat="1" applyFont="1" applyFill="1" applyBorder="1"/>
    <xf numFmtId="0" fontId="50" fillId="0" borderId="0" xfId="0" applyFont="1" applyBorder="1" applyAlignment="1">
      <alignment horizontal="center"/>
    </xf>
    <xf numFmtId="0" fontId="0" fillId="0" borderId="171" xfId="0" applyFont="1" applyBorder="1" applyAlignment="1">
      <alignment horizontal="right" vertical="center"/>
    </xf>
    <xf numFmtId="0" fontId="0" fillId="0" borderId="163" xfId="0" applyFont="1" applyBorder="1"/>
    <xf numFmtId="0" fontId="0" fillId="0" borderId="162" xfId="0" applyFont="1" applyBorder="1"/>
    <xf numFmtId="0" fontId="0" fillId="0" borderId="45" xfId="0" applyFont="1" applyBorder="1" applyAlignment="1">
      <alignment horizontal="right" vertical="center"/>
    </xf>
    <xf numFmtId="0" fontId="0" fillId="0" borderId="46" xfId="0" applyFont="1" applyBorder="1"/>
    <xf numFmtId="0" fontId="0" fillId="0" borderId="111" xfId="0" applyFont="1" applyBorder="1" applyAlignment="1">
      <alignment horizontal="right" vertical="center"/>
    </xf>
    <xf numFmtId="0" fontId="0" fillId="0" borderId="56" xfId="0" applyFont="1" applyBorder="1"/>
    <xf numFmtId="0" fontId="14" fillId="0" borderId="56" xfId="0" applyFont="1" applyBorder="1" applyAlignment="1">
      <alignment horizontal="center"/>
    </xf>
    <xf numFmtId="0" fontId="0" fillId="0" borderId="112" xfId="0" applyFont="1" applyBorder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14" fillId="2" borderId="0" xfId="0" applyFont="1" applyFill="1" applyBorder="1" applyAlignment="1">
      <alignment horizontal="center" vertical="center"/>
    </xf>
    <xf numFmtId="2" fontId="135" fillId="0" borderId="0" xfId="12" applyNumberFormat="1" applyFont="1" applyAlignment="1">
      <alignment vertical="center"/>
    </xf>
    <xf numFmtId="2" fontId="136" fillId="15" borderId="0" xfId="12" applyNumberFormat="1" applyFont="1" applyFill="1" applyBorder="1" applyAlignment="1">
      <alignment vertical="center"/>
    </xf>
    <xf numFmtId="2" fontId="26" fillId="15" borderId="0" xfId="12" applyNumberFormat="1" applyFont="1" applyFill="1" applyBorder="1" applyAlignment="1">
      <alignment vertical="center"/>
    </xf>
    <xf numFmtId="2" fontId="137" fillId="0" borderId="0" xfId="12" applyNumberFormat="1" applyFont="1" applyAlignment="1">
      <alignment vertical="center"/>
    </xf>
    <xf numFmtId="0" fontId="138" fillId="0" borderId="0" xfId="8" applyFont="1" applyAlignment="1">
      <alignment vertical="center"/>
    </xf>
    <xf numFmtId="165" fontId="118" fillId="0" borderId="0" xfId="13" applyNumberFormat="1" applyFont="1" applyFill="1" applyBorder="1" applyAlignment="1">
      <alignment horizontal="left"/>
    </xf>
    <xf numFmtId="0" fontId="125" fillId="0" borderId="0" xfId="8" applyFont="1" applyAlignment="1">
      <alignment vertical="center"/>
    </xf>
    <xf numFmtId="0" fontId="139" fillId="0" borderId="0" xfId="8" applyFont="1" applyAlignment="1">
      <alignment vertical="center"/>
    </xf>
    <xf numFmtId="165" fontId="140" fillId="0" borderId="0" xfId="13" applyNumberFormat="1" applyFont="1" applyFill="1" applyBorder="1" applyAlignment="1">
      <alignment horizontal="left"/>
    </xf>
    <xf numFmtId="0" fontId="121" fillId="0" borderId="0" xfId="8" applyFont="1" applyAlignment="1">
      <alignment vertical="center"/>
    </xf>
    <xf numFmtId="165" fontId="123" fillId="0" borderId="0" xfId="13" applyNumberFormat="1" applyFont="1" applyFill="1" applyBorder="1" applyAlignment="1">
      <alignment horizontal="left"/>
    </xf>
    <xf numFmtId="0" fontId="120" fillId="0" borderId="0" xfId="8" applyFont="1" applyAlignment="1">
      <alignment vertical="center"/>
    </xf>
    <xf numFmtId="0" fontId="141" fillId="0" borderId="0" xfId="8" applyFont="1" applyAlignment="1">
      <alignment vertical="center"/>
    </xf>
    <xf numFmtId="0" fontId="17" fillId="0" borderId="0" xfId="8" applyFont="1" applyAlignment="1">
      <alignment vertical="center"/>
    </xf>
    <xf numFmtId="0" fontId="17" fillId="0" borderId="0" xfId="8" applyFont="1" applyAlignment="1">
      <alignment horizontal="center" vertical="center"/>
    </xf>
    <xf numFmtId="0" fontId="142" fillId="0" borderId="259" xfId="8" applyFont="1" applyBorder="1" applyAlignment="1">
      <alignment vertical="center"/>
    </xf>
    <xf numFmtId="0" fontId="142" fillId="0" borderId="260" xfId="8" applyFont="1" applyBorder="1" applyAlignment="1">
      <alignment horizontal="center" vertical="center"/>
    </xf>
    <xf numFmtId="0" fontId="142" fillId="0" borderId="261" xfId="8" applyFont="1" applyBorder="1" applyAlignment="1">
      <alignment horizontal="center" vertical="center"/>
    </xf>
    <xf numFmtId="0" fontId="142" fillId="5" borderId="157" xfId="8" applyFont="1" applyFill="1" applyBorder="1" applyAlignment="1">
      <alignment horizontal="left" vertical="center"/>
    </xf>
    <xf numFmtId="0" fontId="143" fillId="5" borderId="153" xfId="8" applyFont="1" applyFill="1" applyBorder="1" applyAlignment="1">
      <alignment horizontal="center" vertical="center"/>
    </xf>
    <xf numFmtId="165" fontId="143" fillId="5" borderId="153" xfId="8" applyNumberFormat="1" applyFont="1" applyFill="1" applyBorder="1" applyAlignment="1">
      <alignment horizontal="center" vertical="center"/>
    </xf>
    <xf numFmtId="0" fontId="143" fillId="5" borderId="154" xfId="8" applyFont="1" applyFill="1" applyBorder="1" applyAlignment="1">
      <alignment horizontal="center" vertical="center"/>
    </xf>
    <xf numFmtId="0" fontId="144" fillId="0" borderId="0" xfId="8" applyFont="1" applyAlignment="1">
      <alignment vertical="center"/>
    </xf>
    <xf numFmtId="0" fontId="142" fillId="25" borderId="157" xfId="8" applyFont="1" applyFill="1" applyBorder="1" applyAlignment="1">
      <alignment horizontal="center" vertical="center"/>
    </xf>
    <xf numFmtId="0" fontId="143" fillId="25" borderId="153" xfId="8" applyFont="1" applyFill="1" applyBorder="1" applyAlignment="1">
      <alignment horizontal="center" vertical="center"/>
    </xf>
    <xf numFmtId="0" fontId="143" fillId="25" borderId="154" xfId="8" applyFont="1" applyFill="1" applyBorder="1" applyAlignment="1">
      <alignment horizontal="center" vertical="center"/>
    </xf>
    <xf numFmtId="0" fontId="83" fillId="0" borderId="0" xfId="8" applyFont="1" applyAlignment="1">
      <alignment vertical="center"/>
    </xf>
    <xf numFmtId="0" fontId="145" fillId="5" borderId="0" xfId="8" applyFont="1" applyFill="1" applyAlignment="1">
      <alignment vertical="center"/>
    </xf>
    <xf numFmtId="0" fontId="145" fillId="5" borderId="0" xfId="8" applyFont="1" applyFill="1" applyAlignment="1">
      <alignment horizontal="center" vertical="center"/>
    </xf>
    <xf numFmtId="0" fontId="145" fillId="0" borderId="0" xfId="8" applyFont="1" applyAlignment="1">
      <alignment vertical="center"/>
    </xf>
    <xf numFmtId="0" fontId="140" fillId="0" borderId="262" xfId="13" applyFont="1" applyFill="1" applyBorder="1" applyAlignment="1">
      <alignment horizontal="left" vertical="center"/>
    </xf>
    <xf numFmtId="0" fontId="140" fillId="0" borderId="262" xfId="13" applyFont="1" applyFill="1" applyBorder="1" applyAlignment="1">
      <alignment horizontal="left"/>
    </xf>
    <xf numFmtId="0" fontId="140" fillId="0" borderId="262" xfId="13" applyFont="1" applyFill="1" applyBorder="1" applyAlignment="1">
      <alignment horizontal="center"/>
    </xf>
    <xf numFmtId="14" fontId="140" fillId="0" borderId="262" xfId="13" applyNumberFormat="1" applyFont="1" applyFill="1" applyBorder="1" applyAlignment="1">
      <alignment horizontal="left"/>
    </xf>
    <xf numFmtId="1" fontId="140" fillId="0" borderId="262" xfId="13" applyNumberFormat="1" applyFont="1" applyFill="1" applyBorder="1" applyAlignment="1">
      <alignment horizontal="center" vertical="center"/>
    </xf>
    <xf numFmtId="165" fontId="140" fillId="0" borderId="262" xfId="13" applyNumberFormat="1" applyFont="1" applyFill="1" applyBorder="1" applyAlignment="1">
      <alignment horizontal="left"/>
    </xf>
    <xf numFmtId="0" fontId="146" fillId="0" borderId="0" xfId="8" applyFont="1" applyAlignment="1">
      <alignment vertical="center"/>
    </xf>
    <xf numFmtId="0" fontId="139" fillId="0" borderId="0" xfId="8" applyFont="1" applyAlignment="1">
      <alignment horizontal="center" vertical="center"/>
    </xf>
    <xf numFmtId="0" fontId="114" fillId="2" borderId="185" xfId="0" applyFont="1" applyFill="1" applyBorder="1" applyAlignment="1">
      <alignment horizontal="center" vertical="center"/>
    </xf>
    <xf numFmtId="2" fontId="136" fillId="15" borderId="59" xfId="12" applyNumberFormat="1" applyFont="1" applyFill="1" applyBorder="1" applyAlignment="1">
      <alignment vertical="center"/>
    </xf>
    <xf numFmtId="0" fontId="148" fillId="5" borderId="263" xfId="13" applyFont="1" applyFill="1" applyBorder="1" applyAlignment="1">
      <alignment horizontal="left" vertical="center"/>
    </xf>
    <xf numFmtId="0" fontId="140" fillId="0" borderId="263" xfId="13" applyFont="1" applyFill="1" applyBorder="1" applyAlignment="1">
      <alignment horizontal="right"/>
    </xf>
    <xf numFmtId="14" fontId="140" fillId="0" borderId="263" xfId="13" applyNumberFormat="1" applyFont="1" applyFill="1" applyBorder="1" applyAlignment="1">
      <alignment horizontal="right"/>
    </xf>
    <xf numFmtId="1" fontId="140" fillId="0" borderId="263" xfId="13" applyNumberFormat="1" applyFont="1" applyFill="1" applyBorder="1" applyAlignment="1">
      <alignment horizontal="right" vertical="center"/>
    </xf>
    <xf numFmtId="165" fontId="140" fillId="0" borderId="263" xfId="13" applyNumberFormat="1" applyFont="1" applyFill="1" applyBorder="1" applyAlignment="1">
      <alignment horizontal="right"/>
    </xf>
    <xf numFmtId="0" fontId="117" fillId="3" borderId="0" xfId="0" applyFont="1" applyFill="1" applyAlignment="1">
      <alignment horizontal="center" vertical="center"/>
    </xf>
    <xf numFmtId="0" fontId="118" fillId="3" borderId="0" xfId="0" applyFont="1" applyFill="1" applyAlignment="1">
      <alignment horizontal="center" vertical="center"/>
    </xf>
    <xf numFmtId="0" fontId="149" fillId="0" borderId="0" xfId="0" applyFont="1"/>
    <xf numFmtId="0" fontId="150" fillId="0" borderId="0" xfId="0" applyFont="1"/>
    <xf numFmtId="0" fontId="121" fillId="0" borderId="0" xfId="0" applyFont="1"/>
    <xf numFmtId="0" fontId="120" fillId="0" borderId="0" xfId="0" applyFont="1" applyAlignment="1">
      <alignment horizontal="center" vertical="center"/>
    </xf>
    <xf numFmtId="0" fontId="120" fillId="0" borderId="0" xfId="0" applyFont="1"/>
    <xf numFmtId="0" fontId="120" fillId="0" borderId="0" xfId="0" applyFont="1" applyAlignment="1">
      <alignment horizontal="center"/>
    </xf>
    <xf numFmtId="0" fontId="120" fillId="0" borderId="0" xfId="0" applyFont="1" applyAlignment="1">
      <alignment horizontal="left"/>
    </xf>
    <xf numFmtId="0" fontId="153" fillId="0" borderId="0" xfId="0" applyFont="1" applyAlignment="1">
      <alignment horizontal="center" vertical="center"/>
    </xf>
    <xf numFmtId="0" fontId="153" fillId="0" borderId="0" xfId="0" applyFont="1"/>
    <xf numFmtId="0" fontId="153" fillId="0" borderId="0" xfId="0" applyFont="1" applyAlignment="1">
      <alignment horizontal="center"/>
    </xf>
    <xf numFmtId="0" fontId="153" fillId="0" borderId="0" xfId="0" applyFont="1" applyAlignment="1">
      <alignment horizontal="left"/>
    </xf>
    <xf numFmtId="0" fontId="123" fillId="0" borderId="0" xfId="0" applyFont="1" applyAlignment="1">
      <alignment vertical="center"/>
    </xf>
    <xf numFmtId="0" fontId="154" fillId="9" borderId="33" xfId="0" applyFont="1" applyFill="1" applyBorder="1" applyAlignment="1">
      <alignment horizontal="center" vertical="center"/>
    </xf>
    <xf numFmtId="0" fontId="154" fillId="9" borderId="34" xfId="0" applyFont="1" applyFill="1" applyBorder="1" applyAlignment="1">
      <alignment horizontal="center" vertical="center"/>
    </xf>
    <xf numFmtId="0" fontId="154" fillId="9" borderId="35" xfId="0" applyFont="1" applyFill="1" applyBorder="1" applyAlignment="1">
      <alignment horizontal="center" vertical="center"/>
    </xf>
    <xf numFmtId="0" fontId="155" fillId="0" borderId="0" xfId="0" applyFont="1"/>
    <xf numFmtId="0" fontId="155" fillId="6" borderId="36" xfId="0" applyFont="1" applyFill="1" applyBorder="1" applyAlignment="1"/>
    <xf numFmtId="0" fontId="155" fillId="0" borderId="37" xfId="0" applyFont="1" applyBorder="1" applyAlignment="1">
      <alignment horizontal="center" vertical="center"/>
    </xf>
    <xf numFmtId="0" fontId="155" fillId="0" borderId="37" xfId="0" applyFont="1" applyBorder="1"/>
    <xf numFmtId="0" fontId="155" fillId="0" borderId="37" xfId="0" applyFont="1" applyBorder="1" applyAlignment="1">
      <alignment horizontal="center"/>
    </xf>
    <xf numFmtId="171" fontId="155" fillId="0" borderId="37" xfId="0" applyNumberFormat="1" applyFont="1" applyFill="1" applyBorder="1" applyAlignment="1">
      <alignment horizontal="center"/>
    </xf>
    <xf numFmtId="0" fontId="155" fillId="6" borderId="37" xfId="0" applyFont="1" applyFill="1" applyBorder="1" applyAlignment="1">
      <alignment horizontal="center" vertical="center"/>
    </xf>
    <xf numFmtId="165" fontId="155" fillId="0" borderId="37" xfId="0" applyNumberFormat="1" applyFont="1" applyFill="1" applyBorder="1" applyAlignment="1">
      <alignment horizontal="center"/>
    </xf>
    <xf numFmtId="165" fontId="155" fillId="0" borderId="38" xfId="0" applyNumberFormat="1" applyFont="1" applyFill="1" applyBorder="1" applyAlignment="1">
      <alignment horizontal="center"/>
    </xf>
    <xf numFmtId="0" fontId="155" fillId="6" borderId="39" xfId="0" applyFont="1" applyFill="1" applyBorder="1" applyAlignment="1"/>
    <xf numFmtId="0" fontId="155" fillId="0" borderId="40" xfId="0" applyFont="1" applyBorder="1" applyAlignment="1">
      <alignment horizontal="center" vertical="center"/>
    </xf>
    <xf numFmtId="0" fontId="155" fillId="0" borderId="40" xfId="0" applyFont="1" applyBorder="1"/>
    <xf numFmtId="0" fontId="155" fillId="0" borderId="40" xfId="0" applyFont="1" applyBorder="1" applyAlignment="1">
      <alignment horizontal="center"/>
    </xf>
    <xf numFmtId="171" fontId="155" fillId="0" borderId="40" xfId="0" applyNumberFormat="1" applyFont="1" applyFill="1" applyBorder="1" applyAlignment="1">
      <alignment horizontal="center"/>
    </xf>
    <xf numFmtId="0" fontId="155" fillId="6" borderId="40" xfId="0" applyFont="1" applyFill="1" applyBorder="1" applyAlignment="1">
      <alignment horizontal="center" vertical="center"/>
    </xf>
    <xf numFmtId="165" fontId="155" fillId="0" borderId="40" xfId="0" applyNumberFormat="1" applyFont="1" applyFill="1" applyBorder="1" applyAlignment="1">
      <alignment horizontal="center"/>
    </xf>
    <xf numFmtId="165" fontId="155" fillId="0" borderId="41" xfId="0" applyNumberFormat="1" applyFont="1" applyFill="1" applyBorder="1" applyAlignment="1">
      <alignment horizontal="center"/>
    </xf>
    <xf numFmtId="22" fontId="155" fillId="0" borderId="0" xfId="0" applyNumberFormat="1" applyFont="1"/>
    <xf numFmtId="14" fontId="155" fillId="0" borderId="0" xfId="0" applyNumberFormat="1" applyFont="1"/>
    <xf numFmtId="0" fontId="155" fillId="6" borderId="42" xfId="0" applyFont="1" applyFill="1" applyBorder="1" applyAlignment="1"/>
    <xf numFmtId="0" fontId="155" fillId="0" borderId="43" xfId="0" applyFont="1" applyBorder="1" applyAlignment="1">
      <alignment horizontal="center" vertical="center"/>
    </xf>
    <xf numFmtId="0" fontId="155" fillId="0" borderId="43" xfId="0" applyFont="1" applyBorder="1"/>
    <xf numFmtId="0" fontId="155" fillId="0" borderId="43" xfId="0" applyFont="1" applyBorder="1" applyAlignment="1">
      <alignment horizontal="center"/>
    </xf>
    <xf numFmtId="171" fontId="155" fillId="0" borderId="43" xfId="0" applyNumberFormat="1" applyFont="1" applyFill="1" applyBorder="1" applyAlignment="1">
      <alignment horizontal="center"/>
    </xf>
    <xf numFmtId="0" fontId="155" fillId="6" borderId="43" xfId="0" applyFont="1" applyFill="1" applyBorder="1" applyAlignment="1">
      <alignment horizontal="center" vertical="center"/>
    </xf>
    <xf numFmtId="165" fontId="155" fillId="0" borderId="43" xfId="0" applyNumberFormat="1" applyFont="1" applyFill="1" applyBorder="1" applyAlignment="1">
      <alignment horizontal="center"/>
    </xf>
    <xf numFmtId="165" fontId="155" fillId="0" borderId="44" xfId="0" applyNumberFormat="1" applyFont="1" applyFill="1" applyBorder="1" applyAlignment="1">
      <alignment horizontal="center"/>
    </xf>
    <xf numFmtId="0" fontId="155" fillId="6" borderId="40" xfId="0" applyNumberFormat="1" applyFont="1" applyFill="1" applyBorder="1" applyAlignment="1">
      <alignment horizontal="center" vertical="center"/>
    </xf>
    <xf numFmtId="0" fontId="155" fillId="0" borderId="0" xfId="0" applyFont="1" applyAlignment="1">
      <alignment horizontal="center" vertical="center"/>
    </xf>
    <xf numFmtId="0" fontId="155" fillId="6" borderId="43" xfId="0" applyNumberFormat="1" applyFont="1" applyFill="1" applyBorder="1" applyAlignment="1">
      <alignment horizontal="center" vertical="center"/>
    </xf>
    <xf numFmtId="0" fontId="138" fillId="0" borderId="0" xfId="14" applyFont="1" applyAlignment="1" applyProtection="1">
      <alignment horizontal="center" vertical="center"/>
    </xf>
    <xf numFmtId="0" fontId="159" fillId="2" borderId="0" xfId="0" applyFont="1" applyFill="1" applyAlignment="1"/>
    <xf numFmtId="0" fontId="160" fillId="0" borderId="0" xfId="0" applyFont="1" applyAlignment="1">
      <alignment horizontal="center"/>
    </xf>
    <xf numFmtId="0" fontId="160" fillId="0" borderId="0" xfId="0" applyFont="1" applyAlignment="1"/>
    <xf numFmtId="0" fontId="161" fillId="0" borderId="0" xfId="0" applyFont="1" applyFill="1"/>
    <xf numFmtId="0" fontId="162" fillId="0" borderId="0" xfId="0" applyFont="1" applyAlignment="1"/>
    <xf numFmtId="0" fontId="163" fillId="8" borderId="207" xfId="14" applyFont="1" applyFill="1" applyBorder="1" applyAlignment="1" applyProtection="1">
      <alignment horizontal="center" vertical="top" wrapText="1"/>
    </xf>
    <xf numFmtId="0" fontId="146" fillId="0" borderId="0" xfId="14" applyFont="1" applyAlignment="1" applyProtection="1">
      <alignment vertical="top"/>
    </xf>
    <xf numFmtId="0" fontId="163" fillId="30" borderId="207" xfId="14" applyFont="1" applyFill="1" applyBorder="1" applyAlignment="1" applyProtection="1">
      <alignment horizontal="center" vertical="top" wrapText="1"/>
    </xf>
    <xf numFmtId="0" fontId="163" fillId="31" borderId="207" xfId="14" applyFont="1" applyFill="1" applyBorder="1" applyAlignment="1" applyProtection="1">
      <alignment horizontal="center" vertical="top" wrapText="1"/>
    </xf>
    <xf numFmtId="0" fontId="146" fillId="29" borderId="170" xfId="14" applyFont="1" applyFill="1" applyBorder="1" applyAlignment="1" applyProtection="1">
      <alignment vertical="top"/>
      <protection locked="0"/>
    </xf>
    <xf numFmtId="0" fontId="146" fillId="9" borderId="170" xfId="14" applyFont="1" applyFill="1" applyBorder="1" applyAlignment="1" applyProtection="1">
      <alignment vertical="top"/>
      <protection locked="0"/>
    </xf>
    <xf numFmtId="0" fontId="146" fillId="23" borderId="170" xfId="14" applyFont="1" applyFill="1" applyBorder="1" applyAlignment="1" applyProtection="1">
      <alignment vertical="top"/>
      <protection locked="0"/>
    </xf>
    <xf numFmtId="0" fontId="17" fillId="0" borderId="0" xfId="14" applyFont="1" applyAlignment="1" applyProtection="1">
      <alignment vertical="top"/>
    </xf>
    <xf numFmtId="0" fontId="164" fillId="0" borderId="0" xfId="14" applyFont="1" applyAlignment="1" applyProtection="1">
      <alignment vertical="top"/>
    </xf>
    <xf numFmtId="0" fontId="120" fillId="0" borderId="0" xfId="14" applyFont="1" applyAlignment="1" applyProtection="1">
      <alignment vertical="top"/>
    </xf>
    <xf numFmtId="0" fontId="121" fillId="0" borderId="0" xfId="14" applyFont="1" applyAlignment="1" applyProtection="1">
      <alignment vertical="top"/>
    </xf>
    <xf numFmtId="0" fontId="146" fillId="0" borderId="0" xfId="14" applyFont="1" applyAlignment="1" applyProtection="1">
      <alignment vertical="center"/>
    </xf>
    <xf numFmtId="0" fontId="120" fillId="0" borderId="0" xfId="14" applyFont="1" applyAlignment="1" applyProtection="1">
      <alignment horizontal="left" vertical="top"/>
    </xf>
    <xf numFmtId="0" fontId="120" fillId="4" borderId="0" xfId="14" applyFont="1" applyFill="1" applyAlignment="1" applyProtection="1">
      <alignment horizontal="center" vertical="top"/>
    </xf>
    <xf numFmtId="0" fontId="163" fillId="8" borderId="207" xfId="14" applyFont="1" applyFill="1" applyBorder="1" applyAlignment="1" applyProtection="1">
      <alignment horizontal="center" vertical="center" wrapText="1"/>
    </xf>
    <xf numFmtId="0" fontId="163" fillId="30" borderId="207" xfId="14" applyFont="1" applyFill="1" applyBorder="1" applyAlignment="1" applyProtection="1">
      <alignment horizontal="center" vertical="center" wrapText="1"/>
    </xf>
    <xf numFmtId="0" fontId="163" fillId="31" borderId="207" xfId="14" applyFont="1" applyFill="1" applyBorder="1" applyAlignment="1" applyProtection="1">
      <alignment horizontal="center" vertical="center" wrapText="1"/>
    </xf>
    <xf numFmtId="0" fontId="57" fillId="0" borderId="185" xfId="9" applyFont="1" applyBorder="1" applyAlignment="1">
      <alignment horizontal="center" vertical="center"/>
    </xf>
    <xf numFmtId="0" fontId="9" fillId="0" borderId="0" xfId="9" applyFont="1" applyFill="1" applyAlignment="1">
      <alignment horizontal="left" vertical="center"/>
    </xf>
    <xf numFmtId="0" fontId="28" fillId="0" borderId="0" xfId="9" applyFont="1" applyFill="1" applyAlignment="1">
      <alignment vertical="center"/>
    </xf>
    <xf numFmtId="0" fontId="28" fillId="0" borderId="0" xfId="9" applyFont="1" applyFill="1" applyAlignment="1">
      <alignment horizontal="center" vertical="center"/>
    </xf>
    <xf numFmtId="0" fontId="29" fillId="0" borderId="0" xfId="9" applyFont="1" applyAlignment="1">
      <alignment vertical="center"/>
    </xf>
    <xf numFmtId="0" fontId="35" fillId="0" borderId="0" xfId="10" applyFont="1" applyAlignment="1">
      <alignment vertical="center"/>
    </xf>
    <xf numFmtId="0" fontId="9" fillId="0" borderId="0" xfId="9" applyFont="1" applyFill="1" applyAlignment="1">
      <alignment vertical="center"/>
    </xf>
    <xf numFmtId="0" fontId="29" fillId="0" borderId="0" xfId="9" applyFont="1" applyFill="1" applyAlignment="1">
      <alignment vertical="center"/>
    </xf>
    <xf numFmtId="0" fontId="120" fillId="0" borderId="0" xfId="10" applyFont="1" applyFill="1" applyAlignment="1">
      <alignment vertical="center"/>
    </xf>
    <xf numFmtId="0" fontId="25" fillId="32" borderId="0" xfId="0" applyFont="1" applyFill="1" applyBorder="1"/>
    <xf numFmtId="0" fontId="25" fillId="32" borderId="264" xfId="0" applyFont="1" applyFill="1" applyBorder="1"/>
    <xf numFmtId="44" fontId="25" fillId="32" borderId="264" xfId="15" applyNumberFormat="1" applyFont="1" applyFill="1" applyBorder="1"/>
    <xf numFmtId="0" fontId="0" fillId="0" borderId="0" xfId="0" applyAlignment="1"/>
    <xf numFmtId="0" fontId="0" fillId="33" borderId="265" xfId="0" applyFont="1" applyFill="1" applyBorder="1"/>
    <xf numFmtId="0" fontId="0" fillId="33" borderId="266" xfId="0" applyFont="1" applyFill="1" applyBorder="1"/>
    <xf numFmtId="171" fontId="0" fillId="33" borderId="266" xfId="0" applyNumberFormat="1" applyFont="1" applyFill="1" applyBorder="1"/>
    <xf numFmtId="44" fontId="0" fillId="33" borderId="266" xfId="15" applyNumberFormat="1" applyFont="1" applyFill="1" applyBorder="1"/>
    <xf numFmtId="0" fontId="0" fillId="0" borderId="0" xfId="0" applyAlignment="1">
      <alignment horizontal="left"/>
    </xf>
    <xf numFmtId="0" fontId="0" fillId="0" borderId="267" xfId="0" applyFont="1" applyBorder="1"/>
    <xf numFmtId="0" fontId="0" fillId="0" borderId="268" xfId="0" applyFont="1" applyBorder="1"/>
    <xf numFmtId="171" fontId="0" fillId="0" borderId="268" xfId="0" applyNumberFormat="1" applyFont="1" applyBorder="1"/>
    <xf numFmtId="44" fontId="0" fillId="0" borderId="268" xfId="15" applyNumberFormat="1" applyFont="1" applyBorder="1"/>
    <xf numFmtId="0" fontId="0" fillId="33" borderId="267" xfId="0" applyFont="1" applyFill="1" applyBorder="1"/>
    <xf numFmtId="0" fontId="0" fillId="33" borderId="268" xfId="0" applyFont="1" applyFill="1" applyBorder="1"/>
    <xf numFmtId="171" fontId="0" fillId="33" borderId="268" xfId="0" applyNumberFormat="1" applyFont="1" applyFill="1" applyBorder="1"/>
    <xf numFmtId="44" fontId="0" fillId="33" borderId="268" xfId="15" applyNumberFormat="1" applyFont="1" applyFill="1" applyBorder="1"/>
    <xf numFmtId="0" fontId="0" fillId="0" borderId="0" xfId="0" applyNumberFormat="1"/>
    <xf numFmtId="0" fontId="71" fillId="0" borderId="0" xfId="0" applyFont="1" applyAlignment="1">
      <alignment horizontal="left" vertical="center"/>
    </xf>
    <xf numFmtId="44" fontId="0" fillId="0" borderId="0" xfId="0" applyNumberFormat="1"/>
    <xf numFmtId="44" fontId="0" fillId="0" borderId="0" xfId="15" applyFont="1"/>
    <xf numFmtId="0" fontId="57" fillId="0" borderId="0" xfId="9" applyFont="1" applyAlignment="1" applyProtection="1">
      <alignment horizontal="left" vertical="center"/>
      <protection locked="0"/>
    </xf>
    <xf numFmtId="0" fontId="35" fillId="0" borderId="0" xfId="8" applyFill="1" applyAlignment="1" applyProtection="1">
      <alignment vertical="center"/>
      <protection locked="0"/>
    </xf>
    <xf numFmtId="0" fontId="24" fillId="3" borderId="0" xfId="0" applyFont="1" applyFill="1" applyAlignment="1" applyProtection="1">
      <alignment vertical="center"/>
      <protection locked="0"/>
    </xf>
    <xf numFmtId="0" fontId="77" fillId="3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170" fontId="15" fillId="0" borderId="0" xfId="0" applyNumberFormat="1" applyFont="1" applyAlignment="1" applyProtection="1">
      <alignment horizontal="center" vertical="center"/>
      <protection locked="0"/>
    </xf>
    <xf numFmtId="0" fontId="31" fillId="34" borderId="0" xfId="0" applyFont="1" applyFill="1" applyAlignment="1" applyProtection="1">
      <alignment horizontal="center" vertical="center"/>
      <protection locked="0"/>
    </xf>
    <xf numFmtId="0" fontId="31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66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94" fillId="0" borderId="0" xfId="0" applyFont="1" applyAlignment="1" applyProtection="1">
      <alignment vertical="center"/>
      <protection locked="0"/>
    </xf>
    <xf numFmtId="0" fontId="67" fillId="0" borderId="0" xfId="0" applyFont="1" applyAlignment="1" applyProtection="1">
      <alignment vertical="center"/>
      <protection locked="0"/>
    </xf>
    <xf numFmtId="0" fontId="67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67" fillId="0" borderId="150" xfId="0" applyFont="1" applyBorder="1" applyAlignment="1" applyProtection="1">
      <alignment vertical="center"/>
      <protection locked="0"/>
    </xf>
    <xf numFmtId="0" fontId="67" fillId="0" borderId="269" xfId="0" applyFont="1" applyBorder="1" applyAlignment="1" applyProtection="1">
      <alignment horizontal="center" vertical="center"/>
      <protection locked="0"/>
    </xf>
    <xf numFmtId="0" fontId="67" fillId="0" borderId="27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25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271" xfId="0" applyFont="1" applyBorder="1" applyAlignment="1" applyProtection="1">
      <alignment horizontal="left" vertical="center"/>
      <protection locked="0"/>
    </xf>
    <xf numFmtId="0" fontId="0" fillId="0" borderId="271" xfId="0" applyFont="1" applyBorder="1" applyAlignment="1" applyProtection="1">
      <alignment horizontal="center" vertical="center"/>
      <protection locked="0"/>
    </xf>
    <xf numFmtId="0" fontId="0" fillId="0" borderId="271" xfId="0" applyFont="1" applyBorder="1" applyAlignment="1" applyProtection="1">
      <alignment vertical="center"/>
      <protection locked="0"/>
    </xf>
    <xf numFmtId="0" fontId="167" fillId="0" borderId="0" xfId="1" applyFont="1" applyAlignment="1">
      <alignment horizontal="left" vertical="center"/>
    </xf>
  </cellXfs>
  <cellStyles count="16">
    <cellStyle name="Hyperlink" xfId="1" builtinId="8"/>
    <cellStyle name="Komma 3" xfId="3"/>
    <cellStyle name="Normaal 2" xfId="13"/>
    <cellStyle name="Normal_Boekwerk excel 2003 gevorderden nieuw_Frank" xfId="9"/>
    <cellStyle name="Procent" xfId="6" builtinId="5"/>
    <cellStyle name="Standaard" xfId="0" builtinId="0"/>
    <cellStyle name="Standaard 2" xfId="8"/>
    <cellStyle name="Standaard_Opdr. 2 Urenoptelling 2" xfId="10"/>
    <cellStyle name="Standaard_Opdr. 3 uitgebreide urenberekening" xfId="12"/>
    <cellStyle name="Standaard_Valideren" xfId="14"/>
    <cellStyle name="Valuta" xfId="5" builtinId="4"/>
    <cellStyle name="Valuta 2" xfId="2"/>
    <cellStyle name="Valuta 2 2" xfId="4"/>
    <cellStyle name="Valuta 2 2 2" xfId="11"/>
    <cellStyle name="Valuta 2 3" xfId="7"/>
    <cellStyle name="Valuta 4" xfId="15"/>
  </cellStyles>
  <dxfs count="40"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 patternType="solid">
          <fgColor indexed="64"/>
          <bgColor theme="9" tint="0.79998168889431442"/>
        </patternFill>
      </fill>
    </dxf>
    <dxf>
      <font>
        <strike val="0"/>
        <color auto="1"/>
        <name val="Cambria"/>
        <scheme val="none"/>
      </font>
      <fill>
        <patternFill patternType="solid">
          <fgColor indexed="64"/>
          <bgColor rgb="FFFFFFCC"/>
        </patternFill>
      </fill>
    </dxf>
    <dxf>
      <fill>
        <patternFill>
          <bgColor rgb="FFA6D86E"/>
        </patternFill>
      </fill>
    </dxf>
    <dxf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 &quot;€&quot;\ * #,##0.00_ ;_ &quot;€&quot;\ * \-#,##0.00_ ;_ &quot;€&quot;\ * &quot;-&quot;??_ ;_ @_ "/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1" formatCode="dd/mm/yyyy"/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left style="thin">
          <color theme="1"/>
        </left>
        <right style="thin">
          <color theme="1"/>
        </right>
        <top style="medium">
          <color theme="1"/>
        </top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numFmt numFmtId="34" formatCode="_ &quot;€&quot;\ * #,##0.00_ ;_ &quot;€&quot;\ * \-#,##0.00_ ;_ &quot;€&quot;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5" formatCode="0#########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5" formatCode="0#########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71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22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hair">
          <color auto="1"/>
        </top>
        <bottom style="hair">
          <color auto="1"/>
        </bottom>
      </border>
    </dxf>
    <dxf>
      <border outline="0">
        <bottom style="double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rgb="FF000000"/>
        </top>
        <bottom style="thin">
          <color auto="1"/>
        </bottom>
      </border>
    </dxf>
    <dxf>
      <font>
        <strike val="0"/>
        <outline val="0"/>
        <u val="none"/>
        <vertAlign val="baseline"/>
        <name val="Calibri"/>
        <scheme val="minor"/>
      </font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indexed="18"/>
        <name val="Calibri"/>
        <scheme val="minor"/>
      </font>
      <fill>
        <patternFill patternType="solid">
          <fgColor indexed="64"/>
          <bgColor indexed="4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5" formatCode="0#########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5" formatCode="0#########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71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indexed="22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 outline="0">
        <bottom style="double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indexed="18"/>
        <name val="Calibri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7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externalLink" Target="externalLinks/externalLink10.xml"/><Relationship Id="rId47" Type="http://schemas.openxmlformats.org/officeDocument/2006/relationships/externalLink" Target="externalLinks/externalLink15.xml"/><Relationship Id="rId50" Type="http://schemas.openxmlformats.org/officeDocument/2006/relationships/externalLink" Target="externalLinks/externalLink18.xml"/><Relationship Id="rId55" Type="http://schemas.openxmlformats.org/officeDocument/2006/relationships/externalLink" Target="externalLinks/externalLink23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9.xml"/><Relationship Id="rId54" Type="http://schemas.openxmlformats.org/officeDocument/2006/relationships/externalLink" Target="externalLinks/externalLink22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5.xml"/><Relationship Id="rId40" Type="http://schemas.openxmlformats.org/officeDocument/2006/relationships/externalLink" Target="externalLinks/externalLink8.xml"/><Relationship Id="rId45" Type="http://schemas.openxmlformats.org/officeDocument/2006/relationships/externalLink" Target="externalLinks/externalLink13.xml"/><Relationship Id="rId53" Type="http://schemas.openxmlformats.org/officeDocument/2006/relationships/externalLink" Target="externalLinks/externalLink21.xml"/><Relationship Id="rId58" Type="http://schemas.openxmlformats.org/officeDocument/2006/relationships/externalLink" Target="externalLinks/externalLink2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49" Type="http://schemas.openxmlformats.org/officeDocument/2006/relationships/externalLink" Target="externalLinks/externalLink17.xml"/><Relationship Id="rId57" Type="http://schemas.openxmlformats.org/officeDocument/2006/relationships/externalLink" Target="externalLinks/externalLink25.xml"/><Relationship Id="rId61" Type="http://schemas.microsoft.com/office/2007/relationships/slicerCache" Target="slicerCaches/slicerCach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2.xml"/><Relationship Id="rId52" Type="http://schemas.openxmlformats.org/officeDocument/2006/relationships/externalLink" Target="externalLinks/externalLink20.xml"/><Relationship Id="rId60" Type="http://schemas.openxmlformats.org/officeDocument/2006/relationships/pivotCacheDefinition" Target="pivotCache/pivotCacheDefinition2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43" Type="http://schemas.openxmlformats.org/officeDocument/2006/relationships/externalLink" Target="externalLinks/externalLink11.xml"/><Relationship Id="rId48" Type="http://schemas.openxmlformats.org/officeDocument/2006/relationships/externalLink" Target="externalLinks/externalLink16.xml"/><Relationship Id="rId56" Type="http://schemas.openxmlformats.org/officeDocument/2006/relationships/externalLink" Target="externalLinks/externalLink24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externalLink" Target="externalLinks/externalLink6.xml"/><Relationship Id="rId46" Type="http://schemas.openxmlformats.org/officeDocument/2006/relationships/externalLink" Target="externalLinks/externalLink14.xml"/><Relationship Id="rId59" Type="http://schemas.openxmlformats.org/officeDocument/2006/relationships/pivotCacheDefinition" Target="pivotCache/pivotCacheDefinition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'Opdr. 21 Grafiek invoegen'!$B$16</c:f>
              <c:strCache>
                <c:ptCount val="1"/>
                <c:pt idx="0">
                  <c:v>jan</c:v>
                </c:pt>
              </c:strCache>
            </c:strRef>
          </c:tx>
          <c:invertIfNegative val="0"/>
          <c:cat>
            <c:strRef>
              <c:f>'Opdr. 21 Grafiek invoegen'!$C$15:$F$15</c:f>
              <c:strCache>
                <c:ptCount val="4"/>
                <c:pt idx="0">
                  <c:v>Inkomsten</c:v>
                </c:pt>
                <c:pt idx="1">
                  <c:v>Kosten</c:v>
                </c:pt>
                <c:pt idx="2">
                  <c:v>Totaal</c:v>
                </c:pt>
                <c:pt idx="3">
                  <c:v>Kolom of staaf grafiek</c:v>
                </c:pt>
              </c:strCache>
            </c:strRef>
          </c:cat>
          <c:val>
            <c:numRef>
              <c:f>'Opdr. 21 Grafiek invoegen'!$C$16:$F$16</c:f>
              <c:numCache>
                <c:formatCode>_([$€-2]\ * #,##0.00_);_([$€-2]\ * \(#,##0.00\);_([$€-2]\ * "-"??_);_(@_)</c:formatCode>
                <c:ptCount val="4"/>
                <c:pt idx="0">
                  <c:v>900</c:v>
                </c:pt>
                <c:pt idx="1">
                  <c:v>800</c:v>
                </c:pt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62-4891-9BDF-792E9F112D5B}"/>
            </c:ext>
          </c:extLst>
        </c:ser>
        <c:ser>
          <c:idx val="1"/>
          <c:order val="1"/>
          <c:tx>
            <c:strRef>
              <c:f>'Opdr. 21 Grafiek invoegen'!$B$17</c:f>
              <c:strCache>
                <c:ptCount val="1"/>
                <c:pt idx="0">
                  <c:v>feb</c:v>
                </c:pt>
              </c:strCache>
            </c:strRef>
          </c:tx>
          <c:invertIfNegative val="0"/>
          <c:cat>
            <c:strRef>
              <c:f>'Opdr. 21 Grafiek invoegen'!$C$15:$F$15</c:f>
              <c:strCache>
                <c:ptCount val="4"/>
                <c:pt idx="0">
                  <c:v>Inkomsten</c:v>
                </c:pt>
                <c:pt idx="1">
                  <c:v>Kosten</c:v>
                </c:pt>
                <c:pt idx="2">
                  <c:v>Totaal</c:v>
                </c:pt>
                <c:pt idx="3">
                  <c:v>Kolom of staaf grafiek</c:v>
                </c:pt>
              </c:strCache>
            </c:strRef>
          </c:cat>
          <c:val>
            <c:numRef>
              <c:f>'Opdr. 21 Grafiek invoegen'!$C$17:$F$17</c:f>
              <c:numCache>
                <c:formatCode>_([$€-2]\ * #,##0.00_);_([$€-2]\ * \(#,##0.00\);_([$€-2]\ * "-"??_);_(@_)</c:formatCode>
                <c:ptCount val="4"/>
                <c:pt idx="0">
                  <c:v>1300</c:v>
                </c:pt>
                <c:pt idx="1">
                  <c:v>500</c:v>
                </c:pt>
                <c:pt idx="2">
                  <c:v>800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962-4891-9BDF-792E9F112D5B}"/>
            </c:ext>
          </c:extLst>
        </c:ser>
        <c:ser>
          <c:idx val="2"/>
          <c:order val="2"/>
          <c:tx>
            <c:strRef>
              <c:f>'Opdr. 21 Grafiek invoegen'!$B$18</c:f>
              <c:strCache>
                <c:ptCount val="1"/>
                <c:pt idx="0">
                  <c:v>maart</c:v>
                </c:pt>
              </c:strCache>
            </c:strRef>
          </c:tx>
          <c:invertIfNegative val="0"/>
          <c:cat>
            <c:strRef>
              <c:f>'Opdr. 21 Grafiek invoegen'!$C$15:$F$15</c:f>
              <c:strCache>
                <c:ptCount val="4"/>
                <c:pt idx="0">
                  <c:v>Inkomsten</c:v>
                </c:pt>
                <c:pt idx="1">
                  <c:v>Kosten</c:v>
                </c:pt>
                <c:pt idx="2">
                  <c:v>Totaal</c:v>
                </c:pt>
                <c:pt idx="3">
                  <c:v>Kolom of staaf grafiek</c:v>
                </c:pt>
              </c:strCache>
            </c:strRef>
          </c:cat>
          <c:val>
            <c:numRef>
              <c:f>'Opdr. 21 Grafiek invoegen'!$C$18:$F$18</c:f>
              <c:numCache>
                <c:formatCode>_([$€-2]\ * #,##0.00_);_([$€-2]\ * \(#,##0.00\);_([$€-2]\ * "-"??_);_(@_)</c:formatCode>
                <c:ptCount val="4"/>
                <c:pt idx="0">
                  <c:v>1100</c:v>
                </c:pt>
                <c:pt idx="1">
                  <c:v>1250</c:v>
                </c:pt>
                <c:pt idx="2">
                  <c:v>-150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962-4891-9BDF-792E9F112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0279160"/>
        <c:axId val="460278768"/>
        <c:axId val="0"/>
      </c:bar3DChart>
      <c:catAx>
        <c:axId val="460279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chemeClr val="accent1">
              <a:lumMod val="20000"/>
              <a:lumOff val="80000"/>
            </a:schemeClr>
          </a:solidFill>
        </c:spPr>
        <c:txPr>
          <a:bodyPr rot="-2700000" vert="horz"/>
          <a:lstStyle/>
          <a:p>
            <a:pPr>
              <a:defRPr/>
            </a:pPr>
            <a:endParaRPr lang="nl-NL"/>
          </a:p>
        </c:txPr>
        <c:crossAx val="460278768"/>
        <c:crosses val="autoZero"/>
        <c:auto val="1"/>
        <c:lblAlgn val="ctr"/>
        <c:lblOffset val="100"/>
        <c:noMultiLvlLbl val="0"/>
      </c:catAx>
      <c:valAx>
        <c:axId val="460278768"/>
        <c:scaling>
          <c:orientation val="minMax"/>
        </c:scaling>
        <c:delete val="0"/>
        <c:axPos val="l"/>
        <c:majorGridlines/>
        <c:numFmt formatCode="_([$€-2]\ * #,##0.00_);_([$€-2]\ * \(#,##0.00\);_([$€-2]\ 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460279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237158677533695"/>
          <c:y val="0.36012988328227502"/>
          <c:w val="0.153509347515771"/>
          <c:h val="0.27652817513566502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66CC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gap"/>
    <c:showDLblsOverMax val="0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1e kwt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'Opdr. 21 Grafiek invoegen'!$B$13</c:f>
              <c:strCache>
                <c:ptCount val="1"/>
                <c:pt idx="0">
                  <c:v>1e</c:v>
                </c:pt>
              </c:strCache>
            </c:strRef>
          </c:tx>
          <c:explosion val="1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061-4EE9-BE1D-60EFA05BF39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061-4EE9-BE1D-60EFA05BF39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061-4EE9-BE1D-60EFA05BF39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'Opdr. 21 Grafiek invoegen'!$C$12:$E$12</c:f>
              <c:strCache>
                <c:ptCount val="3"/>
                <c:pt idx="0">
                  <c:v>Inkomsten</c:v>
                </c:pt>
                <c:pt idx="1">
                  <c:v>Kosten</c:v>
                </c:pt>
                <c:pt idx="2">
                  <c:v>Totaal</c:v>
                </c:pt>
              </c:strCache>
            </c:strRef>
          </c:cat>
          <c:val>
            <c:numRef>
              <c:f>'Opdr. 21 Grafiek invoegen'!$C$13:$E$13</c:f>
              <c:numCache>
                <c:formatCode>_([$€-2]\ * #,##0.00_);_([$€-2]\ * \(#,##0.00\);_([$€-2]\ * "-"??_);_(@_)</c:formatCode>
                <c:ptCount val="3"/>
                <c:pt idx="0">
                  <c:v>4300</c:v>
                </c:pt>
                <c:pt idx="1">
                  <c:v>1550</c:v>
                </c:pt>
                <c:pt idx="2">
                  <c:v>2750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061-4EE9-BE1D-60EFA05BF39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[Werkboek Excel basis gecombineerd met gevorderd.xlsx]Opdr. 26 Draaitabel instellen!Draaitabel1</c:name>
    <c:fmtId val="15"/>
  </c:pivotSource>
  <c:chart>
    <c:title>
      <c:layout>
        <c:manualLayout>
          <c:xMode val="edge"/>
          <c:yMode val="edge"/>
          <c:x val="0.84520649662381941"/>
          <c:y val="4.39496787039551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2025394261614737"/>
          <c:y val="0.22367381663498959"/>
          <c:w val="0.68174035937815469"/>
          <c:h val="0.328987238664132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'Opdr. 26 Draaitabel instellen'!$I$11:$I$12</c:f>
              <c:strCache>
                <c:ptCount val="1"/>
                <c:pt idx="0">
                  <c:v>Electro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'Opdr. 26 Draaitabel instellen'!$G$13:$H$25</c:f>
              <c:multiLvlStrCache>
                <c:ptCount val="10"/>
                <c:lvl>
                  <c:pt idx="0">
                    <c:v>Assen</c:v>
                  </c:pt>
                  <c:pt idx="1">
                    <c:v>Eindhoven</c:v>
                  </c:pt>
                  <c:pt idx="2">
                    <c:v>Maastricht</c:v>
                  </c:pt>
                  <c:pt idx="3">
                    <c:v>Utrecht</c:v>
                  </c:pt>
                  <c:pt idx="4">
                    <c:v>Weert</c:v>
                  </c:pt>
                  <c:pt idx="5">
                    <c:v>Assen</c:v>
                  </c:pt>
                  <c:pt idx="6">
                    <c:v>Eindhoven</c:v>
                  </c:pt>
                  <c:pt idx="7">
                    <c:v>Maastricht</c:v>
                  </c:pt>
                  <c:pt idx="8">
                    <c:v>Utrecht</c:v>
                  </c:pt>
                  <c:pt idx="9">
                    <c:v>Weert</c:v>
                  </c:pt>
                </c:lvl>
                <c:lvl>
                  <c:pt idx="0">
                    <c:v>Peter</c:v>
                  </c:pt>
                  <c:pt idx="5">
                    <c:v>Rob</c:v>
                  </c:pt>
                </c:lvl>
              </c:multiLvlStrCache>
            </c:multiLvlStrRef>
          </c:cat>
          <c:val>
            <c:numRef>
              <c:f>'Opdr. 26 Draaitabel instellen'!$I$13:$I$25</c:f>
              <c:numCache>
                <c:formatCode>General</c:formatCode>
                <c:ptCount val="10"/>
                <c:pt idx="0">
                  <c:v>210250</c:v>
                </c:pt>
                <c:pt idx="1">
                  <c:v>163000</c:v>
                </c:pt>
                <c:pt idx="2">
                  <c:v>68500</c:v>
                </c:pt>
                <c:pt idx="3">
                  <c:v>115750</c:v>
                </c:pt>
                <c:pt idx="4">
                  <c:v>21250</c:v>
                </c:pt>
                <c:pt idx="5">
                  <c:v>75250</c:v>
                </c:pt>
                <c:pt idx="6">
                  <c:v>28000</c:v>
                </c:pt>
                <c:pt idx="7">
                  <c:v>169750</c:v>
                </c:pt>
                <c:pt idx="8">
                  <c:v>217000</c:v>
                </c:pt>
                <c:pt idx="9">
                  <c:v>122500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DD-42E3-88BB-3D4E6CF8E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277984"/>
        <c:axId val="460279552"/>
      </c:barChart>
      <c:catAx>
        <c:axId val="46027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60279552"/>
        <c:crosses val="autoZero"/>
        <c:auto val="1"/>
        <c:lblAlgn val="ctr"/>
        <c:lblOffset val="100"/>
        <c:noMultiLvlLbl val="0"/>
      </c:catAx>
      <c:valAx>
        <c:axId val="460279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60277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png"/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7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png"/><Relationship Id="rId1" Type="http://schemas.openxmlformats.org/officeDocument/2006/relationships/image" Target="../media/image2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604886</xdr:colOff>
      <xdr:row>27</xdr:row>
      <xdr:rowOff>57499</xdr:rowOff>
    </xdr:from>
    <xdr:to>
      <xdr:col>10</xdr:col>
      <xdr:colOff>633880</xdr:colOff>
      <xdr:row>29</xdr:row>
      <xdr:rowOff>74644</xdr:rowOff>
    </xdr:to>
    <xdr:pic>
      <xdr:nvPicPr>
        <xdr:cNvPr id="2" name="Picture 89">
          <a:extLst>
            <a:ext uri="{FF2B5EF4-FFF2-40B4-BE49-F238E27FC236}">
              <a16:creationId xmlns:a16="http://schemas.microsoft.com/office/drawing/2014/main" xmlns="" id="{B09F46D1-26CB-4FA7-B6B7-8A2A63F1E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3886" y="5496274"/>
          <a:ext cx="2372144" cy="3981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3</xdr:row>
      <xdr:rowOff>47625</xdr:rowOff>
    </xdr:from>
    <xdr:to>
      <xdr:col>11</xdr:col>
      <xdr:colOff>342900</xdr:colOff>
      <xdr:row>8</xdr:row>
      <xdr:rowOff>129332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6D50058E-44A9-491C-AE50-1BBAC79DA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19800" y="885825"/>
          <a:ext cx="1647825" cy="1081832"/>
        </a:xfrm>
        <a:prstGeom prst="rect">
          <a:avLst/>
        </a:prstGeom>
      </xdr:spPr>
    </xdr:pic>
    <xdr:clientData/>
  </xdr:twoCellAnchor>
  <xdr:twoCellAnchor>
    <xdr:from>
      <xdr:col>7</xdr:col>
      <xdr:colOff>352425</xdr:colOff>
      <xdr:row>3</xdr:row>
      <xdr:rowOff>114300</xdr:rowOff>
    </xdr:from>
    <xdr:to>
      <xdr:col>9</xdr:col>
      <xdr:colOff>276225</xdr:colOff>
      <xdr:row>4</xdr:row>
      <xdr:rowOff>47625</xdr:rowOff>
    </xdr:to>
    <xdr:cxnSp macro="">
      <xdr:nvCxnSpPr>
        <xdr:cNvPr id="3" name="Rechte verbindingslijn met pijl 2">
          <a:extLst>
            <a:ext uri="{FF2B5EF4-FFF2-40B4-BE49-F238E27FC236}">
              <a16:creationId xmlns="" xmlns:a16="http://schemas.microsoft.com/office/drawing/2014/main" id="{6FE7C9D8-AECF-41D8-B0F7-69AD0906147B}"/>
            </a:ext>
          </a:extLst>
        </xdr:cNvPr>
        <xdr:cNvCxnSpPr/>
      </xdr:nvCxnSpPr>
      <xdr:spPr>
        <a:xfrm>
          <a:off x="4895850" y="952500"/>
          <a:ext cx="1381125" cy="133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</xdr:row>
          <xdr:rowOff>85725</xdr:rowOff>
        </xdr:from>
        <xdr:to>
          <xdr:col>4</xdr:col>
          <xdr:colOff>28575</xdr:colOff>
          <xdr:row>4</xdr:row>
          <xdr:rowOff>85725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</xdr:row>
          <xdr:rowOff>85725</xdr:rowOff>
        </xdr:from>
        <xdr:to>
          <xdr:col>4</xdr:col>
          <xdr:colOff>28575</xdr:colOff>
          <xdr:row>4</xdr:row>
          <xdr:rowOff>85725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=""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371475</xdr:colOff>
          <xdr:row>8</xdr:row>
          <xdr:rowOff>123825</xdr:rowOff>
        </xdr:from>
        <xdr:to>
          <xdr:col>4</xdr:col>
          <xdr:colOff>371475</xdr:colOff>
          <xdr:row>8</xdr:row>
          <xdr:rowOff>123825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xmlns="" id="{00000000-0008-0000-04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371475</xdr:colOff>
          <xdr:row>8</xdr:row>
          <xdr:rowOff>123825</xdr:rowOff>
        </xdr:from>
        <xdr:to>
          <xdr:col>4</xdr:col>
          <xdr:colOff>371475</xdr:colOff>
          <xdr:row>8</xdr:row>
          <xdr:rowOff>123825</xdr:rowOff>
        </xdr:to>
        <xdr:sp macro="" textlink="">
          <xdr:nvSpPr>
            <xdr:cNvPr id="16386" name="Object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xmlns="" id="{00000000-0008-0000-04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60960</xdr:colOff>
      <xdr:row>1</xdr:row>
      <xdr:rowOff>0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>
          <a:grpSpLocks noChangeAspect="1"/>
        </xdr:cNvGrpSpPr>
      </xdr:nvGrpSpPr>
      <xdr:grpSpPr bwMode="auto">
        <a:xfrm rot="16200000" flipV="1">
          <a:off x="1497330" y="-1106805"/>
          <a:ext cx="0" cy="2994660"/>
          <a:chOff x="5531" y="1258"/>
          <a:chExt cx="5291" cy="13813"/>
        </a:xfrm>
      </xdr:grpSpPr>
      <xdr:cxnSp macro="">
        <xdr:nvCxnSpPr>
          <xdr:cNvPr id="3" name="AutoShape 6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CxnSpPr>
            <a:cxnSpLocks noChangeAspect="1" noChangeShapeType="1"/>
          </xdr:cNvCxnSpPr>
        </xdr:nvCxnSpPr>
        <xdr:spPr bwMode="auto">
          <a:xfrm flipH="1">
            <a:off x="6519" y="1258"/>
            <a:ext cx="4303" cy="10040"/>
          </a:xfrm>
          <a:prstGeom prst="straightConnector1">
            <a:avLst/>
          </a:prstGeom>
          <a:noFill/>
          <a:ln w="9525">
            <a:solidFill>
              <a:srgbClr val="A7BFDE"/>
            </a:solidFill>
            <a:round/>
            <a:headEnd/>
            <a:tailEnd/>
          </a:ln>
        </xdr:spPr>
      </xdr:cxnSp>
      <xdr:grpSp>
        <xdr:nvGrpSpPr>
          <xdr:cNvPr id="4" name="Group 2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-379161674" y="9226"/>
            <a:ext cx="379172496" cy="2030901"/>
            <a:chOff x="-379161674" y="9226"/>
            <a:chExt cx="379172496" cy="2030901"/>
          </a:xfrm>
        </xdr:grpSpPr>
        <xdr:sp macro="" textlink="">
          <xdr:nvSpPr>
            <xdr:cNvPr id="5" name="Freeform 5">
              <a:extLst>
                <a:ext uri="{FF2B5EF4-FFF2-40B4-BE49-F238E27FC236}">
                  <a16:creationId xmlns="" xmlns:a16="http://schemas.microsoft.com/office/drawing/2014/main" id="{00000000-0008-0000-0000-000005000000}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5531" y="9226"/>
              <a:ext cx="5291" cy="5845"/>
            </a:xfrm>
            <a:custGeom>
              <a:avLst/>
              <a:gdLst>
                <a:gd name="T0" fmla="*/ 2 w 6418"/>
                <a:gd name="T1" fmla="*/ 7 h 6670"/>
                <a:gd name="T2" fmla="*/ 2 w 6418"/>
                <a:gd name="T3" fmla="*/ 34 h 6670"/>
                <a:gd name="T4" fmla="*/ 2 w 6418"/>
                <a:gd name="T5" fmla="*/ 34 h 6670"/>
                <a:gd name="T6" fmla="*/ 2 w 6418"/>
                <a:gd name="T7" fmla="*/ 11 h 6670"/>
                <a:gd name="T8" fmla="*/ 2 w 6418"/>
                <a:gd name="T9" fmla="*/ 7 h 667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6418"/>
                <a:gd name="T16" fmla="*/ 0 h 6670"/>
                <a:gd name="T17" fmla="*/ 6418 w 6418"/>
                <a:gd name="T18" fmla="*/ 6670 h 6670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6418" h="6670">
                  <a:moveTo>
                    <a:pt x="6418" y="1185"/>
                  </a:moveTo>
                  <a:lnTo>
                    <a:pt x="6418" y="6670"/>
                  </a:lnTo>
                  <a:lnTo>
                    <a:pt x="1809" y="6669"/>
                  </a:lnTo>
                  <a:cubicBezTo>
                    <a:pt x="974" y="5889"/>
                    <a:pt x="0" y="3958"/>
                    <a:pt x="1407" y="1987"/>
                  </a:cubicBezTo>
                  <a:cubicBezTo>
                    <a:pt x="2830" y="0"/>
                    <a:pt x="5591" y="411"/>
                    <a:pt x="6418" y="1185"/>
                  </a:cubicBezTo>
                  <a:close/>
                </a:path>
              </a:pathLst>
            </a:custGeom>
            <a:solidFill>
              <a:srgbClr val="A7BFD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6" name="Oval 4">
              <a:extLst>
                <a:ext uri="{FF2B5EF4-FFF2-40B4-BE49-F238E27FC236}">
                  <a16:creationId xmlns="" xmlns:a16="http://schemas.microsoft.com/office/drawing/2014/main" id="{00000000-0008-0000-0000-00000600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 rot="5327714" flipV="1">
              <a:off x="6117" y="10212"/>
              <a:ext cx="4526" cy="4258"/>
            </a:xfrm>
            <a:prstGeom prst="ellipse">
              <a:avLst/>
            </a:prstGeom>
            <a:solidFill>
              <a:srgbClr val="D3DFE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7" name="Oval 3">
              <a:extLst>
                <a:ext uri="{FF2B5EF4-FFF2-40B4-BE49-F238E27FC236}">
                  <a16:creationId xmlns="" xmlns:a16="http://schemas.microsoft.com/office/drawing/2014/main" id="{00000000-0008-0000-0000-00000700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 rot="5327714" flipV="1">
              <a:off x="-329532480" y="1501140"/>
              <a:ext cx="3539" cy="0"/>
            </a:xfrm>
            <a:prstGeom prst="ellipse">
              <a:avLst/>
            </a:prstGeom>
            <a:solidFill>
              <a:srgbClr val="7BA0CD"/>
            </a:solidFill>
            <a:ln w="9525">
              <a:noFill/>
              <a:round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endParaRPr lang="nl-NL" sz="1000" b="1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r>
                <a:rPr lang="nl-NL" sz="12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 </a:t>
              </a:r>
              <a:r>
                <a:rPr lang="nl-NL" sz="1200" b="1" i="0" strike="noStrike">
                  <a:solidFill>
                    <a:schemeClr val="bg1"/>
                  </a:solidFill>
                  <a:latin typeface="Times New Roman"/>
                  <a:cs typeface="Times New Roman"/>
                </a:rPr>
                <a:t>Blok</a:t>
              </a:r>
              <a:r>
                <a:rPr lang="nl-NL" sz="1200" b="1" i="0" strike="noStrike" baseline="0">
                  <a:solidFill>
                    <a:schemeClr val="bg1"/>
                  </a:solidFill>
                  <a:latin typeface="Times New Roman"/>
                  <a:cs typeface="Times New Roman"/>
                </a:rPr>
                <a:t> 5</a:t>
              </a:r>
              <a:endParaRPr lang="nl-NL" sz="1200" b="1" i="0" strike="noStrike">
                <a:solidFill>
                  <a:schemeClr val="bg1"/>
                </a:solidFill>
                <a:latin typeface="Times New Roman"/>
                <a:cs typeface="Times New Roman"/>
              </a:endParaRPr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180975</xdr:colOff>
          <xdr:row>1</xdr:row>
          <xdr:rowOff>28575</xdr:rowOff>
        </xdr:from>
        <xdr:to>
          <xdr:col>3</xdr:col>
          <xdr:colOff>180975</xdr:colOff>
          <xdr:row>1</xdr:row>
          <xdr:rowOff>28575</xdr:rowOff>
        </xdr:to>
        <xdr:sp macro="" textlink="">
          <xdr:nvSpPr>
            <xdr:cNvPr id="22529" name="Object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180975</xdr:colOff>
          <xdr:row>1</xdr:row>
          <xdr:rowOff>28575</xdr:rowOff>
        </xdr:from>
        <xdr:to>
          <xdr:col>3</xdr:col>
          <xdr:colOff>180975</xdr:colOff>
          <xdr:row>1</xdr:row>
          <xdr:rowOff>28575</xdr:rowOff>
        </xdr:to>
        <xdr:sp macro="" textlink="">
          <xdr:nvSpPr>
            <xdr:cNvPr id="22530" name="Object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=""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222249</xdr:colOff>
      <xdr:row>18</xdr:row>
      <xdr:rowOff>3</xdr:rowOff>
    </xdr:from>
    <xdr:to>
      <xdr:col>7</xdr:col>
      <xdr:colOff>10584</xdr:colOff>
      <xdr:row>33</xdr:row>
      <xdr:rowOff>84667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03574" y="3933828"/>
          <a:ext cx="3293535" cy="294216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175260</xdr:rowOff>
    </xdr:from>
    <xdr:to>
      <xdr:col>1</xdr:col>
      <xdr:colOff>1196340</xdr:colOff>
      <xdr:row>15</xdr:row>
      <xdr:rowOff>47625</xdr:rowOff>
    </xdr:to>
    <xdr:pic>
      <xdr:nvPicPr>
        <xdr:cNvPr id="2" name="Picture 56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813560"/>
          <a:ext cx="1196340" cy="17868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956947</xdr:colOff>
      <xdr:row>6</xdr:row>
      <xdr:rowOff>190500</xdr:rowOff>
    </xdr:from>
    <xdr:to>
      <xdr:col>2</xdr:col>
      <xdr:colOff>564098</xdr:colOff>
      <xdr:row>9</xdr:row>
      <xdr:rowOff>38100</xdr:rowOff>
    </xdr:to>
    <xdr:cxnSp macro="">
      <xdr:nvCxnSpPr>
        <xdr:cNvPr id="3" name="AutoShape 2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>
          <a:cxnSpLocks noChangeShapeType="1"/>
        </xdr:cNvCxnSpPr>
      </xdr:nvCxnSpPr>
      <xdr:spPr bwMode="auto">
        <a:xfrm flipH="1">
          <a:off x="1166497" y="1628775"/>
          <a:ext cx="997801" cy="552450"/>
        </a:xfrm>
        <a:prstGeom prst="straightConnector1">
          <a:avLst/>
        </a:prstGeom>
        <a:noFill/>
        <a:ln w="38100">
          <a:solidFill>
            <a:srgbClr val="FFC000"/>
          </a:solidFill>
          <a:round/>
          <a:headEnd/>
          <a:tailEnd type="triangle" w="med" len="med"/>
        </a:ln>
        <a:scene3d>
          <a:camera prst="orthographicFront"/>
          <a:lightRig rig="threePt" dir="t"/>
        </a:scene3d>
        <a:sp3d prstMaterial="matte">
          <a:bevelT/>
        </a:sp3d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619125</xdr:colOff>
          <xdr:row>14</xdr:row>
          <xdr:rowOff>200025</xdr:rowOff>
        </xdr:from>
        <xdr:to>
          <xdr:col>2</xdr:col>
          <xdr:colOff>619125</xdr:colOff>
          <xdr:row>14</xdr:row>
          <xdr:rowOff>200025</xdr:rowOff>
        </xdr:to>
        <xdr:sp macro="" textlink="">
          <xdr:nvSpPr>
            <xdr:cNvPr id="24577" name="Object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=""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619125</xdr:colOff>
          <xdr:row>14</xdr:row>
          <xdr:rowOff>200025</xdr:rowOff>
        </xdr:from>
        <xdr:to>
          <xdr:col>2</xdr:col>
          <xdr:colOff>619125</xdr:colOff>
          <xdr:row>14</xdr:row>
          <xdr:rowOff>200025</xdr:rowOff>
        </xdr:to>
        <xdr:sp macro="" textlink="">
          <xdr:nvSpPr>
            <xdr:cNvPr id="24578" name="Object 2" hidden="1">
              <a:extLst>
                <a:ext uri="{63B3BB69-23CF-44E3-9099-C40C66FF867C}">
                  <a14:compatExt spid="_x0000_s24578"/>
                </a:ext>
                <a:ext uri="{FF2B5EF4-FFF2-40B4-BE49-F238E27FC236}">
                  <a16:creationId xmlns=""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558800</xdr:colOff>
      <xdr:row>4</xdr:row>
      <xdr:rowOff>144986</xdr:rowOff>
    </xdr:from>
    <xdr:to>
      <xdr:col>10</xdr:col>
      <xdr:colOff>98239</xdr:colOff>
      <xdr:row>7</xdr:row>
      <xdr:rowOff>263525</xdr:rowOff>
    </xdr:to>
    <xdr:pic>
      <xdr:nvPicPr>
        <xdr:cNvPr id="6" name="Afbeelding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73750" y="1183211"/>
          <a:ext cx="806264" cy="718614"/>
        </a:xfrm>
        <a:prstGeom prst="rect">
          <a:avLst/>
        </a:prstGeom>
      </xdr:spPr>
    </xdr:pic>
    <xdr:clientData/>
  </xdr:twoCellAnchor>
  <xdr:twoCellAnchor>
    <xdr:from>
      <xdr:col>8</xdr:col>
      <xdr:colOff>111125</xdr:colOff>
      <xdr:row>5</xdr:row>
      <xdr:rowOff>101600</xdr:rowOff>
    </xdr:from>
    <xdr:to>
      <xdr:col>9</xdr:col>
      <xdr:colOff>409575</xdr:colOff>
      <xdr:row>6</xdr:row>
      <xdr:rowOff>101600</xdr:rowOff>
    </xdr:to>
    <xdr:cxnSp macro="">
      <xdr:nvCxnSpPr>
        <xdr:cNvPr id="7" name="AutoShape 2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 flipV="1">
          <a:off x="5426075" y="1339850"/>
          <a:ext cx="908050" cy="200025"/>
        </a:xfrm>
        <a:prstGeom prst="straightConnector1">
          <a:avLst/>
        </a:prstGeom>
        <a:noFill/>
        <a:ln w="38100">
          <a:solidFill>
            <a:srgbClr val="FFC000"/>
          </a:solidFill>
          <a:round/>
          <a:headEnd/>
          <a:tailEnd type="triangle" w="med" len="med"/>
        </a:ln>
        <a:scene3d>
          <a:camera prst="orthographicFront"/>
          <a:lightRig rig="threePt" dir="t"/>
        </a:scene3d>
        <a:sp3d prstMaterial="matte">
          <a:bevelT/>
        </a:sp3d>
      </xdr:spPr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89853</xdr:colOff>
      <xdr:row>41</xdr:row>
      <xdr:rowOff>171450</xdr:rowOff>
    </xdr:from>
    <xdr:to>
      <xdr:col>5</xdr:col>
      <xdr:colOff>332423</xdr:colOff>
      <xdr:row>42</xdr:row>
      <xdr:rowOff>179070</xdr:rowOff>
    </xdr:to>
    <xdr:pic>
      <xdr:nvPicPr>
        <xdr:cNvPr id="2" name="Picture 65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90278" y="8391525"/>
          <a:ext cx="242570" cy="2457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304800</xdr:colOff>
      <xdr:row>12</xdr:row>
      <xdr:rowOff>20954</xdr:rowOff>
    </xdr:from>
    <xdr:to>
      <xdr:col>8</xdr:col>
      <xdr:colOff>966788</xdr:colOff>
      <xdr:row>18</xdr:row>
      <xdr:rowOff>127726</xdr:rowOff>
    </xdr:to>
    <xdr:pic>
      <xdr:nvPicPr>
        <xdr:cNvPr id="3" name="Picture 705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95775" y="2678429"/>
          <a:ext cx="2109788" cy="129739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447675</xdr:colOff>
      <xdr:row>12</xdr:row>
      <xdr:rowOff>142875</xdr:rowOff>
    </xdr:from>
    <xdr:to>
      <xdr:col>6</xdr:col>
      <xdr:colOff>475300</xdr:colOff>
      <xdr:row>12</xdr:row>
      <xdr:rowOff>228600</xdr:rowOff>
    </xdr:to>
    <xdr:cxnSp macro="">
      <xdr:nvCxnSpPr>
        <xdr:cNvPr id="4" name="Rechte verbindingslijn met pijl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3848100" y="2800350"/>
          <a:ext cx="618175" cy="857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419507</xdr:colOff>
      <xdr:row>13</xdr:row>
      <xdr:rowOff>167640</xdr:rowOff>
    </xdr:from>
    <xdr:to>
      <xdr:col>10</xdr:col>
      <xdr:colOff>37148</xdr:colOff>
      <xdr:row>20</xdr:row>
      <xdr:rowOff>185737</xdr:rowOff>
    </xdr:to>
    <xdr:pic>
      <xdr:nvPicPr>
        <xdr:cNvPr id="5" name="Picture 706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58282" y="3063240"/>
          <a:ext cx="1217841" cy="135159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22</xdr:row>
          <xdr:rowOff>123825</xdr:rowOff>
        </xdr:from>
        <xdr:to>
          <xdr:col>4</xdr:col>
          <xdr:colOff>152400</xdr:colOff>
          <xdr:row>22</xdr:row>
          <xdr:rowOff>123825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=""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22</xdr:row>
          <xdr:rowOff>123825</xdr:rowOff>
        </xdr:from>
        <xdr:to>
          <xdr:col>4</xdr:col>
          <xdr:colOff>152400</xdr:colOff>
          <xdr:row>22</xdr:row>
          <xdr:rowOff>123825</xdr:rowOff>
        </xdr:to>
        <xdr:sp macro="" textlink="">
          <xdr:nvSpPr>
            <xdr:cNvPr id="25602" name="Object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=""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32</xdr:row>
          <xdr:rowOff>123825</xdr:rowOff>
        </xdr:from>
        <xdr:to>
          <xdr:col>4</xdr:col>
          <xdr:colOff>152400</xdr:colOff>
          <xdr:row>32</xdr:row>
          <xdr:rowOff>123825</xdr:rowOff>
        </xdr:to>
        <xdr:sp macro="" textlink="">
          <xdr:nvSpPr>
            <xdr:cNvPr id="25603" name="Object 3" hidden="1">
              <a:extLst>
                <a:ext uri="{63B3BB69-23CF-44E3-9099-C40C66FF867C}">
                  <a14:compatExt spid="_x0000_s25603"/>
                </a:ext>
                <a:ext uri="{FF2B5EF4-FFF2-40B4-BE49-F238E27FC236}">
                  <a16:creationId xmlns="" xmlns:a16="http://schemas.microsoft.com/office/drawing/2014/main" id="{4BFA7E72-7988-426E-BBA7-6BA9016531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32</xdr:row>
          <xdr:rowOff>123825</xdr:rowOff>
        </xdr:from>
        <xdr:to>
          <xdr:col>4</xdr:col>
          <xdr:colOff>152400</xdr:colOff>
          <xdr:row>32</xdr:row>
          <xdr:rowOff>123825</xdr:rowOff>
        </xdr:to>
        <xdr:sp macro="" textlink="">
          <xdr:nvSpPr>
            <xdr:cNvPr id="25604" name="Object 4" hidden="1">
              <a:extLst>
                <a:ext uri="{63B3BB69-23CF-44E3-9099-C40C66FF867C}">
                  <a14:compatExt spid="_x0000_s25604"/>
                </a:ext>
                <a:ext uri="{FF2B5EF4-FFF2-40B4-BE49-F238E27FC236}">
                  <a16:creationId xmlns="" xmlns:a16="http://schemas.microsoft.com/office/drawing/2014/main" id="{CD4FE106-D5D4-446B-BE95-B7ACCAB4CC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475615</xdr:colOff>
      <xdr:row>45</xdr:row>
      <xdr:rowOff>1905</xdr:rowOff>
    </xdr:from>
    <xdr:to>
      <xdr:col>9</xdr:col>
      <xdr:colOff>29845</xdr:colOff>
      <xdr:row>46</xdr:row>
      <xdr:rowOff>32385</xdr:rowOff>
    </xdr:to>
    <xdr:pic>
      <xdr:nvPicPr>
        <xdr:cNvPr id="2" name="Picture 65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33290" y="8926830"/>
          <a:ext cx="220980" cy="2209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428625</xdr:colOff>
          <xdr:row>13</xdr:row>
          <xdr:rowOff>161925</xdr:rowOff>
        </xdr:from>
        <xdr:to>
          <xdr:col>4</xdr:col>
          <xdr:colOff>428625</xdr:colOff>
          <xdr:row>13</xdr:row>
          <xdr:rowOff>161925</xdr:rowOff>
        </xdr:to>
        <xdr:sp macro="" textlink="">
          <xdr:nvSpPr>
            <xdr:cNvPr id="26625" name="Object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xmlns="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428625</xdr:colOff>
          <xdr:row>13</xdr:row>
          <xdr:rowOff>161925</xdr:rowOff>
        </xdr:from>
        <xdr:to>
          <xdr:col>4</xdr:col>
          <xdr:colOff>428625</xdr:colOff>
          <xdr:row>13</xdr:row>
          <xdr:rowOff>161925</xdr:rowOff>
        </xdr:to>
        <xdr:sp macro="" textlink="">
          <xdr:nvSpPr>
            <xdr:cNvPr id="26626" name="Object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xmlns="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428625</xdr:colOff>
          <xdr:row>25</xdr:row>
          <xdr:rowOff>104775</xdr:rowOff>
        </xdr:from>
        <xdr:to>
          <xdr:col>4</xdr:col>
          <xdr:colOff>428625</xdr:colOff>
          <xdr:row>25</xdr:row>
          <xdr:rowOff>104775</xdr:rowOff>
        </xdr:to>
        <xdr:sp macro="" textlink="">
          <xdr:nvSpPr>
            <xdr:cNvPr id="26627" name="Object 3" hidden="1">
              <a:extLst>
                <a:ext uri="{63B3BB69-23CF-44E3-9099-C40C66FF867C}">
                  <a14:compatExt spid="_x0000_s26627"/>
                </a:ext>
                <a:ext uri="{FF2B5EF4-FFF2-40B4-BE49-F238E27FC236}">
                  <a16:creationId xmlns:a16="http://schemas.microsoft.com/office/drawing/2014/main" xmlns="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428625</xdr:colOff>
          <xdr:row>25</xdr:row>
          <xdr:rowOff>104775</xdr:rowOff>
        </xdr:from>
        <xdr:to>
          <xdr:col>4</xdr:col>
          <xdr:colOff>428625</xdr:colOff>
          <xdr:row>25</xdr:row>
          <xdr:rowOff>104775</xdr:rowOff>
        </xdr:to>
        <xdr:sp macro="" textlink="">
          <xdr:nvSpPr>
            <xdr:cNvPr id="26628" name="Object 4" hidden="1">
              <a:extLst>
                <a:ext uri="{63B3BB69-23CF-44E3-9099-C40C66FF867C}">
                  <a14:compatExt spid="_x0000_s26628"/>
                </a:ext>
                <a:ext uri="{FF2B5EF4-FFF2-40B4-BE49-F238E27FC236}">
                  <a16:creationId xmlns:a16="http://schemas.microsoft.com/office/drawing/2014/main" xmlns="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405765</xdr:colOff>
      <xdr:row>35</xdr:row>
      <xdr:rowOff>7620</xdr:rowOff>
    </xdr:from>
    <xdr:to>
      <xdr:col>6</xdr:col>
      <xdr:colOff>619125</xdr:colOff>
      <xdr:row>36</xdr:row>
      <xdr:rowOff>60960</xdr:rowOff>
    </xdr:to>
    <xdr:pic>
      <xdr:nvPicPr>
        <xdr:cNvPr id="2" name="Picture 65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77640" y="6779895"/>
          <a:ext cx="213360" cy="2438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1257300</xdr:colOff>
      <xdr:row>8</xdr:row>
      <xdr:rowOff>106680</xdr:rowOff>
    </xdr:from>
    <xdr:to>
      <xdr:col>6</xdr:col>
      <xdr:colOff>1097280</xdr:colOff>
      <xdr:row>14</xdr:row>
      <xdr:rowOff>76200</xdr:rowOff>
    </xdr:to>
    <xdr:pic>
      <xdr:nvPicPr>
        <xdr:cNvPr id="3" name="Picture 69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85900" y="1830705"/>
          <a:ext cx="3183255" cy="11220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20</xdr:row>
          <xdr:rowOff>85725</xdr:rowOff>
        </xdr:from>
        <xdr:to>
          <xdr:col>5</xdr:col>
          <xdr:colOff>161925</xdr:colOff>
          <xdr:row>20</xdr:row>
          <xdr:rowOff>85725</xdr:rowOff>
        </xdr:to>
        <xdr:sp macro="" textlink="">
          <xdr:nvSpPr>
            <xdr:cNvPr id="27649" name="Object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=""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20</xdr:row>
          <xdr:rowOff>85725</xdr:rowOff>
        </xdr:from>
        <xdr:to>
          <xdr:col>5</xdr:col>
          <xdr:colOff>161925</xdr:colOff>
          <xdr:row>20</xdr:row>
          <xdr:rowOff>85725</xdr:rowOff>
        </xdr:to>
        <xdr:sp macro="" textlink="">
          <xdr:nvSpPr>
            <xdr:cNvPr id="27650" name="Object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=""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7620</xdr:rowOff>
    </xdr:from>
    <xdr:to>
      <xdr:col>4</xdr:col>
      <xdr:colOff>457200</xdr:colOff>
      <xdr:row>48</xdr:row>
      <xdr:rowOff>0</xdr:rowOff>
    </xdr:to>
    <xdr:graphicFrame macro="">
      <xdr:nvGraphicFramePr>
        <xdr:cNvPr id="2" name="Grafiek 1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142875</xdr:colOff>
          <xdr:row>0</xdr:row>
          <xdr:rowOff>142875</xdr:rowOff>
        </xdr:from>
        <xdr:to>
          <xdr:col>3</xdr:col>
          <xdr:colOff>142875</xdr:colOff>
          <xdr:row>0</xdr:row>
          <xdr:rowOff>142875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=""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142875</xdr:colOff>
          <xdr:row>0</xdr:row>
          <xdr:rowOff>142875</xdr:rowOff>
        </xdr:from>
        <xdr:to>
          <xdr:col>3</xdr:col>
          <xdr:colOff>142875</xdr:colOff>
          <xdr:row>0</xdr:row>
          <xdr:rowOff>142875</xdr:rowOff>
        </xdr:to>
        <xdr:sp macro="" textlink="">
          <xdr:nvSpPr>
            <xdr:cNvPr id="28674" name="Object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=""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502920</xdr:colOff>
      <xdr:row>35</xdr:row>
      <xdr:rowOff>0</xdr:rowOff>
    </xdr:from>
    <xdr:to>
      <xdr:col>8</xdr:col>
      <xdr:colOff>30480</xdr:colOff>
      <xdr:row>48</xdr:row>
      <xdr:rowOff>15240</xdr:rowOff>
    </xdr:to>
    <xdr:graphicFrame macro="">
      <xdr:nvGraphicFramePr>
        <xdr:cNvPr id="5" name="Grafiek 4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365759</xdr:colOff>
      <xdr:row>3</xdr:row>
      <xdr:rowOff>163830</xdr:rowOff>
    </xdr:from>
    <xdr:to>
      <xdr:col>10</xdr:col>
      <xdr:colOff>1533318</xdr:colOff>
      <xdr:row>6</xdr:row>
      <xdr:rowOff>36195</xdr:rowOff>
    </xdr:to>
    <xdr:pic>
      <xdr:nvPicPr>
        <xdr:cNvPr id="2" name="Picture 117" descr="Knipsel">
          <a:extLst>
            <a:ext uri="{FF2B5EF4-FFF2-40B4-BE49-F238E27FC236}">
              <a16:creationId xmlns="" xmlns:a16="http://schemas.microsoft.com/office/drawing/2014/main" id="{F2341E1F-4AB1-4127-889C-E5BB9334128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25402" t="1908" b="-1908"/>
        <a:stretch/>
      </xdr:blipFill>
      <xdr:spPr bwMode="auto">
        <a:xfrm>
          <a:off x="5842634" y="1249680"/>
          <a:ext cx="1167559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219075</xdr:colOff>
      <xdr:row>3</xdr:row>
      <xdr:rowOff>123825</xdr:rowOff>
    </xdr:from>
    <xdr:to>
      <xdr:col>10</xdr:col>
      <xdr:colOff>1238250</xdr:colOff>
      <xdr:row>4</xdr:row>
      <xdr:rowOff>19050</xdr:rowOff>
    </xdr:to>
    <xdr:cxnSp macro="">
      <xdr:nvCxnSpPr>
        <xdr:cNvPr id="3" name="AutoShape 22">
          <a:extLst>
            <a:ext uri="{FF2B5EF4-FFF2-40B4-BE49-F238E27FC236}">
              <a16:creationId xmlns="" xmlns:a16="http://schemas.microsoft.com/office/drawing/2014/main" id="{1B91EB71-81CA-4D31-B004-21FEA1B973F6}"/>
            </a:ext>
          </a:extLst>
        </xdr:cNvPr>
        <xdr:cNvCxnSpPr>
          <a:cxnSpLocks noChangeShapeType="1"/>
        </xdr:cNvCxnSpPr>
      </xdr:nvCxnSpPr>
      <xdr:spPr bwMode="auto">
        <a:xfrm>
          <a:off x="5695950" y="1209675"/>
          <a:ext cx="1019175" cy="95250"/>
        </a:xfrm>
        <a:prstGeom prst="straightConnector1">
          <a:avLst/>
        </a:prstGeom>
        <a:noFill/>
        <a:ln w="38100">
          <a:solidFill>
            <a:srgbClr val="FFC000"/>
          </a:solidFill>
          <a:round/>
          <a:headEnd/>
          <a:tailEnd type="triangle" w="med" len="med"/>
        </a:ln>
        <a:scene3d>
          <a:camera prst="orthographicFront"/>
          <a:lightRig rig="threePt" dir="t"/>
        </a:scene3d>
        <a:sp3d prstMaterial="matte">
          <a:bevelT/>
        </a:sp3d>
      </xdr:spPr>
    </xdr:cxnSp>
    <xdr:clientData/>
  </xdr:twoCellAnchor>
  <xdr:twoCellAnchor>
    <xdr:from>
      <xdr:col>8</xdr:col>
      <xdr:colOff>361950</xdr:colOff>
      <xdr:row>24</xdr:row>
      <xdr:rowOff>142875</xdr:rowOff>
    </xdr:from>
    <xdr:to>
      <xdr:col>10</xdr:col>
      <xdr:colOff>1657350</xdr:colOff>
      <xdr:row>29</xdr:row>
      <xdr:rowOff>9525</xdr:rowOff>
    </xdr:to>
    <xdr:sp macro="" textlink="">
      <xdr:nvSpPr>
        <xdr:cNvPr id="4" name="Wolkvormig bijschrift 1">
          <a:extLst>
            <a:ext uri="{FF2B5EF4-FFF2-40B4-BE49-F238E27FC236}">
              <a16:creationId xmlns="" xmlns:a16="http://schemas.microsoft.com/office/drawing/2014/main" id="{44F54B6E-7C2F-4F8E-96DF-B22BFBBB6259}"/>
            </a:ext>
          </a:extLst>
        </xdr:cNvPr>
        <xdr:cNvSpPr/>
      </xdr:nvSpPr>
      <xdr:spPr>
        <a:xfrm>
          <a:off x="4657725" y="5495925"/>
          <a:ext cx="2476500" cy="866775"/>
        </a:xfrm>
        <a:prstGeom prst="cloudCallout">
          <a:avLst>
            <a:gd name="adj1" fmla="val 27879"/>
            <a:gd name="adj2" fmla="val -83055"/>
          </a:avLst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nl-NL" sz="1600"/>
            <a:t>Let op!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371475</xdr:colOff>
          <xdr:row>0</xdr:row>
          <xdr:rowOff>295275</xdr:rowOff>
        </xdr:from>
        <xdr:to>
          <xdr:col>2</xdr:col>
          <xdr:colOff>371475</xdr:colOff>
          <xdr:row>0</xdr:row>
          <xdr:rowOff>295275</xdr:rowOff>
        </xdr:to>
        <xdr:sp macro="" textlink="">
          <xdr:nvSpPr>
            <xdr:cNvPr id="30721" name="Object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371475</xdr:colOff>
          <xdr:row>0</xdr:row>
          <xdr:rowOff>295275</xdr:rowOff>
        </xdr:from>
        <xdr:to>
          <xdr:col>2</xdr:col>
          <xdr:colOff>371475</xdr:colOff>
          <xdr:row>0</xdr:row>
          <xdr:rowOff>295275</xdr:rowOff>
        </xdr:to>
        <xdr:sp macro="" textlink="">
          <xdr:nvSpPr>
            <xdr:cNvPr id="30722" name="Object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=""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72684</xdr:colOff>
      <xdr:row>31</xdr:row>
      <xdr:rowOff>97633</xdr:rowOff>
    </xdr:from>
    <xdr:to>
      <xdr:col>2</xdr:col>
      <xdr:colOff>536474</xdr:colOff>
      <xdr:row>48</xdr:row>
      <xdr:rowOff>71437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684" y="6984208"/>
          <a:ext cx="2606915" cy="2602704"/>
        </a:xfrm>
        <a:prstGeom prst="rect">
          <a:avLst/>
        </a:prstGeom>
      </xdr:spPr>
    </xdr:pic>
    <xdr:clientData/>
  </xdr:twoCellAnchor>
  <xdr:twoCellAnchor editAs="oneCell">
    <xdr:from>
      <xdr:col>3</xdr:col>
      <xdr:colOff>541020</xdr:colOff>
      <xdr:row>8</xdr:row>
      <xdr:rowOff>0</xdr:rowOff>
    </xdr:from>
    <xdr:to>
      <xdr:col>4</xdr:col>
      <xdr:colOff>483763</xdr:colOff>
      <xdr:row>10</xdr:row>
      <xdr:rowOff>127571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03345" y="2343150"/>
          <a:ext cx="857143" cy="527621"/>
        </a:xfrm>
        <a:prstGeom prst="rect">
          <a:avLst/>
        </a:prstGeom>
      </xdr:spPr>
    </xdr:pic>
    <xdr:clientData/>
  </xdr:twoCellAnchor>
  <xdr:twoCellAnchor>
    <xdr:from>
      <xdr:col>1</xdr:col>
      <xdr:colOff>641985</xdr:colOff>
      <xdr:row>9</xdr:row>
      <xdr:rowOff>120936</xdr:rowOff>
    </xdr:from>
    <xdr:to>
      <xdr:col>3</xdr:col>
      <xdr:colOff>340995</xdr:colOff>
      <xdr:row>12</xdr:row>
      <xdr:rowOff>160021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 flipV="1">
          <a:off x="1851660" y="2664111"/>
          <a:ext cx="1851660" cy="6391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466725</xdr:colOff>
      <xdr:row>29</xdr:row>
      <xdr:rowOff>28575</xdr:rowOff>
    </xdr:from>
    <xdr:to>
      <xdr:col>0</xdr:col>
      <xdr:colOff>1057275</xdr:colOff>
      <xdr:row>36</xdr:row>
      <xdr:rowOff>57150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CxnSpPr/>
      </xdr:nvCxnSpPr>
      <xdr:spPr>
        <a:xfrm>
          <a:off x="466725" y="6610350"/>
          <a:ext cx="590550" cy="11334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9</xdr:row>
      <xdr:rowOff>180975</xdr:rowOff>
    </xdr:from>
    <xdr:to>
      <xdr:col>12</xdr:col>
      <xdr:colOff>609600</xdr:colOff>
      <xdr:row>24</xdr:row>
      <xdr:rowOff>9525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Verkoper 2">
              <a:extLst>
                <a:ext uri="{FF2B5EF4-FFF2-40B4-BE49-F238E27FC236}">
                  <a16:creationId xmlns="" xmlns:a16="http://schemas.microsoft.com/office/drawing/2014/main" id="{00000000-0008-0000-00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erkoper 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029450" y="2466975"/>
              <a:ext cx="1771650" cy="26860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l-NL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>
    <xdr:from>
      <xdr:col>5</xdr:col>
      <xdr:colOff>161925</xdr:colOff>
      <xdr:row>24</xdr:row>
      <xdr:rowOff>85725</xdr:rowOff>
    </xdr:from>
    <xdr:to>
      <xdr:col>11</xdr:col>
      <xdr:colOff>504825</xdr:colOff>
      <xdr:row>38</xdr:row>
      <xdr:rowOff>133350</xdr:rowOff>
    </xdr:to>
    <xdr:graphicFrame macro="">
      <xdr:nvGraphicFramePr>
        <xdr:cNvPr id="3" name="Grafi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142875</xdr:colOff>
      <xdr:row>15</xdr:row>
      <xdr:rowOff>70572</xdr:rowOff>
    </xdr:from>
    <xdr:ext cx="1784350" cy="2021753"/>
    <xdr:pic>
      <xdr:nvPicPr>
        <xdr:cNvPr id="2" name="Afbeelding 12" descr="toetsenbord achtergrond.jpg">
          <a:extLst>
            <a:ext uri="{FF2B5EF4-FFF2-40B4-BE49-F238E27FC236}">
              <a16:creationId xmlns="" xmlns:a16="http://schemas.microsoft.com/office/drawing/2014/main" id="{00000000-0008-0000-2300-00009E5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3156672"/>
          <a:ext cx="1784350" cy="2021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731520</xdr:colOff>
      <xdr:row>0</xdr:row>
      <xdr:rowOff>0</xdr:rowOff>
    </xdr:from>
    <xdr:to>
      <xdr:col>6</xdr:col>
      <xdr:colOff>731520</xdr:colOff>
      <xdr:row>2</xdr:row>
      <xdr:rowOff>64770</xdr:rowOff>
    </xdr:to>
    <xdr:pic>
      <xdr:nvPicPr>
        <xdr:cNvPr id="2" name="Picture 175" descr="CompuTraining witte achtergrond 2009">
          <a:extLst>
            <a:ext uri="{FF2B5EF4-FFF2-40B4-BE49-F238E27FC236}">
              <a16:creationId xmlns="" xmlns:a16="http://schemas.microsoft.com/office/drawing/2014/main" id="{00000000-0008-0000-0400-00007F7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36895" y="0"/>
          <a:ext cx="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495299</xdr:colOff>
      <xdr:row>12</xdr:row>
      <xdr:rowOff>1</xdr:rowOff>
    </xdr:from>
    <xdr:to>
      <xdr:col>11</xdr:col>
      <xdr:colOff>1018867</xdr:colOff>
      <xdr:row>16</xdr:row>
      <xdr:rowOff>115491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48C2456-D093-46F6-B8D1-DF4ED6BFAD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49" y="2667001"/>
          <a:ext cx="1704668" cy="915590"/>
        </a:xfrm>
        <a:prstGeom prst="rect">
          <a:avLst/>
        </a:prstGeom>
      </xdr:spPr>
    </xdr:pic>
    <xdr:clientData/>
  </xdr:twoCellAnchor>
  <xdr:twoCellAnchor>
    <xdr:from>
      <xdr:col>8</xdr:col>
      <xdr:colOff>371475</xdr:colOff>
      <xdr:row>12</xdr:row>
      <xdr:rowOff>104775</xdr:rowOff>
    </xdr:from>
    <xdr:to>
      <xdr:col>10</xdr:col>
      <xdr:colOff>161925</xdr:colOff>
      <xdr:row>13</xdr:row>
      <xdr:rowOff>47625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xmlns="" id="{208025B4-1C6D-4D08-B127-2FC611F1E9F8}"/>
            </a:ext>
          </a:extLst>
        </xdr:cNvPr>
        <xdr:cNvCxnSpPr/>
      </xdr:nvCxnSpPr>
      <xdr:spPr>
        <a:xfrm>
          <a:off x="4714875" y="2771775"/>
          <a:ext cx="971550" cy="1428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142875</xdr:colOff>
      <xdr:row>14</xdr:row>
      <xdr:rowOff>133350</xdr:rowOff>
    </xdr:from>
    <xdr:to>
      <xdr:col>11</xdr:col>
      <xdr:colOff>333375</xdr:colOff>
      <xdr:row>15</xdr:row>
      <xdr:rowOff>190500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xmlns="" id="{8AFB226E-233A-4C23-8AF1-C8AF46BFC9EE}"/>
            </a:ext>
          </a:extLst>
        </xdr:cNvPr>
        <xdr:cNvCxnSpPr/>
      </xdr:nvCxnSpPr>
      <xdr:spPr>
        <a:xfrm>
          <a:off x="5076825" y="3200400"/>
          <a:ext cx="1371600" cy="2571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114300</xdr:colOff>
          <xdr:row>1</xdr:row>
          <xdr:rowOff>114300</xdr:rowOff>
        </xdr:from>
        <xdr:to>
          <xdr:col>2</xdr:col>
          <xdr:colOff>314325</xdr:colOff>
          <xdr:row>1</xdr:row>
          <xdr:rowOff>114300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1</xdr:row>
          <xdr:rowOff>114300</xdr:rowOff>
        </xdr:from>
        <xdr:to>
          <xdr:col>1</xdr:col>
          <xdr:colOff>314325</xdr:colOff>
          <xdr:row>1</xdr:row>
          <xdr:rowOff>114300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371475</xdr:colOff>
          <xdr:row>0</xdr:row>
          <xdr:rowOff>295275</xdr:rowOff>
        </xdr:from>
        <xdr:to>
          <xdr:col>2</xdr:col>
          <xdr:colOff>371475</xdr:colOff>
          <xdr:row>0</xdr:row>
          <xdr:rowOff>295275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371475</xdr:colOff>
          <xdr:row>0</xdr:row>
          <xdr:rowOff>295275</xdr:rowOff>
        </xdr:from>
        <xdr:to>
          <xdr:col>2</xdr:col>
          <xdr:colOff>371475</xdr:colOff>
          <xdr:row>0</xdr:row>
          <xdr:rowOff>295275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19</xdr:row>
      <xdr:rowOff>200025</xdr:rowOff>
    </xdr:from>
    <xdr:to>
      <xdr:col>4</xdr:col>
      <xdr:colOff>0</xdr:colOff>
      <xdr:row>21</xdr:row>
      <xdr:rowOff>201549</xdr:rowOff>
    </xdr:to>
    <xdr:sp macro="" textlink="">
      <xdr:nvSpPr>
        <xdr:cNvPr id="2" name="Tekstvak 14">
          <a:extLst>
            <a:ext uri="{FF2B5EF4-FFF2-40B4-BE49-F238E27FC236}">
              <a16:creationId xmlns:a16="http://schemas.microsoft.com/office/drawing/2014/main" xmlns="" id="{0DBF8C19-8F63-41B9-8D2F-149516D634F7}"/>
            </a:ext>
          </a:extLst>
        </xdr:cNvPr>
        <xdr:cNvSpPr txBox="1">
          <a:spLocks noChangeArrowheads="1"/>
        </xdr:cNvSpPr>
      </xdr:nvSpPr>
      <xdr:spPr bwMode="auto">
        <a:xfrm>
          <a:off x="2419350" y="4619625"/>
          <a:ext cx="2324100" cy="55397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0000" tIns="108000" rIns="90000" bIns="108000" anchor="ctr" upright="1"/>
        <a:lstStyle/>
        <a:p>
          <a:pPr algn="ctr" rtl="0">
            <a:defRPr sz="1000"/>
          </a:pPr>
          <a:r>
            <a:rPr lang="nl-NL" sz="2000" b="0" i="0" u="none" strike="dblStrike" baseline="0">
              <a:solidFill>
                <a:srgbClr val="000000"/>
              </a:solidFill>
              <a:latin typeface="Brush Script MT"/>
            </a:rPr>
            <a:t>Dit is een Tekstvak</a:t>
          </a:r>
        </a:p>
      </xdr:txBody>
    </xdr:sp>
    <xdr:clientData/>
  </xdr:twoCellAnchor>
  <xdr:twoCellAnchor editAs="oneCell">
    <xdr:from>
      <xdr:col>2</xdr:col>
      <xdr:colOff>0</xdr:colOff>
      <xdr:row>26</xdr:row>
      <xdr:rowOff>53340</xdr:rowOff>
    </xdr:from>
    <xdr:to>
      <xdr:col>2</xdr:col>
      <xdr:colOff>1089660</xdr:colOff>
      <xdr:row>27</xdr:row>
      <xdr:rowOff>15240</xdr:rowOff>
    </xdr:to>
    <xdr:pic>
      <xdr:nvPicPr>
        <xdr:cNvPr id="3" name="Picture 433">
          <a:extLst>
            <a:ext uri="{FF2B5EF4-FFF2-40B4-BE49-F238E27FC236}">
              <a16:creationId xmlns:a16="http://schemas.microsoft.com/office/drawing/2014/main" xmlns="" id="{721EF5AF-CC9A-4B46-8722-B3A83D3C6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3975" y="6216015"/>
          <a:ext cx="1089660" cy="285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9</xdr:row>
          <xdr:rowOff>38100</xdr:rowOff>
        </xdr:from>
        <xdr:to>
          <xdr:col>3</xdr:col>
          <xdr:colOff>66675</xdr:colOff>
          <xdr:row>9</xdr:row>
          <xdr:rowOff>38100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xmlns="" id="{F4439AD9-57D7-46AF-87EE-CA75B03B6E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9</xdr:row>
          <xdr:rowOff>38100</xdr:rowOff>
        </xdr:from>
        <xdr:to>
          <xdr:col>3</xdr:col>
          <xdr:colOff>66675</xdr:colOff>
          <xdr:row>9</xdr:row>
          <xdr:rowOff>38100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xmlns="" id="{7A26143E-65C2-4856-8EB2-6834EA2284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449580</xdr:colOff>
      <xdr:row>40</xdr:row>
      <xdr:rowOff>167640</xdr:rowOff>
    </xdr:from>
    <xdr:to>
      <xdr:col>4</xdr:col>
      <xdr:colOff>266700</xdr:colOff>
      <xdr:row>53</xdr:row>
      <xdr:rowOff>83820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xmlns="" id="{55C3461B-1460-4AE9-8618-E8BCF1EEF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3555" y="9587865"/>
          <a:ext cx="3236595" cy="3564255"/>
        </a:xfrm>
        <a:prstGeom prst="rect">
          <a:avLst/>
        </a:prstGeom>
      </xdr:spPr>
    </xdr:pic>
    <xdr:clientData/>
  </xdr:twoCellAnchor>
  <xdr:twoCellAnchor>
    <xdr:from>
      <xdr:col>3</xdr:col>
      <xdr:colOff>594360</xdr:colOff>
      <xdr:row>49</xdr:row>
      <xdr:rowOff>495300</xdr:rowOff>
    </xdr:from>
    <xdr:to>
      <xdr:col>3</xdr:col>
      <xdr:colOff>1653540</xdr:colOff>
      <xdr:row>49</xdr:row>
      <xdr:rowOff>1082040</xdr:rowOff>
    </xdr:to>
    <xdr:sp macro="" textlink="">
      <xdr:nvSpPr>
        <xdr:cNvPr id="7" name="Tekstvak 6">
          <a:extLst>
            <a:ext uri="{FF2B5EF4-FFF2-40B4-BE49-F238E27FC236}">
              <a16:creationId xmlns:a16="http://schemas.microsoft.com/office/drawing/2014/main" xmlns="" id="{E3D61310-9EE4-41C9-9946-5383E8A9FFC3}"/>
            </a:ext>
          </a:extLst>
        </xdr:cNvPr>
        <xdr:cNvSpPr txBox="1"/>
      </xdr:nvSpPr>
      <xdr:spPr>
        <a:xfrm>
          <a:off x="3013710" y="12020550"/>
          <a:ext cx="1059180" cy="4724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800" b="1"/>
            <a:t>Let op!</a:t>
          </a:r>
        </a:p>
      </xdr:txBody>
    </xdr:sp>
    <xdr:clientData/>
  </xdr:twoCellAnchor>
  <xdr:twoCellAnchor>
    <xdr:from>
      <xdr:col>7</xdr:col>
      <xdr:colOff>312420</xdr:colOff>
      <xdr:row>39</xdr:row>
      <xdr:rowOff>106680</xdr:rowOff>
    </xdr:from>
    <xdr:to>
      <xdr:col>8</xdr:col>
      <xdr:colOff>289560</xdr:colOff>
      <xdr:row>47</xdr:row>
      <xdr:rowOff>53340</xdr:rowOff>
    </xdr:to>
    <xdr:sp macro="" textlink="">
      <xdr:nvSpPr>
        <xdr:cNvPr id="8" name="Tekstvak 7">
          <a:extLst>
            <a:ext uri="{FF2B5EF4-FFF2-40B4-BE49-F238E27FC236}">
              <a16:creationId xmlns:a16="http://schemas.microsoft.com/office/drawing/2014/main" xmlns="" id="{64A61F37-774E-4E76-8B7F-29D289D54589}"/>
            </a:ext>
          </a:extLst>
        </xdr:cNvPr>
        <xdr:cNvSpPr txBox="1"/>
      </xdr:nvSpPr>
      <xdr:spPr>
        <a:xfrm>
          <a:off x="6713220" y="9326880"/>
          <a:ext cx="586740" cy="186118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nl-NL" sz="2400"/>
            <a:t>Gevarenzone</a:t>
          </a:r>
        </a:p>
      </xdr:txBody>
    </xdr:sp>
    <xdr:clientData/>
  </xdr:twoCellAnchor>
  <xdr:oneCellAnchor>
    <xdr:from>
      <xdr:col>5</xdr:col>
      <xdr:colOff>277839</xdr:colOff>
      <xdr:row>49</xdr:row>
      <xdr:rowOff>26485</xdr:rowOff>
    </xdr:from>
    <xdr:ext cx="2522807" cy="937629"/>
    <xdr:sp macro="" textlink="">
      <xdr:nvSpPr>
        <xdr:cNvPr id="9" name="Rechthoek 8">
          <a:extLst>
            <a:ext uri="{FF2B5EF4-FFF2-40B4-BE49-F238E27FC236}">
              <a16:creationId xmlns:a16="http://schemas.microsoft.com/office/drawing/2014/main" xmlns="" id="{5A05A9DA-ADFB-4376-AF96-49D6B5C94084}"/>
            </a:ext>
          </a:extLst>
        </xdr:cNvPr>
        <xdr:cNvSpPr/>
      </xdr:nvSpPr>
      <xdr:spPr>
        <a:xfrm>
          <a:off x="5554689" y="11551735"/>
          <a:ext cx="252280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nl-NL" sz="5400" b="1" cap="none" spc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pattFill prst="narHorz">
                <a:fgClr>
                  <a:schemeClr val="accent3"/>
                </a:fgClr>
                <a:bgClr>
                  <a:schemeClr val="accent3">
                    <a:lumMod val="40000"/>
                    <a:lumOff val="60000"/>
                  </a:schemeClr>
                </a:bgClr>
              </a:patt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Pas op!!</a:t>
          </a:r>
        </a:p>
      </xdr:txBody>
    </xdr:sp>
    <xdr:clientData/>
  </xdr:oneCellAnchor>
  <xdr:oneCellAnchor>
    <xdr:from>
      <xdr:col>2</xdr:col>
      <xdr:colOff>1030605</xdr:colOff>
      <xdr:row>58</xdr:row>
      <xdr:rowOff>15241</xdr:rowOff>
    </xdr:from>
    <xdr:ext cx="2729605" cy="2613660"/>
    <xdr:pic>
      <xdr:nvPicPr>
        <xdr:cNvPr id="10" name="Afbeelding 9">
          <a:extLst>
            <a:ext uri="{FF2B5EF4-FFF2-40B4-BE49-F238E27FC236}">
              <a16:creationId xmlns:a16="http://schemas.microsoft.com/office/drawing/2014/main" xmlns="" id="{166998BA-CA8B-4D82-8478-B3D99A673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4580" y="14064616"/>
          <a:ext cx="2729605" cy="2613660"/>
        </a:xfrm>
        <a:prstGeom prst="rect">
          <a:avLst/>
        </a:prstGeom>
      </xdr:spPr>
    </xdr:pic>
    <xdr:clientData/>
  </xdr:oneCellAnchor>
  <xdr:oneCellAnchor>
    <xdr:from>
      <xdr:col>7</xdr:col>
      <xdr:colOff>392723</xdr:colOff>
      <xdr:row>66</xdr:row>
      <xdr:rowOff>150310</xdr:rowOff>
    </xdr:from>
    <xdr:ext cx="635687" cy="937629"/>
    <xdr:sp macro="" textlink="">
      <xdr:nvSpPr>
        <xdr:cNvPr id="11" name="Rechthoek 10">
          <a:extLst>
            <a:ext uri="{FF2B5EF4-FFF2-40B4-BE49-F238E27FC236}">
              <a16:creationId xmlns:a16="http://schemas.microsoft.com/office/drawing/2014/main" xmlns="" id="{2A545F5C-BA39-4593-A406-AA689B9630A1}"/>
            </a:ext>
          </a:extLst>
        </xdr:cNvPr>
        <xdr:cNvSpPr/>
      </xdr:nvSpPr>
      <xdr:spPr>
        <a:xfrm>
          <a:off x="6793523" y="15866560"/>
          <a:ext cx="63568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nl-NL" sz="5400" b="1" cap="none" spc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pattFill prst="narHorz">
                <a:fgClr>
                  <a:schemeClr val="accent3"/>
                </a:fgClr>
                <a:bgClr>
                  <a:schemeClr val="accent3">
                    <a:lumMod val="40000"/>
                    <a:lumOff val="60000"/>
                  </a:schemeClr>
                </a:bgClr>
              </a:patt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!!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790575</xdr:colOff>
      <xdr:row>18</xdr:row>
      <xdr:rowOff>161925</xdr:rowOff>
    </xdr:from>
    <xdr:to>
      <xdr:col>6</xdr:col>
      <xdr:colOff>1400175</xdr:colOff>
      <xdr:row>20</xdr:row>
      <xdr:rowOff>142875</xdr:rowOff>
    </xdr:to>
    <xdr:sp macro="" textlink="">
      <xdr:nvSpPr>
        <xdr:cNvPr id="2" name="Rechthoek 1">
          <a:extLst>
            <a:ext uri="{FF2B5EF4-FFF2-40B4-BE49-F238E27FC236}">
              <a16:creationId xmlns:a16="http://schemas.microsoft.com/office/drawing/2014/main" xmlns="" id="{81A8580A-72C5-4128-9529-B834D6BE3D9E}"/>
            </a:ext>
          </a:extLst>
        </xdr:cNvPr>
        <xdr:cNvSpPr/>
      </xdr:nvSpPr>
      <xdr:spPr>
        <a:xfrm>
          <a:off x="6381750" y="4067175"/>
          <a:ext cx="1571625" cy="381000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6</xdr:col>
      <xdr:colOff>1371599</xdr:colOff>
      <xdr:row>18</xdr:row>
      <xdr:rowOff>161925</xdr:rowOff>
    </xdr:from>
    <xdr:to>
      <xdr:col>7</xdr:col>
      <xdr:colOff>447675</xdr:colOff>
      <xdr:row>20</xdr:row>
      <xdr:rowOff>142875</xdr:rowOff>
    </xdr:to>
    <xdr:sp macro="" textlink="">
      <xdr:nvSpPr>
        <xdr:cNvPr id="3" name="Rechthoekige driehoek 2">
          <a:extLst>
            <a:ext uri="{FF2B5EF4-FFF2-40B4-BE49-F238E27FC236}">
              <a16:creationId xmlns:a16="http://schemas.microsoft.com/office/drawing/2014/main" xmlns="" id="{76796B4D-0C4B-44E5-AD2E-D89ED43C0F94}"/>
            </a:ext>
          </a:extLst>
        </xdr:cNvPr>
        <xdr:cNvSpPr/>
      </xdr:nvSpPr>
      <xdr:spPr>
        <a:xfrm>
          <a:off x="7953374" y="4067175"/>
          <a:ext cx="447676" cy="381000"/>
        </a:xfrm>
        <a:prstGeom prst="rtTriangle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5</xdr:col>
      <xdr:colOff>342899</xdr:colOff>
      <xdr:row>18</xdr:row>
      <xdr:rowOff>161925</xdr:rowOff>
    </xdr:from>
    <xdr:to>
      <xdr:col>5</xdr:col>
      <xdr:colOff>790574</xdr:colOff>
      <xdr:row>20</xdr:row>
      <xdr:rowOff>142875</xdr:rowOff>
    </xdr:to>
    <xdr:sp macro="" textlink="">
      <xdr:nvSpPr>
        <xdr:cNvPr id="4" name="Rechthoekige driehoek 3">
          <a:extLst>
            <a:ext uri="{FF2B5EF4-FFF2-40B4-BE49-F238E27FC236}">
              <a16:creationId xmlns:a16="http://schemas.microsoft.com/office/drawing/2014/main" xmlns="" id="{E465CCAC-2242-4A2E-B1C6-43F95E8421C7}"/>
            </a:ext>
          </a:extLst>
        </xdr:cNvPr>
        <xdr:cNvSpPr/>
      </xdr:nvSpPr>
      <xdr:spPr>
        <a:xfrm flipH="1">
          <a:off x="5934074" y="4067175"/>
          <a:ext cx="447675" cy="381000"/>
        </a:xfrm>
        <a:prstGeom prst="rtTriangle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 editAs="oneCell">
    <xdr:from>
      <xdr:col>5</xdr:col>
      <xdr:colOff>923924</xdr:colOff>
      <xdr:row>35</xdr:row>
      <xdr:rowOff>57151</xdr:rowOff>
    </xdr:from>
    <xdr:to>
      <xdr:col>7</xdr:col>
      <xdr:colOff>552450</xdr:colOff>
      <xdr:row>39</xdr:row>
      <xdr:rowOff>93465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xmlns="" id="{EB73F7D6-A3FE-4862-B57A-08D14573C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099" y="7362826"/>
          <a:ext cx="1990726" cy="836414"/>
        </a:xfrm>
        <a:prstGeom prst="rect">
          <a:avLst/>
        </a:prstGeom>
      </xdr:spPr>
    </xdr:pic>
    <xdr:clientData/>
  </xdr:twoCellAnchor>
  <xdr:twoCellAnchor>
    <xdr:from>
      <xdr:col>5</xdr:col>
      <xdr:colOff>1019176</xdr:colOff>
      <xdr:row>24</xdr:row>
      <xdr:rowOff>123825</xdr:rowOff>
    </xdr:from>
    <xdr:to>
      <xdr:col>6</xdr:col>
      <xdr:colOff>1104901</xdr:colOff>
      <xdr:row>26</xdr:row>
      <xdr:rowOff>171450</xdr:rowOff>
    </xdr:to>
    <xdr:sp macro="" textlink="">
      <xdr:nvSpPr>
        <xdr:cNvPr id="6" name="Tekstvak 5">
          <a:extLst>
            <a:ext uri="{FF2B5EF4-FFF2-40B4-BE49-F238E27FC236}">
              <a16:creationId xmlns:a16="http://schemas.microsoft.com/office/drawing/2014/main" xmlns="" id="{BE1D11E3-B59A-47A4-AA63-B20A862EBE07}"/>
            </a:ext>
          </a:extLst>
        </xdr:cNvPr>
        <xdr:cNvSpPr txBox="1"/>
      </xdr:nvSpPr>
      <xdr:spPr>
        <a:xfrm>
          <a:off x="6581776" y="5229225"/>
          <a:ext cx="1104900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100"/>
            <a:t>zijn</a:t>
          </a:r>
        </a:p>
      </xdr:txBody>
    </xdr:sp>
    <xdr:clientData/>
  </xdr:twoCellAnchor>
  <xdr:twoCellAnchor>
    <xdr:from>
      <xdr:col>5</xdr:col>
      <xdr:colOff>76200</xdr:colOff>
      <xdr:row>25</xdr:row>
      <xdr:rowOff>19049</xdr:rowOff>
    </xdr:from>
    <xdr:to>
      <xdr:col>5</xdr:col>
      <xdr:colOff>1000125</xdr:colOff>
      <xdr:row>26</xdr:row>
      <xdr:rowOff>76199</xdr:rowOff>
    </xdr:to>
    <xdr:sp macro="" textlink="">
      <xdr:nvSpPr>
        <xdr:cNvPr id="7" name="Tekstvak 6">
          <a:extLst>
            <a:ext uri="{FF2B5EF4-FFF2-40B4-BE49-F238E27FC236}">
              <a16:creationId xmlns:a16="http://schemas.microsoft.com/office/drawing/2014/main" xmlns="" id="{49AD3E64-7E3A-47EF-97C2-431656EEF888}"/>
            </a:ext>
          </a:extLst>
        </xdr:cNvPr>
        <xdr:cNvSpPr txBox="1"/>
      </xdr:nvSpPr>
      <xdr:spPr>
        <a:xfrm>
          <a:off x="5667375" y="5324474"/>
          <a:ext cx="9144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100"/>
            <a:t>Dit</a:t>
          </a:r>
        </a:p>
      </xdr:txBody>
    </xdr:sp>
    <xdr:clientData/>
  </xdr:twoCellAnchor>
  <xdr:twoCellAnchor>
    <xdr:from>
      <xdr:col>6</xdr:col>
      <xdr:colOff>1123949</xdr:colOff>
      <xdr:row>25</xdr:row>
      <xdr:rowOff>28574</xdr:rowOff>
    </xdr:from>
    <xdr:to>
      <xdr:col>7</xdr:col>
      <xdr:colOff>476250</xdr:colOff>
      <xdr:row>26</xdr:row>
      <xdr:rowOff>85724</xdr:rowOff>
    </xdr:to>
    <xdr:sp macro="" textlink="">
      <xdr:nvSpPr>
        <xdr:cNvPr id="8" name="Tekstvak 7">
          <a:extLst>
            <a:ext uri="{FF2B5EF4-FFF2-40B4-BE49-F238E27FC236}">
              <a16:creationId xmlns:a16="http://schemas.microsoft.com/office/drawing/2014/main" xmlns="" id="{12B0BF17-A5A3-448F-A3F8-F712150B90C8}"/>
            </a:ext>
          </a:extLst>
        </xdr:cNvPr>
        <xdr:cNvSpPr txBox="1"/>
      </xdr:nvSpPr>
      <xdr:spPr>
        <a:xfrm>
          <a:off x="7705724" y="5333999"/>
          <a:ext cx="723901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100"/>
            <a:t>tekstvakken</a:t>
          </a:r>
        </a:p>
      </xdr:txBody>
    </xdr:sp>
    <xdr:clientData/>
  </xdr:twoCellAnchor>
  <xdr:twoCellAnchor editAs="oneCell">
    <xdr:from>
      <xdr:col>1</xdr:col>
      <xdr:colOff>47624</xdr:colOff>
      <xdr:row>35</xdr:row>
      <xdr:rowOff>76201</xdr:rowOff>
    </xdr:from>
    <xdr:to>
      <xdr:col>2</xdr:col>
      <xdr:colOff>733425</xdr:colOff>
      <xdr:row>39</xdr:row>
      <xdr:rowOff>112515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xmlns="" id="{AEAE67E9-DF73-4BD8-8E9B-1CF1D66DB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899" y="7381876"/>
          <a:ext cx="2133601" cy="836414"/>
        </a:xfrm>
        <a:prstGeom prst="rect">
          <a:avLst/>
        </a:prstGeom>
      </xdr:spPr>
    </xdr:pic>
    <xdr:clientData/>
  </xdr:twoCellAnchor>
  <xdr:twoCellAnchor>
    <xdr:from>
      <xdr:col>5</xdr:col>
      <xdr:colOff>923925</xdr:colOff>
      <xdr:row>35</xdr:row>
      <xdr:rowOff>57150</xdr:rowOff>
    </xdr:from>
    <xdr:to>
      <xdr:col>6</xdr:col>
      <xdr:colOff>876300</xdr:colOff>
      <xdr:row>37</xdr:row>
      <xdr:rowOff>9525</xdr:rowOff>
    </xdr:to>
    <xdr:sp macro="" textlink="">
      <xdr:nvSpPr>
        <xdr:cNvPr id="10" name="Tekstvak 9">
          <a:extLst>
            <a:ext uri="{FF2B5EF4-FFF2-40B4-BE49-F238E27FC236}">
              <a16:creationId xmlns:a16="http://schemas.microsoft.com/office/drawing/2014/main" xmlns="" id="{DFA83CF8-907D-4606-88E3-926EE577202D}"/>
            </a:ext>
          </a:extLst>
        </xdr:cNvPr>
        <xdr:cNvSpPr txBox="1"/>
      </xdr:nvSpPr>
      <xdr:spPr>
        <a:xfrm>
          <a:off x="6515100" y="7362825"/>
          <a:ext cx="94297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Op maat</a:t>
          </a:r>
        </a:p>
      </xdr:txBody>
    </xdr:sp>
    <xdr:clientData/>
  </xdr:twoCellAnchor>
  <xdr:oneCellAnchor>
    <xdr:from>
      <xdr:col>4</xdr:col>
      <xdr:colOff>126602</xdr:colOff>
      <xdr:row>28</xdr:row>
      <xdr:rowOff>83635</xdr:rowOff>
    </xdr:from>
    <xdr:ext cx="3404395" cy="937629"/>
    <xdr:sp macro="" textlink="">
      <xdr:nvSpPr>
        <xdr:cNvPr id="11" name="Rechthoek 10">
          <a:extLst>
            <a:ext uri="{FF2B5EF4-FFF2-40B4-BE49-F238E27FC236}">
              <a16:creationId xmlns:a16="http://schemas.microsoft.com/office/drawing/2014/main" xmlns="" id="{1F8305EE-2525-4CEB-B175-8118D7551BEC}"/>
            </a:ext>
          </a:extLst>
        </xdr:cNvPr>
        <xdr:cNvSpPr/>
      </xdr:nvSpPr>
      <xdr:spPr>
        <a:xfrm>
          <a:off x="5498702" y="5989135"/>
          <a:ext cx="34043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nl-NL" sz="5400" b="0" cap="none" spc="0">
              <a:ln w="0">
                <a:noFill/>
              </a:ln>
              <a:solidFill>
                <a:schemeClr val="bg1">
                  <a:lumMod val="95000"/>
                </a:schemeClr>
              </a:solidFill>
              <a:effectLst/>
            </a:rPr>
            <a:t>Watermerk</a:t>
          </a:r>
        </a:p>
      </xdr:txBody>
    </xdr:sp>
    <xdr:clientData/>
  </xdr:oneCellAnchor>
  <xdr:twoCellAnchor>
    <xdr:from>
      <xdr:col>6</xdr:col>
      <xdr:colOff>838199</xdr:colOff>
      <xdr:row>37</xdr:row>
      <xdr:rowOff>133350</xdr:rowOff>
    </xdr:from>
    <xdr:to>
      <xdr:col>7</xdr:col>
      <xdr:colOff>390524</xdr:colOff>
      <xdr:row>39</xdr:row>
      <xdr:rowOff>171450</xdr:rowOff>
    </xdr:to>
    <xdr:sp macro="" textlink="">
      <xdr:nvSpPr>
        <xdr:cNvPr id="12" name="Tekstvak 11">
          <a:extLst>
            <a:ext uri="{FF2B5EF4-FFF2-40B4-BE49-F238E27FC236}">
              <a16:creationId xmlns:a16="http://schemas.microsoft.com/office/drawing/2014/main" xmlns="" id="{1B988D40-27B0-434C-9126-CADD9325A215}"/>
            </a:ext>
          </a:extLst>
        </xdr:cNvPr>
        <xdr:cNvSpPr txBox="1"/>
      </xdr:nvSpPr>
      <xdr:spPr>
        <a:xfrm>
          <a:off x="7419974" y="7839075"/>
          <a:ext cx="92392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Limburg</a:t>
          </a:r>
          <a:endParaRPr lang="nl-NL" sz="11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300989</xdr:colOff>
      <xdr:row>3</xdr:row>
      <xdr:rowOff>1</xdr:rowOff>
    </xdr:from>
    <xdr:to>
      <xdr:col>10</xdr:col>
      <xdr:colOff>200025</xdr:colOff>
      <xdr:row>4</xdr:row>
      <xdr:rowOff>112022</xdr:rowOff>
    </xdr:to>
    <xdr:pic>
      <xdr:nvPicPr>
        <xdr:cNvPr id="2" name="Picture 256">
          <a:extLst>
            <a:ext uri="{FF2B5EF4-FFF2-40B4-BE49-F238E27FC236}">
              <a16:creationId xmlns:a16="http://schemas.microsoft.com/office/drawing/2014/main" xmlns="" id="{781C4AD0-EB0B-4830-A94E-728F34028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6214" y="857251"/>
          <a:ext cx="756286" cy="31204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514350</xdr:colOff>
      <xdr:row>4</xdr:row>
      <xdr:rowOff>47628</xdr:rowOff>
    </xdr:from>
    <xdr:to>
      <xdr:col>8</xdr:col>
      <xdr:colOff>590550</xdr:colOff>
      <xdr:row>4</xdr:row>
      <xdr:rowOff>57150</xdr:rowOff>
    </xdr:to>
    <xdr:cxnSp macro="">
      <xdr:nvCxnSpPr>
        <xdr:cNvPr id="3" name="AutoShape 22">
          <a:extLst>
            <a:ext uri="{FF2B5EF4-FFF2-40B4-BE49-F238E27FC236}">
              <a16:creationId xmlns:a16="http://schemas.microsoft.com/office/drawing/2014/main" xmlns="" id="{C19392D7-7683-4320-8FF0-45F301CA0E17}"/>
            </a:ext>
          </a:extLst>
        </xdr:cNvPr>
        <xdr:cNvCxnSpPr>
          <a:cxnSpLocks noChangeShapeType="1"/>
        </xdr:cNvCxnSpPr>
      </xdr:nvCxnSpPr>
      <xdr:spPr bwMode="auto">
        <a:xfrm flipV="1">
          <a:off x="3562350" y="1104903"/>
          <a:ext cx="733425" cy="9522"/>
        </a:xfrm>
        <a:prstGeom prst="straightConnector1">
          <a:avLst/>
        </a:prstGeom>
        <a:noFill/>
        <a:ln w="38100">
          <a:solidFill>
            <a:srgbClr val="FFC000"/>
          </a:solidFill>
          <a:round/>
          <a:headEnd/>
          <a:tailEnd type="triangle" w="med" len="med"/>
        </a:ln>
        <a:scene3d>
          <a:camera prst="orthographicFront"/>
          <a:lightRig rig="threePt" dir="t"/>
        </a:scene3d>
        <a:sp3d prstMaterial="matte">
          <a:bevelT/>
        </a:sp3d>
      </xdr:spPr>
    </xdr:cxnSp>
    <xdr:clientData/>
  </xdr:twoCellAnchor>
  <xdr:twoCellAnchor editAs="oneCell">
    <xdr:from>
      <xdr:col>12</xdr:col>
      <xdr:colOff>19050</xdr:colOff>
      <xdr:row>21</xdr:row>
      <xdr:rowOff>19050</xdr:rowOff>
    </xdr:from>
    <xdr:to>
      <xdr:col>13</xdr:col>
      <xdr:colOff>190252</xdr:colOff>
      <xdr:row>27</xdr:row>
      <xdr:rowOff>152217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xmlns="" id="{A3A821C5-34F1-4FF8-886F-67CFC2EE0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34075" y="4638675"/>
          <a:ext cx="1752352" cy="1466667"/>
        </a:xfrm>
        <a:prstGeom prst="rect">
          <a:avLst/>
        </a:prstGeom>
      </xdr:spPr>
    </xdr:pic>
    <xdr:clientData/>
  </xdr:twoCellAnchor>
  <xdr:twoCellAnchor>
    <xdr:from>
      <xdr:col>10</xdr:col>
      <xdr:colOff>95250</xdr:colOff>
      <xdr:row>21</xdr:row>
      <xdr:rowOff>161925</xdr:rowOff>
    </xdr:from>
    <xdr:to>
      <xdr:col>12</xdr:col>
      <xdr:colOff>171450</xdr:colOff>
      <xdr:row>22</xdr:row>
      <xdr:rowOff>133350</xdr:rowOff>
    </xdr:to>
    <xdr:cxnSp macro="">
      <xdr:nvCxnSpPr>
        <xdr:cNvPr id="5" name="AutoShape 22">
          <a:extLst>
            <a:ext uri="{FF2B5EF4-FFF2-40B4-BE49-F238E27FC236}">
              <a16:creationId xmlns:a16="http://schemas.microsoft.com/office/drawing/2014/main" xmlns="" id="{6DE51C97-419F-4880-A16E-D8CDA59EBDEF}"/>
            </a:ext>
          </a:extLst>
        </xdr:cNvPr>
        <xdr:cNvCxnSpPr>
          <a:cxnSpLocks noChangeShapeType="1"/>
        </xdr:cNvCxnSpPr>
      </xdr:nvCxnSpPr>
      <xdr:spPr bwMode="auto">
        <a:xfrm>
          <a:off x="4657725" y="4781550"/>
          <a:ext cx="1428750" cy="171450"/>
        </a:xfrm>
        <a:prstGeom prst="straightConnector1">
          <a:avLst/>
        </a:prstGeom>
        <a:noFill/>
        <a:ln w="38100">
          <a:solidFill>
            <a:srgbClr val="FFC000"/>
          </a:solidFill>
          <a:round/>
          <a:headEnd/>
          <a:tailEnd type="triangle" w="med" len="med"/>
        </a:ln>
        <a:scene3d>
          <a:camera prst="orthographicFront"/>
          <a:lightRig rig="threePt" dir="t"/>
        </a:scene3d>
        <a:sp3d prstMaterial="matte">
          <a:bevelT/>
        </a:sp3d>
      </xdr:spPr>
    </xdr:cxnSp>
    <xdr:clientData/>
  </xdr:twoCellAnchor>
  <xdr:twoCellAnchor>
    <xdr:from>
      <xdr:col>8</xdr:col>
      <xdr:colOff>228600</xdr:colOff>
      <xdr:row>4</xdr:row>
      <xdr:rowOff>1</xdr:rowOff>
    </xdr:from>
    <xdr:to>
      <xdr:col>10</xdr:col>
      <xdr:colOff>142875</xdr:colOff>
      <xdr:row>5</xdr:row>
      <xdr:rowOff>66675</xdr:rowOff>
    </xdr:to>
    <xdr:cxnSp macro="">
      <xdr:nvCxnSpPr>
        <xdr:cNvPr id="6" name="AutoShape 22">
          <a:extLst>
            <a:ext uri="{FF2B5EF4-FFF2-40B4-BE49-F238E27FC236}">
              <a16:creationId xmlns:a16="http://schemas.microsoft.com/office/drawing/2014/main" xmlns="" id="{239A1E34-7F2B-4512-84C3-D4BFF4BDF274}"/>
            </a:ext>
          </a:extLst>
        </xdr:cNvPr>
        <xdr:cNvCxnSpPr>
          <a:cxnSpLocks noChangeShapeType="1"/>
        </xdr:cNvCxnSpPr>
      </xdr:nvCxnSpPr>
      <xdr:spPr bwMode="auto">
        <a:xfrm flipV="1">
          <a:off x="3933825" y="1057276"/>
          <a:ext cx="771525" cy="266699"/>
        </a:xfrm>
        <a:prstGeom prst="straightConnector1">
          <a:avLst/>
        </a:prstGeom>
        <a:noFill/>
        <a:ln w="38100">
          <a:solidFill>
            <a:srgbClr val="FFC000"/>
          </a:solidFill>
          <a:round/>
          <a:headEnd/>
          <a:tailEnd type="triangle" w="med" len="med"/>
        </a:ln>
        <a:scene3d>
          <a:camera prst="orthographicFront"/>
          <a:lightRig rig="threePt" dir="t"/>
        </a:scene3d>
        <a:sp3d prstMaterial="matte">
          <a:bevelT/>
        </a:sp3d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%20Basis%20combi%20met%20gevorderd/2.%20Het%20Lint,%20scherm%20en%20opslaan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%20Basis%20combi%20met%20gevorderd/11.%20Formules%20maken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%20Basis%20combi%20met%20gevorderd/12.%20Diversen%20Formule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%20Basis%20combi%20met%20gevorderd/13.%20Formules-maken-in-meerdere-tabbladen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%20Basis%20combi%20met%20gevorderd/14.%20Kasboekformule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%20Basis%20combi%20met%20gevorderd/15.%20Absolute%20en%20relatief%20cel%20in%20formule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%20Basis%20combi%20met%20gevorderd/16.%20Subtotalen%20met%20FUNCTIE%20GETALLEN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%20Basis%20combi%20met%20gevorderd/17.%20Statistiche%20functies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%20Basis%20combi%20met%20gevorderd/18.%20Logische%20functies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%20Basis%20combi%20met%20gevorderd/19.%20ALS%20functie%20genesteld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%20Basis%20combi%20met%20gevorderd/20.%20Financieele%20functi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%20Basis%20combi%20met%20gevorderd/3.%20Celeigenschappen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%20Basis%20combi%20met%20gevorderd/21.%20Grafiek%20invoegen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%20Basis%20combi%20met%20gevorderd/22.%20Functie%20VERT.ZOEKEN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%20Basis%20combi%20met%20gevorderd/23.%20Functie%20HORIZONTAAL.ZOEKEN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%20Basis%20combi%20met%20gevorderd/24.%20Titels%20blokkeren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%20Basis%20combi%20met%20gevorderd/25.%20Validatie%20lijsten%20maken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%20Basis%20combi%20met%20gevorderd/26.%20Draaitabellen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%20Basis%20combi%20met%20gevorderd/27.%20Beveiligen,%20blokkeren%20en%20verberge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%20Basis%20combi%20met%20gevorderd/4.%20Print%20instellinge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%20Basis%20combi%20met%20gevorderd/5.%20Kolommen%20en%20rijen%20aanpasse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%20Basis%20combi%20met%20gevorderd/6.%20Sorteren%20en%20Filtere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%20Basis%20combi%20met%20gevorderd/7.%20Basis%20tekstbewerke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%20Basis%20combi%20met%20gevorderd/8.%20Items%20en%20objecten%20invoege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%20Basis%20combi%20met%20gevorderd/9.%20Randen%20en%20opmaak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%20Basis%20combi%20met%20gevorderd/10.%20Voordelen%20van%20een%20Tab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dr. 2 Het scherm en Lint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dr. 11 Formules invoeren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dr 12 Diverse Formules 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 kwt"/>
      <sheetName val="2e kwt"/>
      <sheetName val="3e kwt"/>
      <sheetName val="4e kwt"/>
      <sheetName val="Formules in meerdere tabbla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dr.14 Kasboekformules 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dr 15 Absoluut en relatief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dr 16 Subtotalen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dr. 17 Statistiche functie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dracht 18 Logische functies 1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dr. 19 ALS functie genesteld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dr. 20 Financieele functies 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dr 3 Celeigenschappen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dr. 21 Grafiek invoegen"/>
    </sheetNames>
    <sheetDataSet>
      <sheetData sheetId="0">
        <row r="12">
          <cell r="C12" t="str">
            <v>Inkomsten</v>
          </cell>
          <cell r="D12" t="str">
            <v>Kosten</v>
          </cell>
          <cell r="E12" t="str">
            <v>Totaal</v>
          </cell>
        </row>
        <row r="13">
          <cell r="B13" t="str">
            <v>1e</v>
          </cell>
          <cell r="C13">
            <v>4300</v>
          </cell>
          <cell r="D13">
            <v>1550</v>
          </cell>
          <cell r="E13">
            <v>2750</v>
          </cell>
        </row>
        <row r="15">
          <cell r="C15" t="str">
            <v>Inkomsten</v>
          </cell>
          <cell r="D15" t="str">
            <v>Kosten</v>
          </cell>
          <cell r="E15" t="str">
            <v>Totaal</v>
          </cell>
          <cell r="F15" t="str">
            <v>Kolom of staaf grafiek</v>
          </cell>
        </row>
        <row r="16">
          <cell r="B16" t="str">
            <v>jan</v>
          </cell>
          <cell r="C16">
            <v>900</v>
          </cell>
          <cell r="D16">
            <v>800</v>
          </cell>
          <cell r="E16">
            <v>100</v>
          </cell>
        </row>
        <row r="17">
          <cell r="B17" t="str">
            <v>feb</v>
          </cell>
          <cell r="C17">
            <v>1300</v>
          </cell>
          <cell r="D17">
            <v>500</v>
          </cell>
          <cell r="E17">
            <v>800</v>
          </cell>
        </row>
        <row r="18">
          <cell r="B18" t="str">
            <v>maart</v>
          </cell>
          <cell r="C18">
            <v>1100</v>
          </cell>
          <cell r="D18">
            <v>1250</v>
          </cell>
          <cell r="E18">
            <v>-150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dr 22 VERT.ZOEKEN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dr 23 HORZ.ZOEKEN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dr. 24 Titels vastzetten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dr. 25 Validatie lijst 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dr. 26 Draaitabel instellen"/>
    </sheetNames>
    <sheetDataSet>
      <sheetData sheetId="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dr 27 Blokkeren en verbergen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dr. 4 Printen in Excel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dr. 5 Kolommen en vulgreep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dr. 6 Sorteren en Filteren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dr. 7 Tekst Basisoefeningen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dr 8 Teksten en objecten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dr. 9 Randen en Opmaak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dr. 10 Tabel en Opmaak "/>
    </sheetNames>
    <sheetDataSet>
      <sheetData sheetId="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computraining/OneDrive/Cursussen/1.%20Boekwerk%20alle%20cursussen/Excel/Excel%20gevorderden%20cursussen/Excel%20oefeningen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computraining/Dropbox/Cursussen/Boekwerk%20alle%20cursussen/Excel/Excel%20basis%20cursussen/4.%20Boekwerk%20Excel%20basis%20Mocrupak%20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mputraining" refreshedDate="42070.566514467595" createdVersion="5" refreshedVersion="5" minRefreshableVersion="3" recordCount="99">
  <cacheSource type="worksheet">
    <worksheetSource name="Tabel14" r:id="rId2"/>
  </cacheSource>
  <cacheFields count="6">
    <cacheField name="Verkoper" numFmtId="0">
      <sharedItems count="7">
        <s v="Bertha"/>
        <s v="Klaas"/>
        <s v="Peter"/>
        <s v="Piet"/>
        <s v="Rob"/>
        <s v="Truus"/>
        <s v="Ria"/>
      </sharedItems>
    </cacheField>
    <cacheField name="Regio" numFmtId="0">
      <sharedItems count="5">
        <s v="Assen"/>
        <s v="Eindhoven"/>
        <s v="Maastricht"/>
        <s v="Utrecht"/>
        <s v="Weert"/>
      </sharedItems>
    </cacheField>
    <cacheField name="Groep" numFmtId="0">
      <sharedItems count="3">
        <s v="Electro"/>
        <s v="GSM"/>
        <s v="TV"/>
      </sharedItems>
    </cacheField>
    <cacheField name="Datum" numFmtId="0">
      <sharedItems containsSemiMixedTypes="0" containsNonDate="0" containsDate="1" containsString="0" minDate="2012-01-02T00:00:00" maxDate="2013-11-19T00:00:00" count="99">
        <d v="2012-03-26T00:00:00"/>
        <d v="2013-05-20T00:00:00"/>
        <d v="2013-09-02T00:00:00"/>
        <d v="2013-02-04T00:00:00"/>
        <d v="2012-07-09T00:00:00"/>
        <d v="2012-10-22T00:00:00"/>
        <d v="2012-11-26T00:00:00"/>
        <d v="2012-01-16T00:00:00"/>
        <d v="2012-04-30T00:00:00"/>
        <d v="2013-10-07T00:00:00"/>
        <d v="2012-08-13T00:00:00"/>
        <d v="2013-03-11T00:00:00"/>
        <d v="2013-06-24T00:00:00"/>
        <d v="2013-07-29T00:00:00"/>
        <d v="2012-09-17T00:00:00"/>
        <d v="2012-12-31T00:00:00"/>
        <d v="2012-06-04T00:00:00"/>
        <d v="2013-04-15T00:00:00"/>
        <d v="2013-11-11T00:00:00"/>
        <d v="2012-02-20T00:00:00"/>
        <d v="2013-11-04T00:00:00"/>
        <d v="2012-12-24T00:00:00"/>
        <d v="2013-04-08T00:00:00"/>
        <d v="2012-09-10T00:00:00"/>
        <d v="2013-07-22T00:00:00"/>
        <d v="2012-02-13T00:00:00"/>
        <d v="2012-05-28T00:00:00"/>
        <d v="2012-07-02T00:00:00"/>
        <d v="2013-08-26T00:00:00"/>
        <d v="2013-05-13T00:00:00"/>
        <d v="2012-03-19T00:00:00"/>
        <d v="2012-10-15T00:00:00"/>
        <d v="2013-01-28T00:00:00"/>
        <d v="2013-03-04T00:00:00"/>
        <d v="2012-04-23T00:00:00"/>
        <d v="2012-08-06T00:00:00"/>
        <d v="2012-01-09T00:00:00"/>
        <d v="2012-11-19T00:00:00"/>
        <d v="2013-06-17T00:00:00"/>
        <d v="2013-09-30T00:00:00"/>
        <d v="2013-01-14T00:00:00"/>
        <d v="2012-03-05T00:00:00"/>
        <d v="2012-06-18T00:00:00"/>
        <d v="2012-10-01T00:00:00"/>
        <d v="2013-04-29T00:00:00"/>
        <d v="2013-08-12T00:00:00"/>
        <d v="2013-09-16T00:00:00"/>
        <d v="2012-11-05T00:00:00"/>
        <d v="2013-02-18T00:00:00"/>
        <d v="2012-07-23T00:00:00"/>
        <d v="2013-06-03T00:00:00"/>
        <d v="2012-04-09T00:00:00"/>
        <d v="2012-05-14T00:00:00"/>
        <d v="2013-07-08T00:00:00"/>
        <d v="2013-10-21T00:00:00"/>
        <d v="2013-03-25T00:00:00"/>
        <d v="2012-01-30T00:00:00"/>
        <d v="2012-08-27T00:00:00"/>
        <d v="2012-12-10T00:00:00"/>
        <d v="2013-06-10T00:00:00"/>
        <d v="2012-07-30T00:00:00"/>
        <d v="2012-11-12T00:00:00"/>
        <d v="2012-04-16T00:00:00"/>
        <d v="2013-02-25T00:00:00"/>
        <d v="2013-09-23T00:00:00"/>
        <d v="2012-01-02T00:00:00"/>
        <d v="2012-02-06T00:00:00"/>
        <d v="2013-04-01T00:00:00"/>
        <d v="2013-07-15T00:00:00"/>
        <d v="2012-12-17T00:00:00"/>
        <d v="2013-10-28T00:00:00"/>
        <d v="2012-05-21T00:00:00"/>
        <d v="2012-09-03T00:00:00"/>
        <d v="2012-10-08T00:00:00"/>
        <d v="2012-03-12T00:00:00"/>
        <d v="2013-08-19T00:00:00"/>
        <d v="2012-06-25T00:00:00"/>
        <d v="2013-01-21T00:00:00"/>
        <d v="2013-05-06T00:00:00"/>
        <d v="2012-08-20T00:00:00"/>
        <d v="2013-10-14T00:00:00"/>
        <d v="2012-01-23T00:00:00"/>
        <d v="2013-07-01T00:00:00"/>
        <d v="2012-05-07T00:00:00"/>
        <d v="2012-12-03T00:00:00"/>
        <d v="2013-03-18T00:00:00"/>
        <d v="2013-04-22T00:00:00"/>
        <d v="2012-06-11T00:00:00"/>
        <d v="2012-09-24T00:00:00"/>
        <d v="2012-02-27T00:00:00"/>
        <d v="2013-01-07T00:00:00"/>
        <d v="2013-08-05T00:00:00"/>
        <d v="2013-11-18T00:00:00"/>
        <d v="2013-02-11T00:00:00"/>
        <d v="2013-05-27T00:00:00"/>
        <d v="2012-10-29T00:00:00"/>
        <d v="2013-09-09T00:00:00"/>
        <d v="2012-04-02T00:00:00"/>
        <d v="2012-07-16T00:00:00"/>
      </sharedItems>
      <fieldGroup par="5" base="3">
        <rangePr groupBy="months" startDate="2012-01-02T00:00:00" endDate="2013-11-19T00:00:00"/>
        <groupItems count="14">
          <s v="&lt;2-1-2012"/>
          <s v="jan"/>
          <s v="feb"/>
          <s v="mrt"/>
          <s v="apr"/>
          <s v="mei"/>
          <s v="jun"/>
          <s v="jul"/>
          <s v="aug"/>
          <s v="sep"/>
          <s v="okt"/>
          <s v="nov"/>
          <s v="dec"/>
          <s v="&gt;19-11-2013"/>
        </groupItems>
      </fieldGroup>
    </cacheField>
    <cacheField name="Omzet" numFmtId="44">
      <sharedItems containsSemiMixedTypes="0" containsString="0" containsNumber="1" containsInteger="1" minValue="14500" maxValue="235000"/>
    </cacheField>
    <cacheField name="Jaren" numFmtId="0" databaseField="0">
      <fieldGroup base="3">
        <rangePr groupBy="years" startDate="2012-01-02T00:00:00" endDate="2013-11-19T00:00:00"/>
        <groupItems count="4">
          <s v="&lt;2-1-2012"/>
          <s v="2012"/>
          <s v="2013"/>
          <s v="&gt;19-11-2013"/>
        </groupItems>
      </fieldGroup>
    </cacheField>
  </cacheFields>
  <extLst>
    <ext xmlns:x14="http://schemas.microsoft.com/office/spreadsheetml/2009/9/main" uri="{725AE2AE-9491-48be-B2B4-4EB974FC3084}">
      <x14:pivotCacheDefinition pivotCacheId="9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omputraining" refreshedDate="42731.561318055552" createdVersion="5" refreshedVersion="5" minRefreshableVersion="3" recordCount="99">
  <cacheSource type="worksheet">
    <worksheetSource name="Tabel33" r:id="rId2"/>
  </cacheSource>
  <cacheFields count="6">
    <cacheField name="Verkoper" numFmtId="0">
      <sharedItems count="7">
        <s v="Bertha"/>
        <s v="Klaas"/>
        <s v="Peter"/>
        <s v="Piet"/>
        <s v="Rob"/>
        <s v="Truus"/>
        <s v="Ria"/>
      </sharedItems>
    </cacheField>
    <cacheField name="Regio" numFmtId="0">
      <sharedItems/>
    </cacheField>
    <cacheField name="Groep" numFmtId="0">
      <sharedItems/>
    </cacheField>
    <cacheField name="Datum" numFmtId="0">
      <sharedItems containsSemiMixedTypes="0" containsNonDate="0" containsDate="1" containsString="0" minDate="2012-01-02T00:00:00" maxDate="2013-11-19T00:00:00" count="78">
        <d v="2012-03-26T00:00:00"/>
        <d v="2013-07-08T00:00:00"/>
        <d v="2013-10-21T00:00:00"/>
        <d v="2013-03-25T00:00:00"/>
        <d v="2012-07-09T00:00:00"/>
        <d v="2012-10-22T00:00:00"/>
        <d v="2012-11-26T00:00:00"/>
        <d v="2012-01-16T00:00:00"/>
        <d v="2012-04-30T00:00:00"/>
        <d v="2012-12-31T00:00:00"/>
        <d v="2012-06-04T00:00:00"/>
        <d v="2012-09-10T00:00:00"/>
        <d v="2012-09-11T00:00:00"/>
        <d v="2012-02-13T00:00:00"/>
        <d v="2012-05-28T00:00:00"/>
        <d v="2012-07-02T00:00:00"/>
        <d v="2013-06-17T00:00:00"/>
        <d v="2013-09-30T00:00:00"/>
        <d v="2013-01-14T00:00:00"/>
        <d v="2012-10-15T00:00:00"/>
        <d v="2012-08-06T00:00:00"/>
        <d v="2012-01-09T00:00:00"/>
        <d v="2012-11-19T00:00:00"/>
        <d v="2012-03-05T00:00:00"/>
        <d v="2012-06-18T00:00:00"/>
        <d v="2012-10-01T00:00:00"/>
        <d v="2013-04-29T00:00:00"/>
        <d v="2013-08-12T00:00:00"/>
        <d v="2013-09-16T00:00:00"/>
        <d v="2012-11-05T00:00:00"/>
        <d v="2013-02-18T00:00:00"/>
        <d v="2012-07-23T00:00:00"/>
        <d v="2013-06-03T00:00:00"/>
        <d v="2012-04-09T00:00:00"/>
        <d v="2012-05-14T00:00:00"/>
        <d v="2012-01-30T00:00:00"/>
        <d v="2012-08-27T00:00:00"/>
        <d v="2012-12-10T00:00:00"/>
        <d v="2013-06-10T00:00:00"/>
        <d v="2012-07-30T00:00:00"/>
        <d v="2012-11-12T00:00:00"/>
        <d v="2012-04-16T00:00:00"/>
        <d v="2013-02-25T00:00:00"/>
        <d v="2013-09-23T00:00:00"/>
        <d v="2012-01-02T00:00:00"/>
        <d v="2012-02-06T00:00:00"/>
        <d v="2013-04-01T00:00:00"/>
        <d v="2013-07-15T00:00:00"/>
        <d v="2012-12-17T00:00:00"/>
        <d v="2013-10-28T00:00:00"/>
        <d v="2012-05-21T00:00:00"/>
        <d v="2012-09-03T00:00:00"/>
        <d v="2012-10-08T00:00:00"/>
        <d v="2012-03-12T00:00:00"/>
        <d v="2013-08-19T00:00:00"/>
        <d v="2012-06-25T00:00:00"/>
        <d v="2013-01-21T00:00:00"/>
        <d v="2013-05-06T00:00:00"/>
        <d v="2012-08-20T00:00:00"/>
        <d v="2013-10-14T00:00:00"/>
        <d v="2012-01-23T00:00:00"/>
        <d v="2013-07-01T00:00:00"/>
        <d v="2012-05-07T00:00:00"/>
        <d v="2012-12-03T00:00:00"/>
        <d v="2013-03-18T00:00:00"/>
        <d v="2013-04-22T00:00:00"/>
        <d v="2012-06-11T00:00:00"/>
        <d v="2012-09-24T00:00:00"/>
        <d v="2012-02-27T00:00:00"/>
        <d v="2013-01-07T00:00:00"/>
        <d v="2013-08-05T00:00:00"/>
        <d v="2013-11-18T00:00:00"/>
        <d v="2013-02-11T00:00:00"/>
        <d v="2013-05-27T00:00:00"/>
        <d v="2012-10-29T00:00:00"/>
        <d v="2013-09-09T00:00:00"/>
        <d v="2012-04-02T00:00:00"/>
        <d v="2012-07-16T00:00:00"/>
      </sharedItems>
      <fieldGroup par="5" base="3">
        <rangePr groupBy="months" startDate="2012-01-02T00:00:00" endDate="2013-11-19T00:00:00"/>
        <groupItems count="14">
          <s v="&lt;2-1-2012"/>
          <s v="jan"/>
          <s v="feb"/>
          <s v="mrt"/>
          <s v="apr"/>
          <s v="mei"/>
          <s v="jun"/>
          <s v="jul"/>
          <s v="aug"/>
          <s v="sep"/>
          <s v="okt"/>
          <s v="nov"/>
          <s v="dec"/>
          <s v="&gt;19-11-2013"/>
        </groupItems>
      </fieldGroup>
    </cacheField>
    <cacheField name="Omzet" numFmtId="44">
      <sharedItems containsSemiMixedTypes="0" containsString="0" containsNumber="1" containsInteger="1" minValue="14500" maxValue="500000"/>
    </cacheField>
    <cacheField name="Jaren" numFmtId="0" databaseField="0">
      <fieldGroup base="3">
        <rangePr groupBy="years" startDate="2012-01-02T00:00:00" endDate="2013-11-19T00:00:00"/>
        <groupItems count="4">
          <s v="&lt;2-1-2012"/>
          <s v="2012"/>
          <s v="2013"/>
          <s v="&gt;19-11-201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">
  <r>
    <x v="0"/>
    <x v="0"/>
    <x v="0"/>
    <x v="0"/>
    <n v="41500"/>
  </r>
  <r>
    <x v="1"/>
    <x v="0"/>
    <x v="0"/>
    <x v="1"/>
    <n v="176500"/>
  </r>
  <r>
    <x v="2"/>
    <x v="0"/>
    <x v="0"/>
    <x v="2"/>
    <n v="210250"/>
  </r>
  <r>
    <x v="3"/>
    <x v="0"/>
    <x v="0"/>
    <x v="3"/>
    <n v="142750"/>
  </r>
  <r>
    <x v="4"/>
    <x v="0"/>
    <x v="0"/>
    <x v="4"/>
    <n v="75250"/>
  </r>
  <r>
    <x v="5"/>
    <x v="0"/>
    <x v="0"/>
    <x v="5"/>
    <n v="109000"/>
  </r>
  <r>
    <x v="0"/>
    <x v="0"/>
    <x v="1"/>
    <x v="6"/>
    <n v="120250"/>
  </r>
  <r>
    <x v="1"/>
    <x v="0"/>
    <x v="1"/>
    <x v="7"/>
    <n v="19000"/>
  </r>
  <r>
    <x v="2"/>
    <x v="0"/>
    <x v="1"/>
    <x v="8"/>
    <n v="52750"/>
  </r>
  <r>
    <x v="3"/>
    <x v="0"/>
    <x v="1"/>
    <x v="9"/>
    <n v="221500"/>
  </r>
  <r>
    <x v="6"/>
    <x v="0"/>
    <x v="1"/>
    <x v="10"/>
    <n v="86500"/>
  </r>
  <r>
    <x v="4"/>
    <x v="0"/>
    <x v="1"/>
    <x v="11"/>
    <n v="154000"/>
  </r>
  <r>
    <x v="5"/>
    <x v="0"/>
    <x v="1"/>
    <x v="12"/>
    <n v="187750"/>
  </r>
  <r>
    <x v="0"/>
    <x v="0"/>
    <x v="2"/>
    <x v="13"/>
    <n v="199000"/>
  </r>
  <r>
    <x v="1"/>
    <x v="0"/>
    <x v="2"/>
    <x v="14"/>
    <n v="97750"/>
  </r>
  <r>
    <x v="2"/>
    <x v="0"/>
    <x v="2"/>
    <x v="15"/>
    <n v="131500"/>
  </r>
  <r>
    <x v="3"/>
    <x v="0"/>
    <x v="2"/>
    <x v="16"/>
    <n v="64000"/>
  </r>
  <r>
    <x v="6"/>
    <x v="0"/>
    <x v="2"/>
    <x v="17"/>
    <n v="165250"/>
  </r>
  <r>
    <x v="4"/>
    <x v="0"/>
    <x v="2"/>
    <x v="18"/>
    <n v="232750"/>
  </r>
  <r>
    <x v="5"/>
    <x v="0"/>
    <x v="2"/>
    <x v="19"/>
    <n v="30250"/>
  </r>
  <r>
    <x v="0"/>
    <x v="1"/>
    <x v="0"/>
    <x v="20"/>
    <n v="230500"/>
  </r>
  <r>
    <x v="1"/>
    <x v="1"/>
    <x v="0"/>
    <x v="21"/>
    <n v="129250"/>
  </r>
  <r>
    <x v="2"/>
    <x v="1"/>
    <x v="0"/>
    <x v="22"/>
    <n v="163000"/>
  </r>
  <r>
    <x v="3"/>
    <x v="1"/>
    <x v="0"/>
    <x v="23"/>
    <n v="95500"/>
  </r>
  <r>
    <x v="6"/>
    <x v="1"/>
    <x v="0"/>
    <x v="24"/>
    <n v="196750"/>
  </r>
  <r>
    <x v="4"/>
    <x v="1"/>
    <x v="0"/>
    <x v="25"/>
    <n v="28000"/>
  </r>
  <r>
    <x v="5"/>
    <x v="1"/>
    <x v="0"/>
    <x v="26"/>
    <n v="61750"/>
  </r>
  <r>
    <x v="0"/>
    <x v="1"/>
    <x v="1"/>
    <x v="27"/>
    <n v="73000"/>
  </r>
  <r>
    <x v="1"/>
    <x v="1"/>
    <x v="1"/>
    <x v="28"/>
    <n v="208000"/>
  </r>
  <r>
    <x v="3"/>
    <x v="1"/>
    <x v="1"/>
    <x v="29"/>
    <n v="174250"/>
  </r>
  <r>
    <x v="6"/>
    <x v="1"/>
    <x v="1"/>
    <x v="30"/>
    <n v="39250"/>
  </r>
  <r>
    <x v="4"/>
    <x v="1"/>
    <x v="1"/>
    <x v="31"/>
    <n v="106750"/>
  </r>
  <r>
    <x v="5"/>
    <x v="1"/>
    <x v="1"/>
    <x v="32"/>
    <n v="140500"/>
  </r>
  <r>
    <x v="0"/>
    <x v="1"/>
    <x v="2"/>
    <x v="33"/>
    <n v="151750"/>
  </r>
  <r>
    <x v="1"/>
    <x v="1"/>
    <x v="2"/>
    <x v="34"/>
    <n v="50500"/>
  </r>
  <r>
    <x v="2"/>
    <x v="1"/>
    <x v="2"/>
    <x v="35"/>
    <n v="84250"/>
  </r>
  <r>
    <x v="3"/>
    <x v="1"/>
    <x v="2"/>
    <x v="36"/>
    <n v="16750"/>
  </r>
  <r>
    <x v="6"/>
    <x v="1"/>
    <x v="2"/>
    <x v="37"/>
    <n v="118000"/>
  </r>
  <r>
    <x v="4"/>
    <x v="1"/>
    <x v="2"/>
    <x v="38"/>
    <n v="185500"/>
  </r>
  <r>
    <x v="5"/>
    <x v="1"/>
    <x v="2"/>
    <x v="39"/>
    <n v="219250"/>
  </r>
  <r>
    <x v="0"/>
    <x v="2"/>
    <x v="0"/>
    <x v="40"/>
    <n v="136000"/>
  </r>
  <r>
    <x v="1"/>
    <x v="2"/>
    <x v="0"/>
    <x v="41"/>
    <n v="34750"/>
  </r>
  <r>
    <x v="2"/>
    <x v="2"/>
    <x v="0"/>
    <x v="42"/>
    <n v="68500"/>
  </r>
  <r>
    <x v="6"/>
    <x v="2"/>
    <x v="0"/>
    <x v="43"/>
    <n v="102250"/>
  </r>
  <r>
    <x v="4"/>
    <x v="2"/>
    <x v="0"/>
    <x v="44"/>
    <n v="169750"/>
  </r>
  <r>
    <x v="5"/>
    <x v="2"/>
    <x v="0"/>
    <x v="45"/>
    <n v="203500"/>
  </r>
  <r>
    <x v="0"/>
    <x v="2"/>
    <x v="1"/>
    <x v="46"/>
    <n v="214750"/>
  </r>
  <r>
    <x v="1"/>
    <x v="2"/>
    <x v="1"/>
    <x v="47"/>
    <n v="113500"/>
  </r>
  <r>
    <x v="2"/>
    <x v="2"/>
    <x v="1"/>
    <x v="48"/>
    <n v="147250"/>
  </r>
  <r>
    <x v="3"/>
    <x v="2"/>
    <x v="1"/>
    <x v="49"/>
    <n v="79750"/>
  </r>
  <r>
    <x v="6"/>
    <x v="2"/>
    <x v="1"/>
    <x v="50"/>
    <n v="181000"/>
  </r>
  <r>
    <x v="5"/>
    <x v="2"/>
    <x v="1"/>
    <x v="51"/>
    <n v="46000"/>
  </r>
  <r>
    <x v="0"/>
    <x v="2"/>
    <x v="2"/>
    <x v="52"/>
    <n v="57250"/>
  </r>
  <r>
    <x v="1"/>
    <x v="2"/>
    <x v="2"/>
    <x v="53"/>
    <n v="192250"/>
  </r>
  <r>
    <x v="2"/>
    <x v="2"/>
    <x v="2"/>
    <x v="54"/>
    <n v="226000"/>
  </r>
  <r>
    <x v="3"/>
    <x v="2"/>
    <x v="2"/>
    <x v="55"/>
    <n v="158500"/>
  </r>
  <r>
    <x v="6"/>
    <x v="2"/>
    <x v="2"/>
    <x v="56"/>
    <n v="23500"/>
  </r>
  <r>
    <x v="4"/>
    <x v="2"/>
    <x v="2"/>
    <x v="57"/>
    <n v="91000"/>
  </r>
  <r>
    <x v="5"/>
    <x v="2"/>
    <x v="2"/>
    <x v="58"/>
    <n v="124750"/>
  </r>
  <r>
    <x v="0"/>
    <x v="3"/>
    <x v="0"/>
    <x v="59"/>
    <n v="183250"/>
  </r>
  <r>
    <x v="1"/>
    <x v="3"/>
    <x v="0"/>
    <x v="60"/>
    <n v="82000"/>
  </r>
  <r>
    <x v="2"/>
    <x v="3"/>
    <x v="0"/>
    <x v="61"/>
    <n v="115750"/>
  </r>
  <r>
    <x v="3"/>
    <x v="3"/>
    <x v="0"/>
    <x v="62"/>
    <n v="48250"/>
  </r>
  <r>
    <x v="6"/>
    <x v="3"/>
    <x v="0"/>
    <x v="63"/>
    <n v="149500"/>
  </r>
  <r>
    <x v="4"/>
    <x v="3"/>
    <x v="0"/>
    <x v="64"/>
    <n v="217000"/>
  </r>
  <r>
    <x v="5"/>
    <x v="3"/>
    <x v="0"/>
    <x v="65"/>
    <n v="14500"/>
  </r>
  <r>
    <x v="0"/>
    <x v="3"/>
    <x v="1"/>
    <x v="66"/>
    <n v="25750"/>
  </r>
  <r>
    <x v="1"/>
    <x v="3"/>
    <x v="1"/>
    <x v="67"/>
    <n v="160750"/>
  </r>
  <r>
    <x v="2"/>
    <x v="3"/>
    <x v="1"/>
    <x v="68"/>
    <n v="194500"/>
  </r>
  <r>
    <x v="3"/>
    <x v="3"/>
    <x v="1"/>
    <x v="69"/>
    <n v="127000"/>
  </r>
  <r>
    <x v="6"/>
    <x v="3"/>
    <x v="1"/>
    <x v="70"/>
    <n v="228250"/>
  </r>
  <r>
    <x v="4"/>
    <x v="3"/>
    <x v="1"/>
    <x v="71"/>
    <n v="59500"/>
  </r>
  <r>
    <x v="5"/>
    <x v="3"/>
    <x v="1"/>
    <x v="72"/>
    <n v="93250"/>
  </r>
  <r>
    <x v="0"/>
    <x v="3"/>
    <x v="2"/>
    <x v="73"/>
    <n v="104500"/>
  </r>
  <r>
    <x v="2"/>
    <x v="3"/>
    <x v="2"/>
    <x v="74"/>
    <n v="37000"/>
  </r>
  <r>
    <x v="3"/>
    <x v="3"/>
    <x v="2"/>
    <x v="75"/>
    <n v="205750"/>
  </r>
  <r>
    <x v="6"/>
    <x v="3"/>
    <x v="2"/>
    <x v="76"/>
    <n v="70750"/>
  </r>
  <r>
    <x v="4"/>
    <x v="3"/>
    <x v="2"/>
    <x v="77"/>
    <n v="138250"/>
  </r>
  <r>
    <x v="5"/>
    <x v="3"/>
    <x v="2"/>
    <x v="78"/>
    <n v="172000"/>
  </r>
  <r>
    <x v="0"/>
    <x v="4"/>
    <x v="0"/>
    <x v="79"/>
    <n v="88750"/>
  </r>
  <r>
    <x v="1"/>
    <x v="4"/>
    <x v="0"/>
    <x v="80"/>
    <n v="223750"/>
  </r>
  <r>
    <x v="2"/>
    <x v="4"/>
    <x v="0"/>
    <x v="81"/>
    <n v="21250"/>
  </r>
  <r>
    <x v="3"/>
    <x v="4"/>
    <x v="0"/>
    <x v="82"/>
    <n v="190000"/>
  </r>
  <r>
    <x v="6"/>
    <x v="4"/>
    <x v="0"/>
    <x v="83"/>
    <n v="55000"/>
  </r>
  <r>
    <x v="4"/>
    <x v="4"/>
    <x v="0"/>
    <x v="84"/>
    <n v="122500"/>
  </r>
  <r>
    <x v="5"/>
    <x v="4"/>
    <x v="0"/>
    <x v="85"/>
    <n v="156250"/>
  </r>
  <r>
    <x v="0"/>
    <x v="4"/>
    <x v="1"/>
    <x v="86"/>
    <n v="167500"/>
  </r>
  <r>
    <x v="1"/>
    <x v="4"/>
    <x v="1"/>
    <x v="87"/>
    <n v="66250"/>
  </r>
  <r>
    <x v="2"/>
    <x v="4"/>
    <x v="1"/>
    <x v="88"/>
    <n v="100000"/>
  </r>
  <r>
    <x v="3"/>
    <x v="4"/>
    <x v="1"/>
    <x v="89"/>
    <n v="32500"/>
  </r>
  <r>
    <x v="6"/>
    <x v="4"/>
    <x v="1"/>
    <x v="90"/>
    <n v="133750"/>
  </r>
  <r>
    <x v="4"/>
    <x v="4"/>
    <x v="1"/>
    <x v="91"/>
    <n v="201250"/>
  </r>
  <r>
    <x v="5"/>
    <x v="4"/>
    <x v="1"/>
    <x v="92"/>
    <n v="235000"/>
  </r>
  <r>
    <x v="1"/>
    <x v="4"/>
    <x v="2"/>
    <x v="93"/>
    <n v="145000"/>
  </r>
  <r>
    <x v="2"/>
    <x v="4"/>
    <x v="2"/>
    <x v="94"/>
    <n v="178750"/>
  </r>
  <r>
    <x v="3"/>
    <x v="4"/>
    <x v="2"/>
    <x v="95"/>
    <n v="111250"/>
  </r>
  <r>
    <x v="6"/>
    <x v="4"/>
    <x v="2"/>
    <x v="96"/>
    <n v="212500"/>
  </r>
  <r>
    <x v="4"/>
    <x v="4"/>
    <x v="2"/>
    <x v="97"/>
    <n v="43750"/>
  </r>
  <r>
    <x v="5"/>
    <x v="4"/>
    <x v="2"/>
    <x v="98"/>
    <n v="775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9">
  <r>
    <x v="0"/>
    <s v="Assen"/>
    <s v="Electro"/>
    <x v="0"/>
    <n v="41500"/>
  </r>
  <r>
    <x v="1"/>
    <s v="Assen"/>
    <s v="Electro"/>
    <x v="1"/>
    <n v="176500"/>
  </r>
  <r>
    <x v="2"/>
    <s v="Assen"/>
    <s v="Electro"/>
    <x v="2"/>
    <n v="210250"/>
  </r>
  <r>
    <x v="3"/>
    <s v="Assen"/>
    <s v="Electro"/>
    <x v="3"/>
    <n v="142750"/>
  </r>
  <r>
    <x v="4"/>
    <s v="Assen"/>
    <s v="Electro"/>
    <x v="4"/>
    <n v="75250"/>
  </r>
  <r>
    <x v="5"/>
    <s v="Assen"/>
    <s v="Electro"/>
    <x v="5"/>
    <n v="109000"/>
  </r>
  <r>
    <x v="0"/>
    <s v="Assen"/>
    <s v="GSM"/>
    <x v="6"/>
    <n v="120250"/>
  </r>
  <r>
    <x v="1"/>
    <s v="Assen"/>
    <s v="GSM"/>
    <x v="7"/>
    <n v="19000"/>
  </r>
  <r>
    <x v="2"/>
    <s v="Assen"/>
    <s v="GSM"/>
    <x v="8"/>
    <n v="52750"/>
  </r>
  <r>
    <x v="3"/>
    <s v="Assen"/>
    <s v="GSM"/>
    <x v="1"/>
    <n v="221500"/>
  </r>
  <r>
    <x v="6"/>
    <s v="Assen"/>
    <s v="GSM"/>
    <x v="2"/>
    <n v="86500"/>
  </r>
  <r>
    <x v="4"/>
    <s v="Assen"/>
    <s v="GSM"/>
    <x v="3"/>
    <n v="154000"/>
  </r>
  <r>
    <x v="5"/>
    <s v="Assen"/>
    <s v="GSM"/>
    <x v="1"/>
    <n v="187750"/>
  </r>
  <r>
    <x v="0"/>
    <s v="Assen"/>
    <s v="TV"/>
    <x v="2"/>
    <n v="199000"/>
  </r>
  <r>
    <x v="1"/>
    <s v="Assen"/>
    <s v="TV"/>
    <x v="3"/>
    <n v="97750"/>
  </r>
  <r>
    <x v="2"/>
    <s v="Assen"/>
    <s v="TV"/>
    <x v="9"/>
    <n v="131500"/>
  </r>
  <r>
    <x v="3"/>
    <s v="Assen"/>
    <s v="TV"/>
    <x v="10"/>
    <n v="64000"/>
  </r>
  <r>
    <x v="6"/>
    <s v="Assen"/>
    <s v="TV"/>
    <x v="1"/>
    <n v="165250"/>
  </r>
  <r>
    <x v="4"/>
    <s v="Assen"/>
    <s v="TV"/>
    <x v="2"/>
    <n v="232750"/>
  </r>
  <r>
    <x v="5"/>
    <s v="Assen"/>
    <s v="TV"/>
    <x v="3"/>
    <n v="30250"/>
  </r>
  <r>
    <x v="0"/>
    <s v="Eindhoven"/>
    <s v="Electro"/>
    <x v="1"/>
    <n v="230500"/>
  </r>
  <r>
    <x v="1"/>
    <s v="Eindhoven"/>
    <s v="Electro"/>
    <x v="2"/>
    <n v="129250"/>
  </r>
  <r>
    <x v="2"/>
    <s v="Eindhoven"/>
    <s v="Electro"/>
    <x v="3"/>
    <n v="163000"/>
  </r>
  <r>
    <x v="3"/>
    <s v="Eindhoven"/>
    <s v="Electro"/>
    <x v="11"/>
    <n v="95500"/>
  </r>
  <r>
    <x v="6"/>
    <s v="Eindhoven"/>
    <s v="Electro"/>
    <x v="12"/>
    <n v="196750"/>
  </r>
  <r>
    <x v="4"/>
    <s v="Eindhoven"/>
    <s v="Electro"/>
    <x v="13"/>
    <n v="28000"/>
  </r>
  <r>
    <x v="5"/>
    <s v="Eindhoven"/>
    <s v="Electro"/>
    <x v="14"/>
    <n v="61750"/>
  </r>
  <r>
    <x v="0"/>
    <s v="Eindhoven"/>
    <s v="GSM"/>
    <x v="15"/>
    <n v="73000"/>
  </r>
  <r>
    <x v="1"/>
    <s v="Eindhoven"/>
    <s v="GSM"/>
    <x v="16"/>
    <n v="208000"/>
  </r>
  <r>
    <x v="3"/>
    <s v="Eindhoven"/>
    <s v="GSM"/>
    <x v="17"/>
    <n v="174250"/>
  </r>
  <r>
    <x v="6"/>
    <s v="Eindhoven"/>
    <s v="GSM"/>
    <x v="18"/>
    <n v="39250"/>
  </r>
  <r>
    <x v="4"/>
    <s v="Eindhoven"/>
    <s v="GSM"/>
    <x v="19"/>
    <n v="106750"/>
  </r>
  <r>
    <x v="5"/>
    <s v="Eindhoven"/>
    <s v="GSM"/>
    <x v="16"/>
    <n v="500000"/>
  </r>
  <r>
    <x v="0"/>
    <s v="Eindhoven"/>
    <s v="TV"/>
    <x v="17"/>
    <n v="151750"/>
  </r>
  <r>
    <x v="1"/>
    <s v="Eindhoven"/>
    <s v="TV"/>
    <x v="18"/>
    <n v="50500"/>
  </r>
  <r>
    <x v="2"/>
    <s v="Eindhoven"/>
    <s v="TV"/>
    <x v="20"/>
    <n v="84250"/>
  </r>
  <r>
    <x v="3"/>
    <s v="Eindhoven"/>
    <s v="TV"/>
    <x v="21"/>
    <n v="16750"/>
  </r>
  <r>
    <x v="6"/>
    <s v="Eindhoven"/>
    <s v="TV"/>
    <x v="22"/>
    <n v="118000"/>
  </r>
  <r>
    <x v="4"/>
    <s v="Eindhoven"/>
    <s v="TV"/>
    <x v="16"/>
    <n v="185500"/>
  </r>
  <r>
    <x v="5"/>
    <s v="Eindhoven"/>
    <s v="TV"/>
    <x v="17"/>
    <n v="219250"/>
  </r>
  <r>
    <x v="0"/>
    <s v="Maastricht"/>
    <s v="Electro"/>
    <x v="18"/>
    <n v="136000"/>
  </r>
  <r>
    <x v="1"/>
    <s v="Maastricht"/>
    <s v="Electro"/>
    <x v="23"/>
    <n v="34750"/>
  </r>
  <r>
    <x v="2"/>
    <s v="Maastricht"/>
    <s v="Electro"/>
    <x v="24"/>
    <n v="68500"/>
  </r>
  <r>
    <x v="6"/>
    <s v="Maastricht"/>
    <s v="Electro"/>
    <x v="25"/>
    <n v="102250"/>
  </r>
  <r>
    <x v="4"/>
    <s v="Maastricht"/>
    <s v="Electro"/>
    <x v="26"/>
    <n v="169750"/>
  </r>
  <r>
    <x v="5"/>
    <s v="Maastricht"/>
    <s v="Electro"/>
    <x v="27"/>
    <n v="203500"/>
  </r>
  <r>
    <x v="0"/>
    <s v="Maastricht"/>
    <s v="GSM"/>
    <x v="28"/>
    <n v="214750"/>
  </r>
  <r>
    <x v="1"/>
    <s v="Maastricht"/>
    <s v="GSM"/>
    <x v="29"/>
    <n v="113500"/>
  </r>
  <r>
    <x v="2"/>
    <s v="Maastricht"/>
    <s v="GSM"/>
    <x v="30"/>
    <n v="147250"/>
  </r>
  <r>
    <x v="3"/>
    <s v="Maastricht"/>
    <s v="GSM"/>
    <x v="31"/>
    <n v="79750"/>
  </r>
  <r>
    <x v="6"/>
    <s v="Maastricht"/>
    <s v="GSM"/>
    <x v="32"/>
    <n v="181000"/>
  </r>
  <r>
    <x v="5"/>
    <s v="Maastricht"/>
    <s v="GSM"/>
    <x v="33"/>
    <n v="46000"/>
  </r>
  <r>
    <x v="0"/>
    <s v="Maastricht"/>
    <s v="TV"/>
    <x v="34"/>
    <n v="57250"/>
  </r>
  <r>
    <x v="1"/>
    <s v="Maastricht"/>
    <s v="TV"/>
    <x v="1"/>
    <n v="192250"/>
  </r>
  <r>
    <x v="2"/>
    <s v="Maastricht"/>
    <s v="TV"/>
    <x v="2"/>
    <n v="226000"/>
  </r>
  <r>
    <x v="3"/>
    <s v="Maastricht"/>
    <s v="TV"/>
    <x v="3"/>
    <n v="158500"/>
  </r>
  <r>
    <x v="6"/>
    <s v="Maastricht"/>
    <s v="TV"/>
    <x v="35"/>
    <n v="23500"/>
  </r>
  <r>
    <x v="4"/>
    <s v="Maastricht"/>
    <s v="TV"/>
    <x v="36"/>
    <n v="91000"/>
  </r>
  <r>
    <x v="5"/>
    <s v="Maastricht"/>
    <s v="TV"/>
    <x v="37"/>
    <n v="124750"/>
  </r>
  <r>
    <x v="0"/>
    <s v="Utrecht"/>
    <s v="Electro"/>
    <x v="38"/>
    <n v="183250"/>
  </r>
  <r>
    <x v="1"/>
    <s v="Utrecht"/>
    <s v="Electro"/>
    <x v="39"/>
    <n v="82000"/>
  </r>
  <r>
    <x v="2"/>
    <s v="Utrecht"/>
    <s v="Electro"/>
    <x v="40"/>
    <n v="115750"/>
  </r>
  <r>
    <x v="3"/>
    <s v="Utrecht"/>
    <s v="Electro"/>
    <x v="41"/>
    <n v="48250"/>
  </r>
  <r>
    <x v="6"/>
    <s v="Utrecht"/>
    <s v="Electro"/>
    <x v="42"/>
    <n v="149500"/>
  </r>
  <r>
    <x v="4"/>
    <s v="Utrecht"/>
    <s v="Electro"/>
    <x v="43"/>
    <n v="217000"/>
  </r>
  <r>
    <x v="5"/>
    <s v="Utrecht"/>
    <s v="Electro"/>
    <x v="44"/>
    <n v="14500"/>
  </r>
  <r>
    <x v="0"/>
    <s v="Utrecht"/>
    <s v="GSM"/>
    <x v="45"/>
    <n v="25750"/>
  </r>
  <r>
    <x v="1"/>
    <s v="Utrecht"/>
    <s v="GSM"/>
    <x v="46"/>
    <n v="160750"/>
  </r>
  <r>
    <x v="2"/>
    <s v="Utrecht"/>
    <s v="GSM"/>
    <x v="47"/>
    <n v="194500"/>
  </r>
  <r>
    <x v="3"/>
    <s v="Utrecht"/>
    <s v="GSM"/>
    <x v="48"/>
    <n v="127000"/>
  </r>
  <r>
    <x v="6"/>
    <s v="Utrecht"/>
    <s v="GSM"/>
    <x v="49"/>
    <n v="228250"/>
  </r>
  <r>
    <x v="4"/>
    <s v="Utrecht"/>
    <s v="GSM"/>
    <x v="50"/>
    <n v="59500"/>
  </r>
  <r>
    <x v="5"/>
    <s v="Utrecht"/>
    <s v="GSM"/>
    <x v="51"/>
    <n v="93250"/>
  </r>
  <r>
    <x v="0"/>
    <s v="Utrecht"/>
    <s v="TV"/>
    <x v="52"/>
    <n v="104500"/>
  </r>
  <r>
    <x v="2"/>
    <s v="Utrecht"/>
    <s v="TV"/>
    <x v="53"/>
    <n v="37000"/>
  </r>
  <r>
    <x v="3"/>
    <s v="Utrecht"/>
    <s v="TV"/>
    <x v="54"/>
    <n v="205750"/>
  </r>
  <r>
    <x v="6"/>
    <s v="Utrecht"/>
    <s v="TV"/>
    <x v="55"/>
    <n v="70750"/>
  </r>
  <r>
    <x v="4"/>
    <s v="Utrecht"/>
    <s v="TV"/>
    <x v="56"/>
    <n v="138250"/>
  </r>
  <r>
    <x v="5"/>
    <s v="Utrecht"/>
    <s v="TV"/>
    <x v="57"/>
    <n v="172000"/>
  </r>
  <r>
    <x v="0"/>
    <s v="Weert"/>
    <s v="Electro"/>
    <x v="58"/>
    <n v="88750"/>
  </r>
  <r>
    <x v="1"/>
    <s v="Weert"/>
    <s v="Electro"/>
    <x v="59"/>
    <n v="223750"/>
  </r>
  <r>
    <x v="2"/>
    <s v="Weert"/>
    <s v="Electro"/>
    <x v="60"/>
    <n v="21250"/>
  </r>
  <r>
    <x v="3"/>
    <s v="Weert"/>
    <s v="Electro"/>
    <x v="61"/>
    <n v="190000"/>
  </r>
  <r>
    <x v="6"/>
    <s v="Weert"/>
    <s v="Electro"/>
    <x v="62"/>
    <n v="55000"/>
  </r>
  <r>
    <x v="4"/>
    <s v="Weert"/>
    <s v="Electro"/>
    <x v="63"/>
    <n v="122500"/>
  </r>
  <r>
    <x v="5"/>
    <s v="Weert"/>
    <s v="Electro"/>
    <x v="64"/>
    <n v="156250"/>
  </r>
  <r>
    <x v="0"/>
    <s v="Weert"/>
    <s v="GSM"/>
    <x v="65"/>
    <n v="167500"/>
  </r>
  <r>
    <x v="1"/>
    <s v="Weert"/>
    <s v="GSM"/>
    <x v="66"/>
    <n v="66250"/>
  </r>
  <r>
    <x v="2"/>
    <s v="Weert"/>
    <s v="GSM"/>
    <x v="67"/>
    <n v="100000"/>
  </r>
  <r>
    <x v="3"/>
    <s v="Weert"/>
    <s v="GSM"/>
    <x v="68"/>
    <n v="32500"/>
  </r>
  <r>
    <x v="6"/>
    <s v="Weert"/>
    <s v="GSM"/>
    <x v="69"/>
    <n v="133750"/>
  </r>
  <r>
    <x v="4"/>
    <s v="Weert"/>
    <s v="GSM"/>
    <x v="70"/>
    <n v="201250"/>
  </r>
  <r>
    <x v="5"/>
    <s v="Weert"/>
    <s v="GSM"/>
    <x v="71"/>
    <n v="235000"/>
  </r>
  <r>
    <x v="1"/>
    <s v="Weert"/>
    <s v="TV"/>
    <x v="72"/>
    <n v="145000"/>
  </r>
  <r>
    <x v="2"/>
    <s v="Weert"/>
    <s v="TV"/>
    <x v="73"/>
    <n v="178750"/>
  </r>
  <r>
    <x v="3"/>
    <s v="Weert"/>
    <s v="TV"/>
    <x v="74"/>
    <n v="111250"/>
  </r>
  <r>
    <x v="6"/>
    <s v="Weert"/>
    <s v="TV"/>
    <x v="75"/>
    <n v="212500"/>
  </r>
  <r>
    <x v="4"/>
    <s v="Weert"/>
    <s v="TV"/>
    <x v="76"/>
    <n v="43750"/>
  </r>
  <r>
    <x v="5"/>
    <s v="Weert"/>
    <s v="TV"/>
    <x v="77"/>
    <n v="77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2" cacheId="9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 rowHeaderCaption="Maanden" colHeaderCaption="Jaren">
  <location ref="M28:P37" firstHeaderRow="1" firstDataRow="2" firstDataCol="1"/>
  <pivotFields count="6">
    <pivotField axis="axisRow" showAll="0">
      <items count="8">
        <item x="0"/>
        <item x="1"/>
        <item x="2"/>
        <item x="3"/>
        <item x="6"/>
        <item x="4"/>
        <item x="5"/>
        <item t="default"/>
      </items>
    </pivotField>
    <pivotField showAll="0"/>
    <pivotField showAll="0"/>
    <pivotField numFmtId="171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numFmtId="44" showAll="0"/>
    <pivotField axis="axisCol" showAll="0" defaultSubtotal="0">
      <items count="4">
        <item x="0"/>
        <item x="1"/>
        <item x="2"/>
        <item x="3"/>
      </items>
    </pivotField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5"/>
  </colFields>
  <colItems count="3">
    <i>
      <x v="1"/>
    </i>
    <i>
      <x v="2"/>
    </i>
    <i t="grand">
      <x/>
    </i>
  </colItems>
  <dataFields count="1">
    <dataField name="Gemiddelde van Omzet" fld="4" subtotal="average" baseField="0" baseItem="0" numFmtId="44"/>
  </dataFields>
  <formats count="1">
    <format dxfId="1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Draaitabel1" cacheId="8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compact="0" compactData="0" multipleFieldFilters="0" chartFormat="16">
  <location ref="G11:J25" firstHeaderRow="1" firstDataRow="2" firstDataCol="2" rowPageCount="1" colPageCount="1"/>
  <pivotFields count="6">
    <pivotField axis="axisRow" compact="0" outline="0" subtotalTop="0" showAll="0">
      <items count="8">
        <item h="1" x="0"/>
        <item h="1" x="1"/>
        <item x="2"/>
        <item h="1" x="3"/>
        <item h="1" x="6"/>
        <item x="4"/>
        <item h="1" x="5"/>
        <item t="default"/>
      </items>
    </pivotField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axis="axisCol" compact="0" outline="0" subtotalTop="0" showAll="0">
      <items count="4">
        <item x="0"/>
        <item h="1" x="1"/>
        <item h="1" x="2"/>
        <item t="default"/>
      </items>
    </pivotField>
    <pivotField axis="axisPage" compact="0" numFmtId="171" outline="0" subtotalTop="0" multipleItemSelectionAllowed="1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numFmtId="44" outline="0" subtotalTop="0" showAll="0"/>
    <pivotField compact="0" outline="0" showAll="0" defaultSubtotal="0">
      <items count="4">
        <item x="0"/>
        <item x="1"/>
        <item x="2"/>
        <item x="3"/>
      </items>
    </pivotField>
  </pivotFields>
  <rowFields count="2">
    <field x="0"/>
    <field x="1"/>
  </rowFields>
  <rowItems count="13">
    <i>
      <x v="2"/>
      <x/>
    </i>
    <i r="1">
      <x v="1"/>
    </i>
    <i r="1">
      <x v="2"/>
    </i>
    <i r="1">
      <x v="3"/>
    </i>
    <i r="1">
      <x v="4"/>
    </i>
    <i t="default">
      <x v="2"/>
    </i>
    <i>
      <x v="5"/>
      <x/>
    </i>
    <i r="1">
      <x v="1"/>
    </i>
    <i r="1">
      <x v="2"/>
    </i>
    <i r="1">
      <x v="3"/>
    </i>
    <i r="1">
      <x v="4"/>
    </i>
    <i t="default">
      <x v="5"/>
    </i>
    <i t="grand">
      <x/>
    </i>
  </rowItems>
  <colFields count="1">
    <field x="2"/>
  </colFields>
  <colItems count="2">
    <i>
      <x/>
    </i>
    <i t="grand">
      <x/>
    </i>
  </colItems>
  <pageFields count="1">
    <pageField fld="3" hier="-1"/>
  </pageFields>
  <dataFields count="1">
    <dataField name="Som van Omzet" fld="4" baseField="0" baseItem="0"/>
  </dataFields>
  <chartFormats count="8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9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0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1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3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4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5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</chartFormats>
  <pivotTableStyleInfo name="PivotStyleMedium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Verkoper11" sourceName="Verkoper">
  <pivotTables>
    <pivotTable tabId="37" name="Draaitabel1"/>
  </pivotTables>
  <data>
    <tabular pivotCacheId="9">
      <items count="7">
        <i x="0"/>
        <i x="1"/>
        <i x="2" s="1"/>
        <i x="3"/>
        <i x="6"/>
        <i x="4" s="1"/>
        <i x="5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Verkoper 2" cache="Slicer_Verkoper11" caption="Verkoper" style="SlicerStyleOther1" rowHeight="234950"/>
</slicers>
</file>

<file path=xl/tables/table1.xml><?xml version="1.0" encoding="utf-8"?>
<table xmlns="http://schemas.openxmlformats.org/spreadsheetml/2006/main" id="1" name="Tabel2" displayName="Tabel2" ref="B14:K87" totalsRowShown="0" headerRowDxfId="39" headerRowBorderDxfId="37" tableBorderDxfId="38">
  <autoFilter ref="B14:K87"/>
  <sortState ref="B15:K87">
    <sortCondition ref="B14:B87"/>
  </sortState>
  <tableColumns count="10">
    <tableColumn id="1" name="Naam" dataDxfId="36"/>
    <tableColumn id="2" name="V.n" dataDxfId="35"/>
    <tableColumn id="3" name="Adres" dataDxfId="34"/>
    <tableColumn id="4" name="Nr." dataDxfId="33"/>
    <tableColumn id="5" name="Code" dataDxfId="32"/>
    <tableColumn id="6" name="Plaats" dataDxfId="31"/>
    <tableColumn id="7" name="Geb." dataDxfId="30"/>
    <tableColumn id="8" name="leeftijd" dataDxfId="29">
      <calculatedColumnFormula>DATEDIF(H15,TODAY(),"y")</calculatedColumnFormula>
    </tableColumn>
    <tableColumn id="9" name="Telefoon" dataDxfId="28"/>
    <tableColumn id="10" name="Mobiel" dataDxfId="27"/>
  </tableColumns>
  <tableStyleInfo name="TableStyleLight13" showFirstColumn="0" showLastColumn="0" showRowStripes="0" showColumnStripes="0"/>
</table>
</file>

<file path=xl/tables/table2.xml><?xml version="1.0" encoding="utf-8"?>
<table xmlns="http://schemas.openxmlformats.org/spreadsheetml/2006/main" id="2" name="Tabel1" displayName="Tabel1" ref="A20:B30" totalsRowShown="0">
  <autoFilter ref="A20:B30"/>
  <tableColumns count="2">
    <tableColumn id="1" name="Man / Vrouw"/>
    <tableColumn id="3" name="Gewicht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el22" displayName="Tabel22" ref="B19:K139" totalsRowShown="0" headerRowDxfId="26" dataDxfId="25" headerRowBorderDxfId="23" tableBorderDxfId="24">
  <autoFilter ref="B19:K1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sortState ref="B20:K92">
    <sortCondition ref="H15"/>
  </sortState>
  <tableColumns count="10">
    <tableColumn id="1" name="Naam" dataDxfId="22"/>
    <tableColumn id="2" name="V.n" dataDxfId="21"/>
    <tableColumn id="3" name="Adres" dataDxfId="20"/>
    <tableColumn id="4" name="Nr." dataDxfId="19"/>
    <tableColumn id="5" name="Code" dataDxfId="18"/>
    <tableColumn id="6" name="Plaats" dataDxfId="17"/>
    <tableColumn id="7" name="Geb." dataDxfId="16"/>
    <tableColumn id="8" name="leeftijd" dataDxfId="15">
      <calculatedColumnFormula>DATEDIF(H21,TODAY(),"y")</calculatedColumnFormula>
    </tableColumn>
    <tableColumn id="9" name="Telefoon" dataDxfId="14"/>
    <tableColumn id="10" name="Mobiel" dataDxfId="13"/>
  </tableColumns>
  <tableStyleInfo name="TableStyleLight13" showFirstColumn="0" showLastColumn="0" showRowStripes="0" showColumnStripes="0"/>
</table>
</file>

<file path=xl/tables/table4.xml><?xml version="1.0" encoding="utf-8"?>
<table xmlns="http://schemas.openxmlformats.org/spreadsheetml/2006/main" id="4" name="Tabel33" displayName="Tabel33" ref="A8:E107" totalsRowShown="0" headerRowDxfId="11" tableBorderDxfId="10">
  <autoFilter ref="A8:E107"/>
  <tableColumns count="5">
    <tableColumn id="1" name="Verkoper" dataDxfId="9"/>
    <tableColumn id="2" name="Regio" dataDxfId="8"/>
    <tableColumn id="3" name="Groep" dataDxfId="7"/>
    <tableColumn id="4" name="Datum" dataDxfId="6"/>
    <tableColumn id="5" name="Omzet" dataDxfId="5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7" Type="http://schemas.openxmlformats.org/officeDocument/2006/relationships/oleObject" Target="../embeddings/oleObject8.bin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7.bin"/><Relationship Id="rId4" Type="http://schemas.openxmlformats.org/officeDocument/2006/relationships/vmlDrawing" Target="../drawings/vmlDrawing14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7" Type="http://schemas.openxmlformats.org/officeDocument/2006/relationships/oleObject" Target="../embeddings/oleObject10.bin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9.bin"/><Relationship Id="rId4" Type="http://schemas.openxmlformats.org/officeDocument/2006/relationships/vmlDrawing" Target="../drawings/vmlDrawing17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7" Type="http://schemas.openxmlformats.org/officeDocument/2006/relationships/oleObject" Target="../embeddings/oleObject12.bin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11.bin"/><Relationship Id="rId4" Type="http://schemas.openxmlformats.org/officeDocument/2006/relationships/vmlDrawing" Target="../drawings/vmlDrawing20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7" Type="http://schemas.openxmlformats.org/officeDocument/2006/relationships/oleObject" Target="../embeddings/oleObject14.bin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13.bin"/><Relationship Id="rId4" Type="http://schemas.openxmlformats.org/officeDocument/2006/relationships/vmlDrawing" Target="../drawings/vmlDrawing22.v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7.bin"/><Relationship Id="rId3" Type="http://schemas.openxmlformats.org/officeDocument/2006/relationships/vmlDrawing" Target="../drawings/vmlDrawing23.vml"/><Relationship Id="rId7" Type="http://schemas.openxmlformats.org/officeDocument/2006/relationships/oleObject" Target="../embeddings/oleObject16.bin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15.bin"/><Relationship Id="rId4" Type="http://schemas.openxmlformats.org/officeDocument/2006/relationships/vmlDrawing" Target="../drawings/vmlDrawing24.vml"/><Relationship Id="rId9" Type="http://schemas.openxmlformats.org/officeDocument/2006/relationships/oleObject" Target="../embeddings/oleObject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1.bin"/><Relationship Id="rId3" Type="http://schemas.openxmlformats.org/officeDocument/2006/relationships/vmlDrawing" Target="../drawings/vmlDrawing25.vml"/><Relationship Id="rId7" Type="http://schemas.openxmlformats.org/officeDocument/2006/relationships/oleObject" Target="../embeddings/oleObject20.bin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19.bin"/><Relationship Id="rId4" Type="http://schemas.openxmlformats.org/officeDocument/2006/relationships/vmlDrawing" Target="../drawings/vmlDrawing26.vml"/><Relationship Id="rId9" Type="http://schemas.openxmlformats.org/officeDocument/2006/relationships/oleObject" Target="../embeddings/oleObject22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7" Type="http://schemas.openxmlformats.org/officeDocument/2006/relationships/oleObject" Target="../embeddings/oleObject24.bin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23.bin"/><Relationship Id="rId4" Type="http://schemas.openxmlformats.org/officeDocument/2006/relationships/vmlDrawing" Target="../drawings/vmlDrawing28.v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7" Type="http://schemas.openxmlformats.org/officeDocument/2006/relationships/oleObject" Target="../embeddings/oleObject26.bin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25.bin"/><Relationship Id="rId4" Type="http://schemas.openxmlformats.org/officeDocument/2006/relationships/vmlDrawing" Target="../drawings/vmlDrawing30.v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31.vml"/><Relationship Id="rId7" Type="http://schemas.openxmlformats.org/officeDocument/2006/relationships/table" Target="../tables/table3.x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5.bin"/><Relationship Id="rId6" Type="http://schemas.openxmlformats.org/officeDocument/2006/relationships/oleObject" Target="../embeddings/oleObject28.bin"/><Relationship Id="rId5" Type="http://schemas.openxmlformats.org/officeDocument/2006/relationships/image" Target="../media/image6.png"/><Relationship Id="rId4" Type="http://schemas.openxmlformats.org/officeDocument/2006/relationships/oleObject" Target="../embeddings/oleObject27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microsoft.com/office/2007/relationships/slicer" Target="../slicers/slicer1.xml"/><Relationship Id="rId5" Type="http://schemas.openxmlformats.org/officeDocument/2006/relationships/table" Target="../tables/table4.xml"/><Relationship Id="rId4" Type="http://schemas.openxmlformats.org/officeDocument/2006/relationships/drawing" Target="../drawings/drawing22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table" Target="../tables/table1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6.png"/><Relationship Id="rId4" Type="http://schemas.openxmlformats.org/officeDocument/2006/relationships/oleObject" Target="../embeddings/oleObject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5.bin"/><Relationship Id="rId4" Type="http://schemas.openxmlformats.org/officeDocument/2006/relationships/vmlDrawing" Target="../drawings/vmlDrawing9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tabSelected="1" zoomScaleNormal="100" workbookViewId="0">
      <selection activeCell="D1" sqref="D1"/>
    </sheetView>
  </sheetViews>
  <sheetFormatPr defaultRowHeight="15"/>
  <cols>
    <col min="1" max="1" width="2.85546875" customWidth="1"/>
    <col min="2" max="2" width="68.28515625" style="9" customWidth="1"/>
    <col min="3" max="3" width="16.140625" customWidth="1"/>
  </cols>
  <sheetData>
    <row r="1" spans="1:4" ht="39.75" customHeight="1">
      <c r="B1" s="1170" t="s">
        <v>0</v>
      </c>
    </row>
    <row r="2" spans="1:4" ht="15.75">
      <c r="B2" s="1"/>
      <c r="C2" s="3"/>
      <c r="D2" s="4"/>
    </row>
    <row r="3" spans="1:4" s="5" customFormat="1" ht="15.75">
      <c r="B3" s="6" t="s">
        <v>1</v>
      </c>
      <c r="C3" s="7">
        <v>27</v>
      </c>
      <c r="D3"/>
    </row>
    <row r="4" spans="1:4" ht="15.75">
      <c r="A4">
        <v>1</v>
      </c>
      <c r="B4" s="1" t="s">
        <v>2</v>
      </c>
      <c r="C4" s="7" t="s">
        <v>552</v>
      </c>
    </row>
    <row r="5" spans="1:4" ht="15.75">
      <c r="A5">
        <v>2</v>
      </c>
      <c r="B5" s="1" t="s">
        <v>3</v>
      </c>
      <c r="C5" s="7" t="s">
        <v>865</v>
      </c>
    </row>
    <row r="6" spans="1:4" ht="15.75">
      <c r="A6">
        <v>3</v>
      </c>
      <c r="B6" s="1" t="s">
        <v>4</v>
      </c>
      <c r="C6" s="7" t="s">
        <v>866</v>
      </c>
    </row>
    <row r="7" spans="1:4" ht="15.75">
      <c r="A7">
        <v>4</v>
      </c>
      <c r="B7" s="1" t="s">
        <v>5</v>
      </c>
      <c r="C7" s="7" t="s">
        <v>867</v>
      </c>
    </row>
    <row r="8" spans="1:4" ht="15.75">
      <c r="A8">
        <v>5</v>
      </c>
      <c r="B8" s="1" t="s">
        <v>6</v>
      </c>
      <c r="C8" s="7" t="s">
        <v>868</v>
      </c>
    </row>
    <row r="9" spans="1:4" ht="15.75">
      <c r="A9">
        <v>6</v>
      </c>
      <c r="B9" s="1" t="s">
        <v>7</v>
      </c>
      <c r="C9" s="7" t="s">
        <v>869</v>
      </c>
    </row>
    <row r="10" spans="1:4" ht="15.75">
      <c r="A10">
        <v>7</v>
      </c>
      <c r="B10" s="1" t="s">
        <v>8</v>
      </c>
      <c r="C10" s="7" t="s">
        <v>870</v>
      </c>
    </row>
    <row r="11" spans="1:4">
      <c r="A11">
        <v>8</v>
      </c>
      <c r="B11" s="8" t="s">
        <v>9</v>
      </c>
      <c r="C11" s="7" t="s">
        <v>871</v>
      </c>
    </row>
    <row r="12" spans="1:4">
      <c r="A12">
        <v>9</v>
      </c>
      <c r="B12" s="9" t="s">
        <v>10</v>
      </c>
      <c r="C12" s="7" t="s">
        <v>872</v>
      </c>
    </row>
    <row r="13" spans="1:4" ht="15.75">
      <c r="A13">
        <v>10</v>
      </c>
      <c r="B13" s="1" t="s">
        <v>11</v>
      </c>
      <c r="C13" s="7" t="s">
        <v>873</v>
      </c>
    </row>
    <row r="14" spans="1:4" ht="15.75">
      <c r="A14">
        <v>11</v>
      </c>
      <c r="B14" s="1" t="s">
        <v>12</v>
      </c>
      <c r="C14" s="7" t="s">
        <v>874</v>
      </c>
    </row>
    <row r="15" spans="1:4" ht="15.75">
      <c r="A15">
        <v>12</v>
      </c>
      <c r="B15" s="1" t="s">
        <v>13</v>
      </c>
      <c r="C15" s="7" t="s">
        <v>875</v>
      </c>
    </row>
    <row r="16" spans="1:4" ht="15.75">
      <c r="A16">
        <v>13</v>
      </c>
      <c r="B16" s="1" t="s">
        <v>14</v>
      </c>
      <c r="C16" s="7" t="s">
        <v>876</v>
      </c>
    </row>
    <row r="17" spans="1:3" ht="15.75">
      <c r="A17">
        <v>14</v>
      </c>
      <c r="B17" s="1" t="s">
        <v>15</v>
      </c>
      <c r="C17" s="7" t="s">
        <v>877</v>
      </c>
    </row>
    <row r="18" spans="1:3" ht="15.75">
      <c r="A18">
        <v>15</v>
      </c>
      <c r="B18" s="1" t="s">
        <v>16</v>
      </c>
      <c r="C18" s="7" t="s">
        <v>878</v>
      </c>
    </row>
    <row r="19" spans="1:3" ht="15.75">
      <c r="A19">
        <v>16</v>
      </c>
      <c r="B19" s="1" t="s">
        <v>17</v>
      </c>
      <c r="C19" s="7" t="s">
        <v>879</v>
      </c>
    </row>
    <row r="20" spans="1:3" ht="15.75">
      <c r="A20">
        <v>17</v>
      </c>
      <c r="B20" s="1" t="s">
        <v>18</v>
      </c>
      <c r="C20" s="7" t="s">
        <v>880</v>
      </c>
    </row>
    <row r="21" spans="1:3" ht="15.75">
      <c r="A21">
        <v>18</v>
      </c>
      <c r="B21" s="1" t="s">
        <v>19</v>
      </c>
      <c r="C21" s="7" t="s">
        <v>881</v>
      </c>
    </row>
    <row r="22" spans="1:3" ht="15.75">
      <c r="A22">
        <v>19</v>
      </c>
      <c r="B22" s="1" t="s">
        <v>20</v>
      </c>
      <c r="C22" s="7" t="s">
        <v>882</v>
      </c>
    </row>
    <row r="23" spans="1:3" ht="15.75">
      <c r="A23">
        <v>20</v>
      </c>
      <c r="B23" s="1" t="s">
        <v>21</v>
      </c>
      <c r="C23" s="7" t="s">
        <v>883</v>
      </c>
    </row>
    <row r="24" spans="1:3" ht="15.75">
      <c r="A24">
        <v>21</v>
      </c>
      <c r="B24" s="1" t="s">
        <v>22</v>
      </c>
      <c r="C24" s="7" t="s">
        <v>884</v>
      </c>
    </row>
    <row r="25" spans="1:3">
      <c r="A25">
        <v>22</v>
      </c>
      <c r="B25" s="8" t="s">
        <v>23</v>
      </c>
      <c r="C25" s="7" t="s">
        <v>885</v>
      </c>
    </row>
    <row r="26" spans="1:3">
      <c r="A26">
        <v>23</v>
      </c>
      <c r="B26" s="8" t="s">
        <v>24</v>
      </c>
      <c r="C26" s="7" t="s">
        <v>886</v>
      </c>
    </row>
    <row r="27" spans="1:3">
      <c r="A27">
        <v>24</v>
      </c>
      <c r="B27" s="8" t="s">
        <v>25</v>
      </c>
      <c r="C27" s="7" t="s">
        <v>887</v>
      </c>
    </row>
    <row r="28" spans="1:3">
      <c r="A28">
        <v>25</v>
      </c>
      <c r="B28" s="8" t="s">
        <v>26</v>
      </c>
      <c r="C28" s="7" t="s">
        <v>888</v>
      </c>
    </row>
    <row r="29" spans="1:3">
      <c r="A29">
        <v>26</v>
      </c>
      <c r="B29" s="8" t="s">
        <v>27</v>
      </c>
      <c r="C29" s="7" t="s">
        <v>889</v>
      </c>
    </row>
    <row r="30" spans="1:3" ht="15.75">
      <c r="A30">
        <v>27</v>
      </c>
      <c r="B30" s="1" t="s">
        <v>28</v>
      </c>
      <c r="C30" s="7" t="s">
        <v>890</v>
      </c>
    </row>
    <row r="31" spans="1:3">
      <c r="C31" s="2"/>
    </row>
    <row r="32" spans="1:3">
      <c r="C32" s="2"/>
    </row>
  </sheetData>
  <pageMargins left="0.70866141732283472" right="0.70866141732283472" top="0.74803149606299213" bottom="0.74803149606299213" header="0.31496062992125984" footer="0.31496062992125984"/>
  <pageSetup paperSize="9" scale="84" orientation="portrait" r:id="rId1"/>
  <colBreaks count="1" manualBreakCount="1">
    <brk id="6" max="4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showGridLines="0" zoomScaleNormal="100" zoomScaleSheetLayoutView="100" workbookViewId="0">
      <selection activeCell="P11" sqref="P11"/>
    </sheetView>
  </sheetViews>
  <sheetFormatPr defaultColWidth="9.140625" defaultRowHeight="15"/>
  <cols>
    <col min="1" max="1" width="3.140625" style="139" customWidth="1"/>
    <col min="2" max="3" width="9.140625" style="10"/>
    <col min="4" max="4" width="3" style="10" customWidth="1"/>
    <col min="5" max="6" width="9.140625" style="10"/>
    <col min="7" max="7" width="3" style="10" customWidth="1"/>
    <col min="8" max="9" width="9.85546875" style="10" customWidth="1"/>
    <col min="10" max="10" width="3" style="10" customWidth="1"/>
    <col min="11" max="11" width="9.140625" style="10"/>
    <col min="12" max="12" width="11.140625" style="130" bestFit="1" customWidth="1"/>
    <col min="13" max="13" width="23.7109375" style="130" customWidth="1"/>
    <col min="14" max="15" width="9.140625" style="10"/>
    <col min="16" max="16" width="12.42578125" style="10" bestFit="1" customWidth="1"/>
    <col min="17" max="16384" width="9.140625" style="10"/>
  </cols>
  <sheetData>
    <row r="1" spans="1:13" s="314" customFormat="1" ht="30.75" customHeight="1" thickBot="1">
      <c r="A1" s="40" t="s">
        <v>334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314" customFormat="1" ht="21" customHeight="1" thickTop="1">
      <c r="A2" s="315" t="s">
        <v>335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7"/>
    </row>
    <row r="3" spans="1:13" s="14" customFormat="1" ht="15.75">
      <c r="A3" s="14">
        <v>1</v>
      </c>
      <c r="B3" s="14" t="s">
        <v>336</v>
      </c>
      <c r="C3" s="53"/>
      <c r="D3" s="243"/>
      <c r="E3" s="53"/>
      <c r="F3" s="243"/>
      <c r="G3" s="53"/>
      <c r="K3" s="53"/>
    </row>
    <row r="4" spans="1:13" s="14" customFormat="1" ht="15.75">
      <c r="A4" s="14">
        <v>2</v>
      </c>
      <c r="B4" s="53" t="s">
        <v>337</v>
      </c>
      <c r="C4" s="53"/>
      <c r="D4" s="243"/>
      <c r="E4" s="53"/>
      <c r="F4" s="243"/>
      <c r="G4" s="53"/>
      <c r="K4" s="318"/>
    </row>
    <row r="5" spans="1:13" s="14" customFormat="1" ht="15.75">
      <c r="A5" s="14">
        <v>3</v>
      </c>
      <c r="B5" s="53" t="s">
        <v>338</v>
      </c>
      <c r="C5" s="53"/>
      <c r="D5" s="243"/>
      <c r="E5" s="53"/>
      <c r="F5" s="243"/>
      <c r="G5" s="53"/>
      <c r="K5" s="53"/>
    </row>
    <row r="6" spans="1:13" s="49" customFormat="1" ht="15.75">
      <c r="A6" s="49">
        <v>4</v>
      </c>
      <c r="B6" s="14" t="s">
        <v>339</v>
      </c>
      <c r="C6" s="319"/>
      <c r="D6" s="319"/>
      <c r="E6" s="320"/>
      <c r="F6" s="319"/>
      <c r="G6" s="243"/>
      <c r="H6" s="319"/>
      <c r="I6" s="319"/>
      <c r="J6" s="319"/>
      <c r="K6" s="319"/>
    </row>
    <row r="7" spans="1:13" s="14" customFormat="1" ht="15.75">
      <c r="F7" s="321"/>
      <c r="J7" s="322"/>
    </row>
    <row r="8" spans="1:13" s="14" customFormat="1" ht="15.75">
      <c r="B8" s="14" t="s">
        <v>340</v>
      </c>
      <c r="F8" s="321"/>
      <c r="H8" s="322"/>
      <c r="I8" s="322"/>
      <c r="J8" s="322"/>
    </row>
    <row r="9" spans="1:13" s="14" customFormat="1" ht="15.75">
      <c r="F9" s="321"/>
      <c r="H9" s="322"/>
      <c r="I9" s="322"/>
      <c r="J9" s="322"/>
    </row>
    <row r="10" spans="1:13" s="14" customFormat="1" ht="16.5" thickBot="1">
      <c r="B10" s="323" t="s">
        <v>39</v>
      </c>
      <c r="C10" s="323"/>
      <c r="D10" s="323"/>
      <c r="E10" s="323"/>
      <c r="F10" s="323"/>
      <c r="H10" s="324" t="s">
        <v>38</v>
      </c>
      <c r="I10" s="324"/>
      <c r="J10" s="324"/>
      <c r="K10" s="324"/>
      <c r="L10" s="324"/>
    </row>
    <row r="11" spans="1:13" s="14" customFormat="1" ht="16.5" thickTop="1">
      <c r="B11" s="325"/>
      <c r="C11" s="326"/>
      <c r="D11" s="185"/>
      <c r="E11" s="327"/>
      <c r="F11" s="328"/>
      <c r="H11" s="329"/>
      <c r="I11" s="330"/>
      <c r="J11" s="322"/>
      <c r="K11" s="329"/>
      <c r="L11" s="330"/>
    </row>
    <row r="12" spans="1:13" s="14" customFormat="1" ht="15.75">
      <c r="B12" s="331"/>
      <c r="C12" s="332"/>
      <c r="E12" s="333"/>
      <c r="F12" s="334"/>
      <c r="H12" s="335"/>
      <c r="I12" s="336"/>
      <c r="J12" s="322"/>
      <c r="K12" s="335"/>
      <c r="L12" s="336"/>
    </row>
    <row r="13" spans="1:13" s="14" customFormat="1" ht="16.5" thickBot="1">
      <c r="B13" s="337"/>
      <c r="C13" s="338"/>
      <c r="E13" s="339"/>
      <c r="F13" s="340"/>
      <c r="H13" s="341"/>
      <c r="I13" s="342"/>
      <c r="J13" s="322"/>
      <c r="K13" s="341"/>
      <c r="L13" s="342"/>
    </row>
    <row r="14" spans="1:13" s="14" customFormat="1" ht="17.25" thickTop="1" thickBot="1">
      <c r="H14" s="322"/>
      <c r="I14" s="322"/>
      <c r="J14" s="322"/>
    </row>
    <row r="15" spans="1:13" s="14" customFormat="1" ht="16.5" thickTop="1">
      <c r="B15" s="343"/>
      <c r="C15" s="343"/>
      <c r="D15" s="49"/>
      <c r="E15" s="344"/>
      <c r="F15" s="345"/>
      <c r="H15" s="329"/>
      <c r="I15" s="330"/>
      <c r="J15" s="322"/>
      <c r="K15" s="329"/>
      <c r="L15" s="330"/>
    </row>
    <row r="16" spans="1:13" s="14" customFormat="1" ht="16.5" thickBot="1">
      <c r="B16" s="346"/>
      <c r="C16" s="346"/>
      <c r="E16" s="347"/>
      <c r="F16" s="348"/>
      <c r="H16" s="335"/>
      <c r="I16" s="336"/>
      <c r="J16" s="322"/>
      <c r="K16" s="335"/>
      <c r="L16" s="336"/>
    </row>
    <row r="17" spans="1:13" s="14" customFormat="1" ht="17.25" thickTop="1" thickBot="1">
      <c r="B17" s="349"/>
      <c r="C17" s="349"/>
      <c r="E17" s="350"/>
      <c r="F17" s="351"/>
      <c r="H17" s="341"/>
      <c r="I17" s="342"/>
      <c r="K17" s="341"/>
      <c r="L17" s="342"/>
    </row>
    <row r="18" spans="1:13" s="14" customFormat="1" ht="16.5" thickTop="1">
      <c r="B18" s="319"/>
      <c r="C18" s="319"/>
      <c r="E18" s="319"/>
      <c r="F18" s="319"/>
      <c r="H18" s="352"/>
      <c r="I18" s="352"/>
      <c r="K18" s="352"/>
      <c r="L18" s="352"/>
    </row>
    <row r="19" spans="1:13" s="314" customFormat="1" ht="21" customHeight="1">
      <c r="A19" s="315" t="s">
        <v>341</v>
      </c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7"/>
    </row>
    <row r="20" spans="1:13" s="14" customFormat="1" ht="15.75">
      <c r="A20" s="14">
        <v>1</v>
      </c>
      <c r="B20" s="14" t="s">
        <v>342</v>
      </c>
      <c r="C20" s="53"/>
      <c r="D20" s="243"/>
      <c r="E20" s="53"/>
      <c r="F20" s="243"/>
      <c r="G20" s="53"/>
      <c r="K20" s="53"/>
    </row>
    <row r="21" spans="1:13" s="14" customFormat="1" ht="15.75">
      <c r="A21" s="14">
        <v>2</v>
      </c>
      <c r="B21" s="53" t="s">
        <v>343</v>
      </c>
      <c r="C21" s="53"/>
      <c r="D21" s="243"/>
      <c r="E21" s="53"/>
      <c r="F21" s="243"/>
      <c r="G21" s="53"/>
      <c r="K21" s="53"/>
    </row>
    <row r="22" spans="1:13" s="14" customFormat="1" ht="15.75">
      <c r="A22" s="14">
        <v>3</v>
      </c>
      <c r="B22" s="53" t="s">
        <v>344</v>
      </c>
      <c r="C22" s="53"/>
      <c r="D22" s="243"/>
      <c r="E22" s="53"/>
      <c r="F22" s="243"/>
      <c r="G22" s="53"/>
      <c r="K22" s="53"/>
    </row>
    <row r="23" spans="1:13" s="49" customFormat="1" ht="15.75">
      <c r="A23" s="49">
        <v>4</v>
      </c>
      <c r="B23" s="14" t="s">
        <v>345</v>
      </c>
      <c r="C23" s="319"/>
      <c r="D23" s="319"/>
      <c r="E23" s="320"/>
      <c r="F23" s="319"/>
      <c r="G23" s="243"/>
      <c r="H23" s="319"/>
      <c r="I23" s="319"/>
      <c r="J23" s="319"/>
      <c r="K23" s="319"/>
    </row>
    <row r="24" spans="1:13" s="14" customFormat="1" ht="16.5" thickBot="1">
      <c r="B24" s="319"/>
      <c r="C24" s="319"/>
      <c r="E24" s="319"/>
      <c r="F24" s="319"/>
      <c r="H24" s="352"/>
      <c r="I24" s="352"/>
      <c r="K24" s="352"/>
      <c r="L24" s="352"/>
    </row>
    <row r="25" spans="1:13" ht="16.5" thickTop="1" thickBot="1">
      <c r="A25" s="10"/>
      <c r="C25" s="353" t="s">
        <v>38</v>
      </c>
      <c r="D25" s="353"/>
      <c r="E25" s="353"/>
      <c r="F25" s="353"/>
      <c r="G25" s="353"/>
      <c r="H25" s="353"/>
      <c r="I25" s="353"/>
      <c r="J25" s="353"/>
      <c r="K25" s="353"/>
      <c r="L25" s="353"/>
      <c r="M25" s="10"/>
    </row>
    <row r="26" spans="1:13" ht="27.75" thickTop="1" thickBot="1">
      <c r="A26" s="10"/>
      <c r="C26" s="354" t="s">
        <v>346</v>
      </c>
      <c r="D26" s="355"/>
      <c r="E26" s="355"/>
      <c r="F26" s="355"/>
      <c r="G26" s="355"/>
      <c r="H26" s="355"/>
      <c r="I26" s="355"/>
      <c r="J26" s="355"/>
      <c r="K26" s="355"/>
      <c r="L26" s="356"/>
      <c r="M26" s="4"/>
    </row>
    <row r="27" spans="1:13" ht="12.95" customHeight="1">
      <c r="A27" s="10"/>
      <c r="C27" s="357"/>
      <c r="D27" s="358"/>
      <c r="E27" s="359"/>
      <c r="F27" s="360"/>
      <c r="G27" s="360"/>
      <c r="H27" s="361"/>
      <c r="I27" s="361"/>
      <c r="J27" s="361"/>
      <c r="K27" s="358"/>
      <c r="L27" s="362"/>
      <c r="M27" s="10"/>
    </row>
    <row r="28" spans="1:13" ht="16.5" customHeight="1" thickBot="1">
      <c r="A28" s="10"/>
      <c r="C28" s="363" t="s">
        <v>347</v>
      </c>
      <c r="D28" s="364" t="s">
        <v>348</v>
      </c>
      <c r="E28" s="365" t="s">
        <v>86</v>
      </c>
      <c r="F28" s="366" t="s">
        <v>349</v>
      </c>
      <c r="G28" s="183" t="s">
        <v>350</v>
      </c>
      <c r="H28" s="367" t="s">
        <v>351</v>
      </c>
      <c r="I28" s="183" t="s">
        <v>352</v>
      </c>
      <c r="J28" s="183" t="s">
        <v>353</v>
      </c>
      <c r="K28" s="364" t="s">
        <v>90</v>
      </c>
      <c r="L28" s="368" t="s">
        <v>354</v>
      </c>
      <c r="M28" s="10"/>
    </row>
    <row r="29" spans="1:13" ht="12.95" customHeight="1" thickTop="1">
      <c r="A29" s="10"/>
      <c r="C29" s="369"/>
      <c r="D29" s="370"/>
      <c r="E29" s="371"/>
      <c r="F29" s="372"/>
      <c r="G29" s="373"/>
      <c r="H29" s="370"/>
      <c r="I29" s="370"/>
      <c r="J29" s="370"/>
      <c r="K29" s="371"/>
      <c r="L29" s="374"/>
      <c r="M29" s="10"/>
    </row>
    <row r="30" spans="1:13" ht="12.95" customHeight="1">
      <c r="A30" s="10"/>
      <c r="C30" s="375"/>
      <c r="D30" s="376"/>
      <c r="E30" s="188"/>
      <c r="F30" s="377"/>
      <c r="G30" s="188"/>
      <c r="H30" s="376"/>
      <c r="I30" s="376"/>
      <c r="J30" s="376"/>
      <c r="K30" s="188"/>
      <c r="L30" s="378"/>
      <c r="M30" s="10"/>
    </row>
    <row r="31" spans="1:13" ht="12.95" customHeight="1">
      <c r="A31" s="10"/>
      <c r="C31" s="375"/>
      <c r="D31" s="376"/>
      <c r="E31" s="188"/>
      <c r="F31" s="377"/>
      <c r="G31" s="188"/>
      <c r="H31" s="376"/>
      <c r="I31" s="376"/>
      <c r="J31" s="376"/>
      <c r="K31" s="188"/>
      <c r="L31" s="379"/>
      <c r="M31" s="10"/>
    </row>
    <row r="32" spans="1:13" ht="12.95" customHeight="1">
      <c r="A32" s="10"/>
      <c r="C32" s="375"/>
      <c r="D32" s="376"/>
      <c r="E32" s="188"/>
      <c r="F32" s="377"/>
      <c r="G32" s="188"/>
      <c r="H32" s="376"/>
      <c r="I32" s="376"/>
      <c r="J32" s="376"/>
      <c r="K32" s="188"/>
      <c r="L32" s="378"/>
      <c r="M32" s="10"/>
    </row>
    <row r="33" spans="1:13" ht="12.95" customHeight="1">
      <c r="A33" s="10"/>
      <c r="C33" s="375"/>
      <c r="D33" s="376"/>
      <c r="E33" s="188"/>
      <c r="F33" s="377"/>
      <c r="G33" s="188"/>
      <c r="H33" s="376"/>
      <c r="I33" s="376"/>
      <c r="J33" s="376"/>
      <c r="K33" s="188"/>
      <c r="L33" s="378"/>
      <c r="M33" s="10"/>
    </row>
    <row r="34" spans="1:13" ht="12.95" customHeight="1">
      <c r="A34" s="10"/>
      <c r="C34" s="375"/>
      <c r="D34" s="376"/>
      <c r="E34" s="188"/>
      <c r="F34" s="377"/>
      <c r="G34" s="188"/>
      <c r="H34" s="376"/>
      <c r="I34" s="376"/>
      <c r="J34" s="376"/>
      <c r="K34" s="188"/>
      <c r="L34" s="379"/>
      <c r="M34" s="10"/>
    </row>
    <row r="35" spans="1:13" ht="12.95" customHeight="1">
      <c r="A35" s="10"/>
      <c r="C35" s="375"/>
      <c r="D35" s="376"/>
      <c r="E35" s="188"/>
      <c r="F35" s="377"/>
      <c r="G35" s="188"/>
      <c r="H35" s="376"/>
      <c r="I35" s="376"/>
      <c r="J35" s="376"/>
      <c r="K35" s="188"/>
      <c r="L35" s="378"/>
      <c r="M35" s="10"/>
    </row>
    <row r="36" spans="1:13" ht="12.95" customHeight="1">
      <c r="A36" s="10"/>
      <c r="C36" s="375"/>
      <c r="D36" s="376"/>
      <c r="E36" s="188"/>
      <c r="F36" s="377"/>
      <c r="G36" s="188"/>
      <c r="H36" s="376"/>
      <c r="I36" s="376"/>
      <c r="J36" s="376"/>
      <c r="K36" s="188"/>
      <c r="L36" s="378"/>
      <c r="M36" s="10"/>
    </row>
    <row r="37" spans="1:13" ht="12.95" customHeight="1">
      <c r="C37" s="375"/>
      <c r="D37" s="376"/>
      <c r="E37" s="188"/>
      <c r="F37" s="377"/>
      <c r="G37" s="188"/>
      <c r="H37" s="376"/>
      <c r="I37" s="376"/>
      <c r="J37" s="376"/>
      <c r="K37" s="188"/>
      <c r="L37" s="379"/>
    </row>
    <row r="38" spans="1:13" ht="12.95" customHeight="1">
      <c r="C38" s="375"/>
      <c r="D38" s="376"/>
      <c r="E38" s="188"/>
      <c r="F38" s="377"/>
      <c r="G38" s="188"/>
      <c r="H38" s="376"/>
      <c r="I38" s="376"/>
      <c r="J38" s="376"/>
      <c r="K38" s="188"/>
      <c r="L38" s="380"/>
    </row>
    <row r="39" spans="1:13" ht="12.95" customHeight="1">
      <c r="C39" s="381"/>
      <c r="D39" s="382"/>
      <c r="E39" s="383"/>
      <c r="F39" s="377"/>
      <c r="G39" s="188"/>
      <c r="H39" s="376"/>
      <c r="I39" s="376"/>
      <c r="J39" s="376"/>
      <c r="K39" s="188"/>
      <c r="L39" s="201"/>
    </row>
    <row r="40" spans="1:13" ht="12.95" customHeight="1">
      <c r="C40" s="381"/>
      <c r="D40" s="384"/>
      <c r="E40" s="385"/>
      <c r="F40" s="377"/>
      <c r="G40" s="188"/>
      <c r="H40" s="376"/>
      <c r="I40" s="376"/>
      <c r="J40" s="376"/>
      <c r="K40" s="188"/>
      <c r="L40" s="188"/>
    </row>
    <row r="41" spans="1:13" ht="12.95" customHeight="1">
      <c r="C41" s="381"/>
      <c r="D41" s="384"/>
      <c r="E41" s="385"/>
      <c r="F41" s="377"/>
      <c r="G41" s="188"/>
      <c r="H41" s="376"/>
      <c r="I41" s="376"/>
      <c r="J41" s="376"/>
      <c r="K41" s="188"/>
      <c r="L41" s="188"/>
    </row>
    <row r="42" spans="1:13" ht="12.95" customHeight="1" thickBot="1">
      <c r="C42" s="386"/>
      <c r="D42" s="387"/>
      <c r="E42" s="388"/>
      <c r="F42" s="389"/>
      <c r="G42" s="390"/>
      <c r="H42" s="391"/>
      <c r="I42" s="391"/>
      <c r="J42" s="391"/>
      <c r="K42" s="390"/>
      <c r="L42" s="392"/>
    </row>
    <row r="43" spans="1:13" ht="12.95" customHeight="1" thickBot="1"/>
    <row r="44" spans="1:13" ht="15.95" customHeight="1" thickTop="1" thickBot="1">
      <c r="A44" s="10"/>
      <c r="C44" s="353" t="s">
        <v>39</v>
      </c>
      <c r="D44" s="353"/>
      <c r="E44" s="353"/>
      <c r="F44" s="353"/>
      <c r="G44" s="353"/>
      <c r="H44" s="353"/>
      <c r="I44" s="353"/>
      <c r="J44" s="353"/>
      <c r="K44" s="353"/>
      <c r="L44" s="353"/>
      <c r="M44" s="10"/>
    </row>
    <row r="45" spans="1:13" ht="22.5" customHeight="1" thickTop="1" thickBot="1">
      <c r="C45" s="393" t="s">
        <v>346</v>
      </c>
      <c r="D45" s="394"/>
      <c r="E45" s="394"/>
      <c r="F45" s="394"/>
      <c r="G45" s="394"/>
      <c r="H45" s="394"/>
      <c r="I45" s="394"/>
      <c r="J45" s="394"/>
      <c r="K45" s="394"/>
      <c r="L45" s="395"/>
    </row>
    <row r="46" spans="1:13" ht="12.95" customHeight="1">
      <c r="C46" s="396"/>
      <c r="D46" s="397"/>
      <c r="E46" s="398"/>
      <c r="F46" s="399"/>
      <c r="G46" s="398"/>
      <c r="H46" s="400"/>
      <c r="I46" s="400"/>
      <c r="J46" s="400"/>
      <c r="K46" s="401"/>
      <c r="L46" s="402"/>
    </row>
    <row r="47" spans="1:13" ht="17.25" customHeight="1" thickBot="1">
      <c r="A47" s="10"/>
      <c r="C47" s="403" t="s">
        <v>347</v>
      </c>
      <c r="D47" s="404" t="s">
        <v>348</v>
      </c>
      <c r="E47" s="405" t="s">
        <v>86</v>
      </c>
      <c r="F47" s="406" t="s">
        <v>349</v>
      </c>
      <c r="G47" s="407" t="s">
        <v>350</v>
      </c>
      <c r="H47" s="408" t="s">
        <v>351</v>
      </c>
      <c r="I47" s="408" t="s">
        <v>352</v>
      </c>
      <c r="J47" s="408" t="s">
        <v>353</v>
      </c>
      <c r="K47" s="404" t="s">
        <v>90</v>
      </c>
      <c r="L47" s="409" t="s">
        <v>354</v>
      </c>
      <c r="M47" s="10"/>
    </row>
    <row r="48" spans="1:13" ht="12.95" customHeight="1" thickTop="1">
      <c r="C48" s="410"/>
      <c r="D48" s="411"/>
      <c r="E48" s="412"/>
      <c r="F48" s="413"/>
      <c r="G48" s="412"/>
      <c r="H48" s="411"/>
      <c r="I48" s="411"/>
      <c r="J48" s="411"/>
      <c r="K48" s="412"/>
      <c r="L48" s="414"/>
    </row>
    <row r="49" spans="3:12" ht="12.95" customHeight="1">
      <c r="C49" s="415"/>
      <c r="D49" s="416"/>
      <c r="E49" s="417"/>
      <c r="F49" s="418"/>
      <c r="G49" s="417"/>
      <c r="H49" s="416"/>
      <c r="I49" s="416"/>
      <c r="J49" s="416"/>
      <c r="K49" s="417"/>
      <c r="L49" s="419"/>
    </row>
    <row r="50" spans="3:12" ht="12.95" customHeight="1">
      <c r="C50" s="415"/>
      <c r="D50" s="416"/>
      <c r="E50" s="417"/>
      <c r="F50" s="418"/>
      <c r="G50" s="417"/>
      <c r="H50" s="416"/>
      <c r="I50" s="416"/>
      <c r="J50" s="416"/>
      <c r="K50" s="417"/>
      <c r="L50" s="419"/>
    </row>
    <row r="51" spans="3:12" ht="12.95" customHeight="1" thickBot="1">
      <c r="C51" s="420"/>
      <c r="D51" s="421"/>
      <c r="E51" s="422"/>
      <c r="F51" s="423"/>
      <c r="G51" s="422"/>
      <c r="H51" s="421"/>
      <c r="I51" s="421"/>
      <c r="J51" s="421"/>
      <c r="K51" s="422"/>
      <c r="L51" s="424"/>
    </row>
    <row r="52" spans="3:12" ht="12.95" customHeight="1" thickBot="1">
      <c r="C52" s="425"/>
      <c r="D52" s="426"/>
      <c r="E52" s="426"/>
      <c r="F52" s="427"/>
      <c r="G52" s="426"/>
      <c r="H52" s="428"/>
      <c r="I52" s="428"/>
      <c r="J52" s="428"/>
      <c r="K52" s="426"/>
      <c r="L52" s="429"/>
    </row>
    <row r="53" spans="3:12" ht="12.95" customHeight="1" thickTop="1">
      <c r="C53" s="430"/>
      <c r="D53" s="431"/>
      <c r="E53" s="432"/>
      <c r="F53" s="433"/>
      <c r="G53" s="432"/>
      <c r="H53" s="431"/>
      <c r="I53" s="431"/>
      <c r="J53" s="431"/>
      <c r="K53" s="432"/>
      <c r="L53" s="434"/>
    </row>
    <row r="54" spans="3:12" ht="12.95" customHeight="1">
      <c r="C54" s="415"/>
      <c r="D54" s="416"/>
      <c r="E54" s="417"/>
      <c r="F54" s="418"/>
      <c r="G54" s="417"/>
      <c r="H54" s="416"/>
      <c r="I54" s="416"/>
      <c r="J54" s="416"/>
      <c r="K54" s="417"/>
      <c r="L54" s="419"/>
    </row>
    <row r="55" spans="3:12" ht="12.95" customHeight="1">
      <c r="C55" s="415"/>
      <c r="D55" s="416"/>
      <c r="E55" s="417"/>
      <c r="F55" s="418"/>
      <c r="G55" s="417"/>
      <c r="H55" s="416"/>
      <c r="I55" s="416"/>
      <c r="J55" s="416"/>
      <c r="K55" s="417"/>
      <c r="L55" s="419"/>
    </row>
    <row r="56" spans="3:12" ht="12.95" customHeight="1" thickBot="1">
      <c r="C56" s="415"/>
      <c r="D56" s="416"/>
      <c r="E56" s="417"/>
      <c r="F56" s="418"/>
      <c r="G56" s="417"/>
      <c r="H56" s="416"/>
      <c r="I56" s="416"/>
      <c r="J56" s="416"/>
      <c r="K56" s="417"/>
      <c r="L56" s="419"/>
    </row>
    <row r="57" spans="3:12" ht="12.95" customHeight="1" thickBot="1">
      <c r="C57" s="425"/>
      <c r="D57" s="426"/>
      <c r="E57" s="426"/>
      <c r="F57" s="427"/>
      <c r="G57" s="426"/>
      <c r="H57" s="428"/>
      <c r="I57" s="428"/>
      <c r="J57" s="428"/>
      <c r="K57" s="426"/>
      <c r="L57" s="429"/>
    </row>
    <row r="58" spans="3:12" ht="12.95" customHeight="1" thickTop="1">
      <c r="C58" s="415"/>
      <c r="D58" s="416"/>
      <c r="E58" s="417"/>
      <c r="F58" s="418"/>
      <c r="G58" s="417"/>
      <c r="H58" s="416"/>
      <c r="I58" s="416"/>
      <c r="J58" s="416"/>
      <c r="K58" s="417"/>
      <c r="L58" s="419"/>
    </row>
    <row r="59" spans="3:12" ht="12.95" customHeight="1">
      <c r="C59" s="415"/>
      <c r="D59" s="416"/>
      <c r="E59" s="417"/>
      <c r="F59" s="418"/>
      <c r="G59" s="417"/>
      <c r="H59" s="416"/>
      <c r="I59" s="416"/>
      <c r="J59" s="416"/>
      <c r="K59" s="417"/>
      <c r="L59" s="419"/>
    </row>
    <row r="60" spans="3:12" ht="12.95" customHeight="1">
      <c r="C60" s="415"/>
      <c r="D60" s="416"/>
      <c r="E60" s="417"/>
      <c r="F60" s="418"/>
      <c r="G60" s="417"/>
      <c r="H60" s="416"/>
      <c r="I60" s="416"/>
      <c r="J60" s="416"/>
      <c r="K60" s="417"/>
      <c r="L60" s="419"/>
    </row>
    <row r="61" spans="3:12" ht="12.95" customHeight="1" thickBot="1">
      <c r="C61" s="420"/>
      <c r="D61" s="421"/>
      <c r="E61" s="422"/>
      <c r="F61" s="423"/>
      <c r="G61" s="422"/>
      <c r="H61" s="421"/>
      <c r="I61" s="421"/>
      <c r="J61" s="421"/>
      <c r="K61" s="422"/>
      <c r="L61" s="424"/>
    </row>
    <row r="62" spans="3:12" ht="12.95" customHeight="1"/>
  </sheetData>
  <mergeCells count="7">
    <mergeCell ref="C45:L45"/>
    <mergeCell ref="A1:M1"/>
    <mergeCell ref="B10:F10"/>
    <mergeCell ref="H10:L10"/>
    <mergeCell ref="C25:L25"/>
    <mergeCell ref="C26:L26"/>
    <mergeCell ref="C44:L44"/>
  </mergeCells>
  <printOptions horizontalCentered="1"/>
  <pageMargins left="0.19685039370078741" right="0.19685039370078741" top="0.98425196850393704" bottom="0.78740157480314965" header="0.51181102362204722" footer="0.51181102362204722"/>
  <pageSetup paperSize="9" scale="79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rowBreaks count="1" manualBreakCount="1">
    <brk id="61" max="12" man="1"/>
  </rowBreaks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showGridLines="0" zoomScaleNormal="100" zoomScaleSheetLayoutView="100" workbookViewId="0">
      <selection activeCell="A2" sqref="A2"/>
    </sheetView>
  </sheetViews>
  <sheetFormatPr defaultColWidth="9.140625" defaultRowHeight="15"/>
  <cols>
    <col min="1" max="1" width="3.140625" style="463" customWidth="1"/>
    <col min="2" max="2" width="11.42578125" style="10" customWidth="1"/>
    <col min="3" max="3" width="11.140625" style="126" customWidth="1"/>
    <col min="4" max="4" width="12" style="10" customWidth="1"/>
    <col min="5" max="5" width="9.140625" style="10"/>
    <col min="6" max="6" width="13.7109375" style="10" bestFit="1" customWidth="1"/>
    <col min="7" max="7" width="7.5703125" style="10" customWidth="1"/>
    <col min="8" max="8" width="9.7109375" style="126" customWidth="1"/>
    <col min="9" max="9" width="12.140625" style="440" customWidth="1"/>
    <col min="10" max="10" width="10.7109375" style="10" customWidth="1"/>
    <col min="11" max="11" width="9.140625" style="10"/>
    <col min="12" max="12" width="9" style="10" bestFit="1" customWidth="1"/>
    <col min="13" max="16384" width="9.140625" style="10"/>
  </cols>
  <sheetData>
    <row r="1" spans="1:12" s="185" customFormat="1" ht="30.75" customHeight="1" thickBot="1">
      <c r="A1" s="40" t="s">
        <v>355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2" s="439" customFormat="1" ht="19.5" thickTop="1">
      <c r="A2" s="435" t="s">
        <v>356</v>
      </c>
      <c r="B2" s="436"/>
      <c r="C2" s="437"/>
      <c r="D2" s="436"/>
      <c r="E2" s="436"/>
      <c r="F2" s="436"/>
      <c r="G2" s="436"/>
      <c r="H2" s="437"/>
      <c r="I2" s="438"/>
      <c r="J2" s="438"/>
      <c r="K2" s="438"/>
    </row>
    <row r="3" spans="1:12" s="14" customFormat="1" ht="16.149999999999999" customHeight="1">
      <c r="A3" s="89">
        <v>1</v>
      </c>
      <c r="B3" s="14" t="s">
        <v>357</v>
      </c>
      <c r="C3" s="243"/>
      <c r="D3" s="243"/>
      <c r="E3" s="53"/>
      <c r="F3" s="243"/>
      <c r="H3" s="243"/>
      <c r="I3" s="440"/>
    </row>
    <row r="4" spans="1:12" s="14" customFormat="1" ht="16.149999999999999" customHeight="1">
      <c r="A4" s="89">
        <v>2</v>
      </c>
      <c r="B4" s="53" t="s">
        <v>358</v>
      </c>
      <c r="C4" s="243"/>
      <c r="D4" s="243"/>
      <c r="E4" s="53"/>
      <c r="F4" s="243"/>
      <c r="H4" s="243"/>
      <c r="I4" s="440"/>
    </row>
    <row r="5" spans="1:12" s="14" customFormat="1" ht="16.149999999999999" customHeight="1">
      <c r="A5" s="89">
        <v>3</v>
      </c>
      <c r="B5" s="53" t="s">
        <v>359</v>
      </c>
      <c r="C5" s="243"/>
      <c r="D5" s="243"/>
      <c r="E5" s="53"/>
      <c r="F5" s="243"/>
      <c r="H5" s="243"/>
      <c r="I5" s="440"/>
    </row>
    <row r="6" spans="1:12" s="14" customFormat="1" ht="16.149999999999999" customHeight="1">
      <c r="A6" s="89">
        <v>4</v>
      </c>
      <c r="B6" s="53" t="s">
        <v>360</v>
      </c>
      <c r="C6" s="243"/>
      <c r="D6" s="243"/>
      <c r="E6" s="53"/>
      <c r="F6" s="243"/>
      <c r="H6" s="243"/>
      <c r="I6" s="440"/>
    </row>
    <row r="7" spans="1:12" s="14" customFormat="1" ht="16.149999999999999" customHeight="1">
      <c r="A7" s="89"/>
      <c r="B7" s="53" t="s">
        <v>361</v>
      </c>
      <c r="C7" s="243"/>
      <c r="D7" s="243"/>
      <c r="E7" s="53"/>
      <c r="F7" s="243"/>
      <c r="H7" s="243"/>
      <c r="I7" s="440"/>
    </row>
    <row r="8" spans="1:12" s="14" customFormat="1" ht="16.149999999999999" customHeight="1">
      <c r="A8" s="89">
        <v>5</v>
      </c>
      <c r="B8" s="53" t="s">
        <v>362</v>
      </c>
      <c r="C8" s="243"/>
      <c r="D8" s="243"/>
      <c r="E8" s="53"/>
      <c r="F8" s="243"/>
      <c r="H8" s="243"/>
      <c r="I8" s="440"/>
    </row>
    <row r="9" spans="1:12" s="14" customFormat="1" ht="16.149999999999999" customHeight="1">
      <c r="A9" s="89"/>
      <c r="B9" s="441" t="s">
        <v>363</v>
      </c>
      <c r="C9" s="243"/>
      <c r="D9" s="243"/>
      <c r="E9" s="53"/>
      <c r="F9" s="243"/>
      <c r="H9" s="243"/>
      <c r="I9" s="440"/>
    </row>
    <row r="10" spans="1:12" s="14" customFormat="1" ht="16.149999999999999" customHeight="1">
      <c r="A10" s="48">
        <v>6</v>
      </c>
      <c r="B10" s="14" t="s">
        <v>364</v>
      </c>
      <c r="C10" s="243"/>
      <c r="D10" s="243"/>
      <c r="E10" s="53"/>
      <c r="F10" s="243"/>
      <c r="H10" s="243"/>
      <c r="I10" s="440"/>
    </row>
    <row r="11" spans="1:12" s="14" customFormat="1" ht="16.149999999999999" customHeight="1">
      <c r="A11" s="48"/>
      <c r="B11" s="49" t="s">
        <v>365</v>
      </c>
      <c r="C11" s="243"/>
      <c r="D11" s="243"/>
      <c r="E11" s="53"/>
      <c r="F11" s="243"/>
      <c r="H11" s="243"/>
      <c r="I11" s="440"/>
    </row>
    <row r="12" spans="1:12" s="49" customFormat="1" ht="16.149999999999999" customHeight="1">
      <c r="A12" s="48">
        <v>7</v>
      </c>
      <c r="B12" s="442" t="s">
        <v>366</v>
      </c>
      <c r="C12" s="320"/>
      <c r="D12" s="319"/>
      <c r="E12" s="320"/>
      <c r="F12" s="319"/>
      <c r="G12" s="319"/>
      <c r="H12" s="320"/>
      <c r="I12" s="440"/>
    </row>
    <row r="13" spans="1:12" s="139" customFormat="1" ht="16.149999999999999" customHeight="1">
      <c r="A13" s="48">
        <v>8</v>
      </c>
      <c r="B13" s="53" t="s">
        <v>367</v>
      </c>
      <c r="C13" s="126"/>
      <c r="D13" s="10"/>
      <c r="E13" s="10"/>
      <c r="F13" s="10"/>
      <c r="G13" s="10"/>
      <c r="H13" s="126"/>
      <c r="I13" s="440"/>
      <c r="J13" s="10"/>
      <c r="K13" s="10"/>
      <c r="L13" s="10"/>
    </row>
    <row r="14" spans="1:12" s="139" customFormat="1" ht="16.149999999999999" customHeight="1">
      <c r="A14" s="48">
        <v>9</v>
      </c>
      <c r="B14" s="53" t="s">
        <v>368</v>
      </c>
      <c r="C14" s="126"/>
      <c r="D14" s="10"/>
      <c r="E14" s="10"/>
      <c r="F14" s="10"/>
      <c r="G14" s="10"/>
      <c r="H14" s="126"/>
      <c r="I14" s="440"/>
      <c r="J14" s="10"/>
      <c r="K14" s="10"/>
      <c r="L14" s="10"/>
    </row>
    <row r="15" spans="1:12" s="139" customFormat="1" ht="16.149999999999999" customHeight="1">
      <c r="A15" s="48">
        <v>10</v>
      </c>
      <c r="B15" s="443" t="s">
        <v>369</v>
      </c>
      <c r="C15" s="126"/>
      <c r="D15" s="10"/>
      <c r="E15" s="10"/>
      <c r="F15" s="10"/>
      <c r="G15" s="10"/>
      <c r="H15" s="126"/>
      <c r="I15" s="440"/>
      <c r="J15" s="10"/>
      <c r="K15" s="10"/>
      <c r="L15" s="10"/>
    </row>
    <row r="16" spans="1:12" s="139" customFormat="1" ht="12.95" customHeight="1">
      <c r="C16" s="126"/>
      <c r="D16" s="10"/>
      <c r="E16" s="10"/>
      <c r="F16" s="10"/>
      <c r="G16" s="10"/>
      <c r="H16" s="126"/>
      <c r="I16" s="440"/>
      <c r="J16" s="10"/>
      <c r="K16" s="10"/>
      <c r="L16" s="10"/>
    </row>
    <row r="17" spans="1:16" s="452" customFormat="1" ht="12.95" customHeight="1">
      <c r="A17" s="444"/>
      <c r="B17" s="445" t="s">
        <v>370</v>
      </c>
      <c r="C17" s="446" t="s">
        <v>371</v>
      </c>
      <c r="D17" s="447" t="s">
        <v>372</v>
      </c>
      <c r="E17" s="447" t="s">
        <v>373</v>
      </c>
      <c r="F17" s="448" t="s">
        <v>374</v>
      </c>
      <c r="G17" s="21"/>
      <c r="H17" s="449" t="s">
        <v>370</v>
      </c>
      <c r="I17" s="450" t="s">
        <v>372</v>
      </c>
      <c r="J17" s="451" t="s">
        <v>373</v>
      </c>
      <c r="K17" s="449" t="s">
        <v>374</v>
      </c>
      <c r="L17" s="21"/>
      <c r="M17" s="21"/>
      <c r="N17" s="21"/>
      <c r="O17" s="21"/>
      <c r="P17" s="21"/>
    </row>
    <row r="18" spans="1:16">
      <c r="A18" s="453"/>
      <c r="B18" s="454" t="s">
        <v>375</v>
      </c>
      <c r="C18" s="455" t="s">
        <v>376</v>
      </c>
      <c r="D18" s="456">
        <v>2</v>
      </c>
      <c r="E18" s="457">
        <v>5</v>
      </c>
      <c r="F18" s="458">
        <f t="shared" ref="F18:F28" si="0">D18*E18</f>
        <v>10</v>
      </c>
      <c r="H18" s="459" t="s">
        <v>375</v>
      </c>
      <c r="I18" s="460">
        <v>2</v>
      </c>
      <c r="J18" s="461">
        <v>5</v>
      </c>
      <c r="K18" s="462"/>
    </row>
    <row r="19" spans="1:16">
      <c r="B19" s="454" t="s">
        <v>377</v>
      </c>
      <c r="C19" s="455" t="s">
        <v>378</v>
      </c>
      <c r="D19" s="456">
        <v>4</v>
      </c>
      <c r="E19" s="457">
        <v>5</v>
      </c>
      <c r="F19" s="457">
        <f t="shared" si="0"/>
        <v>20</v>
      </c>
      <c r="H19" s="459" t="s">
        <v>377</v>
      </c>
      <c r="I19" s="460">
        <v>4</v>
      </c>
      <c r="J19" s="461">
        <v>3</v>
      </c>
      <c r="K19" s="462"/>
    </row>
    <row r="20" spans="1:16">
      <c r="B20" s="454" t="s">
        <v>379</v>
      </c>
      <c r="C20" s="455" t="s">
        <v>376</v>
      </c>
      <c r="D20" s="456">
        <v>6</v>
      </c>
      <c r="E20" s="457">
        <v>5</v>
      </c>
      <c r="F20" s="458">
        <f t="shared" si="0"/>
        <v>30</v>
      </c>
      <c r="H20" s="459" t="s">
        <v>379</v>
      </c>
      <c r="I20" s="460">
        <v>6</v>
      </c>
      <c r="J20" s="461">
        <v>5</v>
      </c>
      <c r="K20" s="462"/>
    </row>
    <row r="21" spans="1:16">
      <c r="B21" s="454" t="s">
        <v>375</v>
      </c>
      <c r="C21" s="455" t="s">
        <v>380</v>
      </c>
      <c r="D21" s="456">
        <v>8</v>
      </c>
      <c r="E21" s="457">
        <v>5</v>
      </c>
      <c r="F21" s="458">
        <f t="shared" si="0"/>
        <v>40</v>
      </c>
      <c r="H21" s="459" t="s">
        <v>375</v>
      </c>
      <c r="I21" s="464">
        <v>8</v>
      </c>
      <c r="J21" s="461">
        <v>3</v>
      </c>
      <c r="K21" s="462"/>
    </row>
    <row r="22" spans="1:16">
      <c r="B22" s="454" t="s">
        <v>377</v>
      </c>
      <c r="C22" s="455" t="s">
        <v>378</v>
      </c>
      <c r="D22" s="456">
        <v>10</v>
      </c>
      <c r="E22" s="457">
        <v>5</v>
      </c>
      <c r="F22" s="458">
        <f t="shared" si="0"/>
        <v>50</v>
      </c>
      <c r="H22" s="459" t="s">
        <v>377</v>
      </c>
      <c r="I22" s="464">
        <v>10</v>
      </c>
      <c r="J22" s="461">
        <v>3</v>
      </c>
      <c r="K22" s="462"/>
    </row>
    <row r="23" spans="1:16">
      <c r="B23" s="454" t="s">
        <v>381</v>
      </c>
      <c r="C23" s="455" t="s">
        <v>376</v>
      </c>
      <c r="D23" s="456">
        <v>7</v>
      </c>
      <c r="E23" s="457">
        <v>5</v>
      </c>
      <c r="F23" s="458">
        <f t="shared" si="0"/>
        <v>35</v>
      </c>
      <c r="H23" s="459" t="s">
        <v>381</v>
      </c>
      <c r="I23" s="464">
        <v>7</v>
      </c>
      <c r="J23" s="461">
        <v>5</v>
      </c>
      <c r="K23" s="462"/>
    </row>
    <row r="24" spans="1:16">
      <c r="B24" s="454" t="s">
        <v>375</v>
      </c>
      <c r="C24" s="455" t="s">
        <v>382</v>
      </c>
      <c r="D24" s="456">
        <v>12</v>
      </c>
      <c r="E24" s="457">
        <v>5</v>
      </c>
      <c r="F24" s="458">
        <f t="shared" si="0"/>
        <v>60</v>
      </c>
      <c r="H24" s="459" t="s">
        <v>375</v>
      </c>
      <c r="I24" s="464">
        <v>4</v>
      </c>
      <c r="J24" s="461">
        <v>5</v>
      </c>
      <c r="K24" s="462"/>
    </row>
    <row r="25" spans="1:16">
      <c r="B25" s="454" t="s">
        <v>375</v>
      </c>
      <c r="C25" s="455" t="s">
        <v>380</v>
      </c>
      <c r="D25" s="456">
        <v>6</v>
      </c>
      <c r="E25" s="457">
        <v>5</v>
      </c>
      <c r="F25" s="458">
        <f t="shared" si="0"/>
        <v>30</v>
      </c>
      <c r="H25" s="459" t="s">
        <v>377</v>
      </c>
      <c r="I25" s="464">
        <v>7</v>
      </c>
      <c r="J25" s="461">
        <v>3</v>
      </c>
      <c r="K25" s="462"/>
    </row>
    <row r="26" spans="1:16" s="185" customFormat="1">
      <c r="B26" s="454" t="s">
        <v>377</v>
      </c>
      <c r="C26" s="455" t="s">
        <v>378</v>
      </c>
      <c r="D26" s="456">
        <v>8</v>
      </c>
      <c r="E26" s="457">
        <v>5</v>
      </c>
      <c r="F26" s="458">
        <f t="shared" si="0"/>
        <v>40</v>
      </c>
      <c r="H26" s="459" t="s">
        <v>379</v>
      </c>
      <c r="I26" s="464">
        <v>6</v>
      </c>
      <c r="J26" s="461">
        <v>5</v>
      </c>
      <c r="K26" s="465"/>
    </row>
    <row r="27" spans="1:16">
      <c r="A27" s="10"/>
      <c r="B27" s="454" t="s">
        <v>381</v>
      </c>
      <c r="C27" s="455" t="s">
        <v>376</v>
      </c>
      <c r="D27" s="456">
        <v>10</v>
      </c>
      <c r="E27" s="457">
        <v>5</v>
      </c>
      <c r="F27" s="458">
        <f t="shared" si="0"/>
        <v>50</v>
      </c>
      <c r="H27" s="459" t="s">
        <v>375</v>
      </c>
      <c r="I27" s="460">
        <v>8</v>
      </c>
      <c r="J27" s="461">
        <v>5</v>
      </c>
      <c r="K27" s="462"/>
    </row>
    <row r="28" spans="1:16" ht="15.75" thickBot="1">
      <c r="A28" s="10"/>
      <c r="B28" s="454" t="s">
        <v>375</v>
      </c>
      <c r="C28" s="455" t="s">
        <v>382</v>
      </c>
      <c r="D28" s="456">
        <v>7</v>
      </c>
      <c r="E28" s="457">
        <v>5</v>
      </c>
      <c r="F28" s="458">
        <f t="shared" si="0"/>
        <v>35</v>
      </c>
      <c r="H28" s="459" t="s">
        <v>377</v>
      </c>
      <c r="I28" s="460">
        <v>10</v>
      </c>
      <c r="J28" s="461">
        <v>4</v>
      </c>
      <c r="K28" s="462"/>
    </row>
    <row r="29" spans="1:16" ht="15.75" thickTop="1">
      <c r="A29" s="10"/>
      <c r="B29" s="466" t="s">
        <v>374</v>
      </c>
      <c r="C29" s="467"/>
      <c r="D29" s="468"/>
      <c r="E29" s="469"/>
      <c r="F29" s="470">
        <f>SUM(F18:F28)</f>
        <v>400</v>
      </c>
    </row>
    <row r="30" spans="1:16">
      <c r="A30" s="10"/>
      <c r="B30" s="471"/>
      <c r="C30" s="471"/>
      <c r="D30" s="472"/>
      <c r="E30" s="473"/>
      <c r="F30" s="474"/>
    </row>
    <row r="31" spans="1:16" ht="18.75">
      <c r="A31" s="475" t="s">
        <v>383</v>
      </c>
      <c r="B31" s="436"/>
      <c r="C31" s="436"/>
      <c r="D31" s="436"/>
      <c r="E31" s="436"/>
      <c r="F31" s="436"/>
      <c r="G31" s="436"/>
      <c r="H31" s="436"/>
      <c r="I31" s="436"/>
      <c r="J31" s="436"/>
    </row>
    <row r="32" spans="1:16">
      <c r="A32" s="453">
        <v>1</v>
      </c>
      <c r="B32" s="10" t="s">
        <v>384</v>
      </c>
    </row>
    <row r="33" spans="1:2">
      <c r="A33" s="453">
        <v>2</v>
      </c>
      <c r="B33" s="10" t="s">
        <v>385</v>
      </c>
    </row>
    <row r="34" spans="1:2">
      <c r="A34" s="453">
        <v>3</v>
      </c>
      <c r="B34" s="10" t="s">
        <v>386</v>
      </c>
    </row>
    <row r="35" spans="1:2">
      <c r="A35" s="453">
        <v>4</v>
      </c>
      <c r="B35" s="10" t="s">
        <v>387</v>
      </c>
    </row>
    <row r="36" spans="1:2">
      <c r="A36" s="453">
        <v>5</v>
      </c>
      <c r="B36" s="10" t="s">
        <v>388</v>
      </c>
    </row>
    <row r="37" spans="1:2">
      <c r="A37" s="453">
        <v>6</v>
      </c>
      <c r="B37" s="10" t="s">
        <v>389</v>
      </c>
    </row>
    <row r="38" spans="1:2">
      <c r="A38" s="453">
        <v>7</v>
      </c>
      <c r="B38" s="10" t="s">
        <v>390</v>
      </c>
    </row>
    <row r="39" spans="1:2" ht="15.75">
      <c r="A39" s="453">
        <v>8</v>
      </c>
      <c r="B39" s="53" t="s">
        <v>391</v>
      </c>
    </row>
    <row r="40" spans="1:2">
      <c r="A40" s="453">
        <v>9</v>
      </c>
      <c r="B40" s="10" t="s">
        <v>392</v>
      </c>
    </row>
    <row r="41" spans="1:2">
      <c r="A41" s="453">
        <v>10</v>
      </c>
      <c r="B41" s="10" t="s">
        <v>393</v>
      </c>
    </row>
  </sheetData>
  <mergeCells count="1">
    <mergeCell ref="A1:K1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1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colBreaks count="1" manualBreakCount="1">
    <brk id="11" max="1048575" man="1"/>
  </colBreaks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2"/>
  <sheetViews>
    <sheetView showGridLines="0" zoomScaleSheetLayoutView="100" workbookViewId="0">
      <selection activeCell="K1" sqref="K1"/>
    </sheetView>
  </sheetViews>
  <sheetFormatPr defaultColWidth="9.140625" defaultRowHeight="15"/>
  <cols>
    <col min="1" max="1" width="2.42578125" style="139" customWidth="1"/>
    <col min="2" max="2" width="12.28515625" style="10" customWidth="1"/>
    <col min="3" max="10" width="10.85546875" style="10" customWidth="1"/>
    <col min="11" max="16384" width="9.140625" style="10"/>
  </cols>
  <sheetData>
    <row r="1" spans="1:11" s="477" customFormat="1" ht="30" customHeight="1" thickBot="1">
      <c r="A1" s="40" t="s">
        <v>394</v>
      </c>
      <c r="B1" s="40"/>
      <c r="C1" s="40"/>
      <c r="D1" s="40"/>
      <c r="E1" s="40"/>
      <c r="F1" s="40"/>
      <c r="G1" s="40"/>
      <c r="H1" s="40"/>
      <c r="I1" s="40"/>
      <c r="J1" s="40"/>
      <c r="K1" s="476"/>
    </row>
    <row r="2" spans="1:11" s="46" customFormat="1" ht="19.5" thickTop="1">
      <c r="A2" s="38" t="s">
        <v>395</v>
      </c>
      <c r="B2" s="142"/>
      <c r="C2" s="16"/>
      <c r="D2" s="16"/>
      <c r="E2" s="16"/>
      <c r="F2" s="16"/>
      <c r="G2" s="118"/>
      <c r="H2" s="118"/>
      <c r="I2" s="118"/>
      <c r="J2" s="118"/>
    </row>
    <row r="3" spans="1:11" s="185" customFormat="1" ht="15.75">
      <c r="A3" s="478">
        <v>1</v>
      </c>
      <c r="B3" s="184" t="s">
        <v>396</v>
      </c>
      <c r="C3" s="49"/>
      <c r="D3" s="49"/>
      <c r="E3" s="49"/>
      <c r="F3" s="49"/>
      <c r="G3" s="49"/>
      <c r="H3" s="49"/>
      <c r="I3" s="49"/>
      <c r="J3" s="49"/>
    </row>
    <row r="4" spans="1:11" s="185" customFormat="1" ht="15.75">
      <c r="A4" s="478">
        <v>2</v>
      </c>
      <c r="B4" s="184" t="s">
        <v>397</v>
      </c>
      <c r="C4" s="49"/>
      <c r="D4" s="49"/>
      <c r="E4" s="49"/>
      <c r="F4" s="49"/>
      <c r="G4" s="49"/>
      <c r="H4" s="49"/>
      <c r="I4" s="49"/>
      <c r="J4" s="49"/>
    </row>
    <row r="5" spans="1:11" ht="15.75">
      <c r="A5" s="478">
        <v>3</v>
      </c>
      <c r="B5" s="49" t="s">
        <v>398</v>
      </c>
      <c r="C5" s="49"/>
      <c r="D5" s="49"/>
      <c r="E5" s="49"/>
      <c r="F5" s="49"/>
      <c r="G5" s="49"/>
      <c r="H5" s="49"/>
      <c r="I5" s="49"/>
      <c r="J5" s="49"/>
    </row>
    <row r="6" spans="1:11" s="49" customFormat="1" ht="17.850000000000001" customHeight="1">
      <c r="A6" s="478">
        <v>4</v>
      </c>
      <c r="B6" s="28" t="s">
        <v>399</v>
      </c>
      <c r="C6" s="52"/>
      <c r="D6" s="183"/>
      <c r="E6" s="52"/>
      <c r="F6" s="183"/>
      <c r="G6" s="183"/>
      <c r="H6" s="183"/>
    </row>
    <row r="7" spans="1:11" ht="15.75" customHeight="1">
      <c r="A7" s="43">
        <v>5</v>
      </c>
      <c r="B7" s="10" t="s">
        <v>400</v>
      </c>
    </row>
    <row r="8" spans="1:11" s="181" customFormat="1" ht="17.25" customHeight="1">
      <c r="A8" s="185"/>
      <c r="B8" s="185"/>
      <c r="C8" s="185"/>
      <c r="D8" s="185"/>
      <c r="E8" s="479" t="s">
        <v>401</v>
      </c>
      <c r="F8" s="479"/>
      <c r="G8" s="185"/>
      <c r="H8" s="185"/>
      <c r="I8" s="185"/>
      <c r="J8" s="185"/>
    </row>
    <row r="9" spans="1:11" s="181" customFormat="1" ht="17.25" customHeight="1">
      <c r="B9" s="185"/>
      <c r="C9" s="480"/>
      <c r="D9" s="481" t="s">
        <v>402</v>
      </c>
      <c r="E9" s="481" t="s">
        <v>403</v>
      </c>
      <c r="F9" s="481" t="s">
        <v>404</v>
      </c>
      <c r="G9" s="481" t="s">
        <v>405</v>
      </c>
      <c r="J9" s="49"/>
    </row>
    <row r="10" spans="1:11" s="181" customFormat="1" ht="17.25" customHeight="1">
      <c r="B10" s="185"/>
      <c r="C10" s="482" t="s">
        <v>406</v>
      </c>
      <c r="D10" s="483">
        <v>2500</v>
      </c>
      <c r="E10" s="484">
        <v>2500</v>
      </c>
      <c r="F10" s="484">
        <v>2500</v>
      </c>
      <c r="G10" s="485">
        <v>0</v>
      </c>
      <c r="J10" s="49"/>
    </row>
    <row r="11" spans="1:11" s="181" customFormat="1" ht="17.25" customHeight="1">
      <c r="B11" s="185"/>
      <c r="C11" s="482" t="s">
        <v>407</v>
      </c>
      <c r="D11" s="486">
        <v>1500</v>
      </c>
      <c r="E11" s="487">
        <v>2500</v>
      </c>
      <c r="F11" s="487">
        <v>1500</v>
      </c>
      <c r="G11" s="488">
        <v>1500</v>
      </c>
    </row>
    <row r="12" spans="1:11" s="181" customFormat="1" ht="17.25" customHeight="1">
      <c r="B12" s="185"/>
      <c r="C12" s="482" t="s">
        <v>408</v>
      </c>
      <c r="D12" s="486">
        <v>1200</v>
      </c>
      <c r="E12" s="487">
        <v>1800</v>
      </c>
      <c r="F12" s="487">
        <v>1000</v>
      </c>
      <c r="G12" s="488">
        <v>1000</v>
      </c>
      <c r="H12" s="181" t="s">
        <v>409</v>
      </c>
    </row>
    <row r="13" spans="1:11" s="129" customFormat="1" ht="17.25" customHeight="1">
      <c r="B13" s="185"/>
      <c r="C13" s="129" t="s">
        <v>374</v>
      </c>
      <c r="D13" s="489">
        <f>D10+D11+D12</f>
        <v>5200</v>
      </c>
      <c r="E13" s="489"/>
      <c r="F13" s="489"/>
      <c r="G13" s="489"/>
      <c r="H13" s="490"/>
    </row>
    <row r="14" spans="1:11" s="129" customFormat="1" ht="17.25" customHeight="1">
      <c r="C14" s="20"/>
      <c r="H14" s="129" t="s">
        <v>410</v>
      </c>
    </row>
    <row r="15" spans="1:11" ht="17.25" customHeight="1">
      <c r="A15" s="17"/>
      <c r="B15" s="185"/>
      <c r="C15" s="17"/>
      <c r="E15" s="479" t="s">
        <v>411</v>
      </c>
      <c r="F15" s="479"/>
      <c r="H15" s="491"/>
    </row>
    <row r="16" spans="1:11" ht="17.25" customHeight="1">
      <c r="A16" s="17"/>
      <c r="B16" s="185"/>
      <c r="D16" s="481" t="s">
        <v>402</v>
      </c>
      <c r="E16" s="481" t="s">
        <v>403</v>
      </c>
      <c r="F16" s="481" t="s">
        <v>404</v>
      </c>
      <c r="G16" s="481" t="s">
        <v>405</v>
      </c>
      <c r="H16" s="480"/>
      <c r="I16" s="480"/>
    </row>
    <row r="17" spans="1:10" ht="17.25" customHeight="1">
      <c r="A17" s="17"/>
      <c r="B17" s="185"/>
      <c r="C17" s="482" t="s">
        <v>406</v>
      </c>
      <c r="D17" s="483">
        <v>250</v>
      </c>
      <c r="E17" s="484"/>
      <c r="F17" s="484">
        <v>250</v>
      </c>
      <c r="G17" s="485">
        <v>150</v>
      </c>
      <c r="H17" s="492"/>
      <c r="I17" s="492"/>
    </row>
    <row r="18" spans="1:10" ht="17.25" customHeight="1">
      <c r="B18" s="181"/>
      <c r="C18" s="482" t="s">
        <v>407</v>
      </c>
      <c r="D18" s="486">
        <v>150</v>
      </c>
      <c r="E18" s="487">
        <v>150</v>
      </c>
      <c r="F18" s="487"/>
      <c r="G18" s="488">
        <v>150</v>
      </c>
      <c r="H18" s="492"/>
      <c r="I18" s="492"/>
    </row>
    <row r="19" spans="1:10" ht="17.25" customHeight="1">
      <c r="B19" s="181"/>
      <c r="C19" s="482" t="s">
        <v>408</v>
      </c>
      <c r="D19" s="486">
        <v>100</v>
      </c>
      <c r="E19" s="487">
        <v>100</v>
      </c>
      <c r="F19" s="487">
        <v>150</v>
      </c>
      <c r="G19" s="488">
        <v>75</v>
      </c>
      <c r="H19" s="492" t="s">
        <v>412</v>
      </c>
      <c r="I19" s="492"/>
    </row>
    <row r="20" spans="1:10" ht="17.25" customHeight="1">
      <c r="C20" s="493" t="s">
        <v>374</v>
      </c>
      <c r="D20" s="494"/>
      <c r="E20" s="494"/>
      <c r="F20" s="494"/>
      <c r="G20" s="495"/>
      <c r="H20" s="496"/>
      <c r="I20" s="497"/>
    </row>
    <row r="21" spans="1:10" ht="17.25" customHeight="1">
      <c r="E21" s="498"/>
      <c r="F21" s="498"/>
      <c r="G21" s="498"/>
    </row>
    <row r="22" spans="1:10" s="46" customFormat="1" ht="18.75">
      <c r="A22" s="38" t="s">
        <v>413</v>
      </c>
      <c r="B22" s="142"/>
      <c r="C22" s="16"/>
      <c r="D22" s="16"/>
      <c r="E22" s="16"/>
      <c r="F22" s="16"/>
      <c r="G22" s="118"/>
      <c r="H22" s="118"/>
      <c r="I22" s="118"/>
      <c r="J22" s="118"/>
    </row>
    <row r="23" spans="1:10" s="14" customFormat="1" ht="17.25" customHeight="1">
      <c r="A23" s="123">
        <v>1</v>
      </c>
      <c r="B23" s="184" t="s">
        <v>414</v>
      </c>
      <c r="C23" s="499"/>
      <c r="D23" s="499"/>
      <c r="E23" s="184"/>
      <c r="F23" s="49"/>
      <c r="G23" s="184"/>
      <c r="H23" s="184"/>
      <c r="I23" s="184"/>
      <c r="J23" s="184"/>
    </row>
    <row r="24" spans="1:10" s="181" customFormat="1" ht="17.850000000000001" customHeight="1">
      <c r="A24" s="123">
        <v>2</v>
      </c>
      <c r="B24" s="183" t="s">
        <v>415</v>
      </c>
      <c r="C24" s="185"/>
      <c r="D24" s="185"/>
      <c r="E24" s="185"/>
      <c r="F24" s="185"/>
      <c r="G24" s="185"/>
      <c r="H24" s="185"/>
      <c r="I24" s="185"/>
      <c r="J24" s="185"/>
    </row>
    <row r="25" spans="1:10" s="14" customFormat="1" ht="16.5" thickBot="1">
      <c r="A25" s="123"/>
      <c r="B25" s="500"/>
      <c r="C25" s="501" t="s">
        <v>402</v>
      </c>
      <c r="D25" s="501" t="s">
        <v>403</v>
      </c>
      <c r="E25" s="501" t="s">
        <v>404</v>
      </c>
      <c r="F25" s="501" t="s">
        <v>405</v>
      </c>
      <c r="G25" s="501" t="s">
        <v>416</v>
      </c>
      <c r="H25" s="501" t="s">
        <v>417</v>
      </c>
      <c r="I25" s="501" t="s">
        <v>418</v>
      </c>
      <c r="J25" s="501" t="s">
        <v>419</v>
      </c>
    </row>
    <row r="26" spans="1:10" s="14" customFormat="1" ht="18.75">
      <c r="B26" s="502" t="s">
        <v>420</v>
      </c>
      <c r="C26" s="503">
        <v>250</v>
      </c>
      <c r="D26" s="504">
        <v>250</v>
      </c>
      <c r="E26" s="504">
        <v>250</v>
      </c>
      <c r="F26" s="504">
        <v>250</v>
      </c>
      <c r="G26" s="504">
        <v>250</v>
      </c>
      <c r="H26" s="504">
        <v>250</v>
      </c>
      <c r="I26" s="504">
        <v>250</v>
      </c>
      <c r="J26" s="505">
        <v>250</v>
      </c>
    </row>
    <row r="27" spans="1:10" s="14" customFormat="1" ht="18.75">
      <c r="B27" s="506" t="s">
        <v>421</v>
      </c>
      <c r="C27" s="507">
        <v>150</v>
      </c>
      <c r="D27" s="508">
        <v>250</v>
      </c>
      <c r="E27" s="508">
        <v>150</v>
      </c>
      <c r="F27" s="508">
        <v>150</v>
      </c>
      <c r="G27" s="508">
        <v>150</v>
      </c>
      <c r="H27" s="508">
        <v>150</v>
      </c>
      <c r="I27" s="508">
        <v>150</v>
      </c>
      <c r="J27" s="509">
        <v>150</v>
      </c>
    </row>
    <row r="28" spans="1:10" s="14" customFormat="1" ht="18.75">
      <c r="B28" s="506" t="s">
        <v>422</v>
      </c>
      <c r="C28" s="507">
        <v>120</v>
      </c>
      <c r="D28" s="508">
        <v>180</v>
      </c>
      <c r="E28" s="508">
        <v>100</v>
      </c>
      <c r="F28" s="508">
        <v>100</v>
      </c>
      <c r="G28" s="508">
        <v>100</v>
      </c>
      <c r="H28" s="508"/>
      <c r="I28" s="508">
        <v>90</v>
      </c>
      <c r="J28" s="509">
        <v>100</v>
      </c>
    </row>
    <row r="29" spans="1:10" s="14" customFormat="1" ht="18.75">
      <c r="A29" s="123"/>
      <c r="B29" s="506" t="s">
        <v>423</v>
      </c>
      <c r="C29" s="507"/>
      <c r="D29" s="508">
        <v>90</v>
      </c>
      <c r="E29" s="508"/>
      <c r="F29" s="508">
        <v>125</v>
      </c>
      <c r="G29" s="508">
        <v>125</v>
      </c>
      <c r="H29" s="508"/>
      <c r="I29" s="508"/>
      <c r="J29" s="509">
        <v>90</v>
      </c>
    </row>
    <row r="30" spans="1:10" s="14" customFormat="1" ht="19.5" thickBot="1">
      <c r="A30" s="123"/>
      <c r="B30" s="506" t="s">
        <v>424</v>
      </c>
      <c r="C30" s="510"/>
      <c r="D30" s="511">
        <v>500</v>
      </c>
      <c r="E30" s="511"/>
      <c r="F30" s="511"/>
      <c r="G30" s="511">
        <v>500</v>
      </c>
      <c r="H30" s="511"/>
      <c r="I30" s="511"/>
      <c r="J30" s="512">
        <v>500</v>
      </c>
    </row>
    <row r="31" spans="1:10" s="14" customFormat="1" ht="15.75">
      <c r="A31" s="123"/>
      <c r="B31" s="184" t="s">
        <v>374</v>
      </c>
      <c r="C31" s="489">
        <f>C26+C27+C28</f>
        <v>520</v>
      </c>
      <c r="D31" s="489"/>
      <c r="E31" s="489"/>
      <c r="F31" s="489"/>
      <c r="G31" s="489"/>
      <c r="H31" s="489"/>
      <c r="I31" s="489"/>
      <c r="J31" s="489"/>
    </row>
    <row r="32" spans="1:10" s="14" customFormat="1" ht="15.75">
      <c r="A32" s="123"/>
      <c r="B32" s="513"/>
      <c r="C32" s="498" t="s">
        <v>425</v>
      </c>
    </row>
    <row r="33" spans="1:10" s="14" customFormat="1" ht="15.75">
      <c r="A33" s="123"/>
      <c r="B33" s="513"/>
      <c r="C33" s="514"/>
    </row>
    <row r="34" spans="1:10" s="14" customFormat="1" ht="15.75">
      <c r="A34" s="123">
        <v>3</v>
      </c>
      <c r="B34" s="184" t="s">
        <v>426</v>
      </c>
      <c r="C34" s="514"/>
    </row>
    <row r="35" spans="1:10" s="14" customFormat="1" ht="16.5" thickBot="1">
      <c r="A35" s="123"/>
      <c r="B35" s="500"/>
      <c r="C35" s="501" t="s">
        <v>402</v>
      </c>
      <c r="D35" s="501" t="s">
        <v>403</v>
      </c>
      <c r="E35" s="501" t="s">
        <v>404</v>
      </c>
      <c r="F35" s="501" t="s">
        <v>405</v>
      </c>
      <c r="G35" s="501" t="s">
        <v>416</v>
      </c>
      <c r="H35" s="501" t="s">
        <v>417</v>
      </c>
      <c r="I35" s="501" t="s">
        <v>418</v>
      </c>
      <c r="J35" s="501" t="s">
        <v>419</v>
      </c>
    </row>
    <row r="36" spans="1:10" s="14" customFormat="1" ht="18.75">
      <c r="A36" s="123"/>
      <c r="B36" s="502" t="s">
        <v>420</v>
      </c>
      <c r="C36" s="503">
        <v>250</v>
      </c>
      <c r="D36" s="504">
        <v>250</v>
      </c>
      <c r="E36" s="504">
        <v>250</v>
      </c>
      <c r="F36" s="504">
        <v>250</v>
      </c>
      <c r="G36" s="504">
        <v>250</v>
      </c>
      <c r="H36" s="504">
        <v>250</v>
      </c>
      <c r="I36" s="504">
        <v>250</v>
      </c>
      <c r="J36" s="505">
        <v>250</v>
      </c>
    </row>
    <row r="37" spans="1:10" s="14" customFormat="1" ht="18.75">
      <c r="A37" s="123"/>
      <c r="B37" s="506" t="s">
        <v>421</v>
      </c>
      <c r="C37" s="507">
        <v>150</v>
      </c>
      <c r="D37" s="508">
        <v>250</v>
      </c>
      <c r="E37" s="508">
        <v>150</v>
      </c>
      <c r="F37" s="508">
        <v>150</v>
      </c>
      <c r="G37" s="508">
        <v>150</v>
      </c>
      <c r="H37" s="508">
        <v>150</v>
      </c>
      <c r="I37" s="508">
        <v>150</v>
      </c>
      <c r="J37" s="509">
        <v>150</v>
      </c>
    </row>
    <row r="38" spans="1:10" ht="18.75">
      <c r="B38" s="506" t="s">
        <v>422</v>
      </c>
      <c r="C38" s="507">
        <v>120</v>
      </c>
      <c r="D38" s="508">
        <v>180</v>
      </c>
      <c r="E38" s="508">
        <v>100</v>
      </c>
      <c r="F38" s="508">
        <v>100</v>
      </c>
      <c r="G38" s="508">
        <v>100</v>
      </c>
      <c r="H38" s="508"/>
      <c r="I38" s="508">
        <v>90</v>
      </c>
      <c r="J38" s="509">
        <v>100</v>
      </c>
    </row>
    <row r="39" spans="1:10" ht="18.75">
      <c r="B39" s="506" t="s">
        <v>423</v>
      </c>
      <c r="C39" s="507"/>
      <c r="D39" s="508">
        <v>90</v>
      </c>
      <c r="E39" s="508"/>
      <c r="F39" s="508">
        <v>125</v>
      </c>
      <c r="G39" s="508">
        <v>125</v>
      </c>
      <c r="H39" s="508"/>
      <c r="I39" s="508"/>
      <c r="J39" s="509">
        <v>90</v>
      </c>
    </row>
    <row r="40" spans="1:10" ht="19.5" thickBot="1">
      <c r="B40" s="506" t="s">
        <v>424</v>
      </c>
      <c r="C40" s="510"/>
      <c r="D40" s="511">
        <v>500</v>
      </c>
      <c r="E40" s="511"/>
      <c r="F40" s="511"/>
      <c r="G40" s="511">
        <v>500</v>
      </c>
      <c r="H40" s="511"/>
      <c r="I40" s="511"/>
      <c r="J40" s="512">
        <v>500</v>
      </c>
    </row>
    <row r="41" spans="1:10" ht="15.75">
      <c r="B41" s="184" t="s">
        <v>374</v>
      </c>
      <c r="C41" s="489">
        <f>C36+C37+C38</f>
        <v>520</v>
      </c>
      <c r="D41" s="489"/>
      <c r="E41" s="489"/>
      <c r="F41" s="489"/>
      <c r="G41" s="489"/>
      <c r="H41" s="489"/>
      <c r="I41" s="489"/>
      <c r="J41" s="489"/>
    </row>
    <row r="42" spans="1:10">
      <c r="C42" s="515" t="s">
        <v>427</v>
      </c>
      <c r="D42" s="515"/>
      <c r="E42" s="515"/>
      <c r="F42" s="515"/>
      <c r="G42" s="515"/>
      <c r="H42" s="515"/>
      <c r="I42" s="515"/>
      <c r="J42" s="515"/>
    </row>
  </sheetData>
  <mergeCells count="4">
    <mergeCell ref="A1:J1"/>
    <mergeCell ref="E8:F8"/>
    <mergeCell ref="E15:F15"/>
    <mergeCell ref="C42:J42"/>
  </mergeCells>
  <printOptions horizontalCentered="1"/>
  <pageMargins left="0.19685039370078741" right="0.19685039370078741" top="0.98425196850393704" bottom="0.59055118110236227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rowBreaks count="1" manualBreakCount="1">
    <brk id="34" max="9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4337" r:id="rId5">
          <objectPr defaultSize="0" autoPict="0" r:id="rId6">
            <anchor moveWithCells="1" sizeWithCells="1">
              <from>
                <xdr:col>4</xdr:col>
                <xdr:colOff>28575</xdr:colOff>
                <xdr:row>4</xdr:row>
                <xdr:rowOff>85725</xdr:rowOff>
              </from>
              <to>
                <xdr:col>4</xdr:col>
                <xdr:colOff>28575</xdr:colOff>
                <xdr:row>4</xdr:row>
                <xdr:rowOff>85725</xdr:rowOff>
              </to>
            </anchor>
          </objectPr>
        </oleObject>
      </mc:Choice>
      <mc:Fallback>
        <oleObject progId="PBrush" shapeId="14337" r:id="rId5"/>
      </mc:Fallback>
    </mc:AlternateContent>
    <mc:AlternateContent xmlns:mc="http://schemas.openxmlformats.org/markup-compatibility/2006">
      <mc:Choice Requires="x14">
        <oleObject progId="PBrush" shapeId="14338" r:id="rId7">
          <objectPr defaultSize="0" autoPict="0" r:id="rId6">
            <anchor moveWithCells="1" sizeWithCells="1">
              <from>
                <xdr:col>4</xdr:col>
                <xdr:colOff>28575</xdr:colOff>
                <xdr:row>4</xdr:row>
                <xdr:rowOff>85725</xdr:rowOff>
              </from>
              <to>
                <xdr:col>4</xdr:col>
                <xdr:colOff>28575</xdr:colOff>
                <xdr:row>4</xdr:row>
                <xdr:rowOff>85725</xdr:rowOff>
              </to>
            </anchor>
          </objectPr>
        </oleObject>
      </mc:Choice>
      <mc:Fallback>
        <oleObject progId="PBrush" shapeId="14338" r:id="rId7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0"/>
  <sheetViews>
    <sheetView showGridLines="0" zoomScaleNormal="100" zoomScaleSheetLayoutView="100" workbookViewId="0">
      <selection activeCell="K1" sqref="K1"/>
    </sheetView>
  </sheetViews>
  <sheetFormatPr defaultColWidth="9.140625" defaultRowHeight="15"/>
  <cols>
    <col min="1" max="1" width="4.42578125" style="139" customWidth="1"/>
    <col min="2" max="2" width="5.140625" style="10" customWidth="1"/>
    <col min="3" max="3" width="14.5703125" style="10" customWidth="1"/>
    <col min="4" max="4" width="14.5703125" style="10" bestFit="1" customWidth="1"/>
    <col min="5" max="7" width="14.5703125" style="10" customWidth="1"/>
    <col min="8" max="8" width="14.5703125" style="10" bestFit="1" customWidth="1"/>
    <col min="9" max="10" width="14.140625" style="10" customWidth="1"/>
    <col min="11" max="16384" width="9.140625" style="10"/>
  </cols>
  <sheetData>
    <row r="1" spans="1:54" s="43" customFormat="1" ht="30.75" customHeight="1" thickBot="1">
      <c r="A1" s="40" t="s">
        <v>428</v>
      </c>
      <c r="B1" s="40"/>
      <c r="C1" s="40"/>
      <c r="D1" s="40"/>
      <c r="E1" s="40"/>
      <c r="F1" s="40"/>
      <c r="G1" s="40"/>
      <c r="H1" s="40"/>
      <c r="I1" s="40"/>
      <c r="J1" s="40"/>
    </row>
    <row r="2" spans="1:54" s="46" customFormat="1" ht="19.5" thickTop="1">
      <c r="A2" s="38" t="s">
        <v>429</v>
      </c>
      <c r="B2" s="16"/>
      <c r="C2" s="16"/>
      <c r="D2" s="16"/>
      <c r="E2" s="16"/>
      <c r="F2" s="16"/>
      <c r="G2" s="118"/>
      <c r="H2" s="118"/>
      <c r="I2" s="118"/>
      <c r="J2" s="118"/>
    </row>
    <row r="3" spans="1:54" s="185" customFormat="1" ht="15.75">
      <c r="A3" s="318">
        <v>1</v>
      </c>
      <c r="B3" s="516" t="s">
        <v>430</v>
      </c>
      <c r="C3" s="49"/>
      <c r="D3" s="49"/>
      <c r="E3" s="49"/>
      <c r="F3" s="49"/>
      <c r="G3" s="49"/>
      <c r="H3" s="49"/>
      <c r="I3" s="49"/>
      <c r="J3" s="49"/>
    </row>
    <row r="4" spans="1:54" s="185" customFormat="1" ht="15.75">
      <c r="A4" s="318">
        <v>2</v>
      </c>
      <c r="B4" s="516" t="s">
        <v>431</v>
      </c>
      <c r="C4" s="49"/>
      <c r="D4" s="49"/>
      <c r="E4" s="49"/>
      <c r="F4" s="49"/>
      <c r="G4" s="49"/>
      <c r="H4" s="49"/>
      <c r="I4" s="49"/>
      <c r="J4" s="49"/>
    </row>
    <row r="5" spans="1:54" ht="15.75">
      <c r="A5" s="318">
        <v>3</v>
      </c>
      <c r="B5" s="28" t="s">
        <v>432</v>
      </c>
      <c r="C5" s="49"/>
      <c r="D5" s="49"/>
      <c r="E5" s="49"/>
      <c r="F5" s="49"/>
      <c r="G5" s="49"/>
      <c r="H5" s="49"/>
      <c r="I5" s="49"/>
      <c r="J5" s="49"/>
      <c r="K5" s="185"/>
    </row>
    <row r="6" spans="1:54" s="49" customFormat="1" ht="17.850000000000001" customHeight="1">
      <c r="A6" s="318">
        <v>4</v>
      </c>
      <c r="B6" s="28" t="s">
        <v>433</v>
      </c>
      <c r="C6" s="52"/>
      <c r="D6" s="183"/>
      <c r="E6" s="52"/>
      <c r="F6" s="183"/>
      <c r="G6" s="183"/>
      <c r="H6" s="183"/>
      <c r="K6" s="50"/>
    </row>
    <row r="7" spans="1:54">
      <c r="A7" s="318">
        <v>5</v>
      </c>
      <c r="B7" s="29" t="s">
        <v>434</v>
      </c>
    </row>
    <row r="8" spans="1:54" ht="15.75">
      <c r="A8" s="182"/>
      <c r="B8" s="14"/>
    </row>
    <row r="9" spans="1:54" s="189" customFormat="1" ht="27.95" customHeight="1">
      <c r="A9" s="517"/>
      <c r="C9" s="518" t="s">
        <v>38</v>
      </c>
      <c r="D9" s="519" t="s">
        <v>435</v>
      </c>
      <c r="E9" s="519"/>
      <c r="F9" s="519"/>
      <c r="G9" s="519"/>
      <c r="H9" s="517"/>
      <c r="I9" s="517"/>
      <c r="J9" s="517"/>
    </row>
    <row r="10" spans="1:54" s="189" customFormat="1" ht="15.75" customHeight="1">
      <c r="A10" s="517"/>
      <c r="C10" s="520" t="s">
        <v>402</v>
      </c>
      <c r="D10" s="521" t="s">
        <v>402</v>
      </c>
      <c r="E10" s="520" t="s">
        <v>403</v>
      </c>
      <c r="F10" s="521" t="s">
        <v>403</v>
      </c>
      <c r="G10" s="520" t="s">
        <v>404</v>
      </c>
      <c r="H10" s="521" t="s">
        <v>404</v>
      </c>
      <c r="I10" s="517"/>
      <c r="J10" s="517"/>
    </row>
    <row r="11" spans="1:54" s="522" customFormat="1" ht="15.75" customHeight="1" thickBot="1">
      <c r="B11" s="523"/>
      <c r="C11" s="520" t="s">
        <v>436</v>
      </c>
      <c r="D11" s="521" t="s">
        <v>437</v>
      </c>
      <c r="E11" s="520" t="s">
        <v>436</v>
      </c>
      <c r="F11" s="521" t="s">
        <v>437</v>
      </c>
      <c r="G11" s="520" t="s">
        <v>436</v>
      </c>
      <c r="H11" s="521" t="s">
        <v>437</v>
      </c>
      <c r="I11" s="524"/>
      <c r="J11" s="524"/>
      <c r="K11" s="518"/>
      <c r="L11" s="518"/>
      <c r="M11" s="518"/>
      <c r="N11" s="518"/>
      <c r="O11" s="518"/>
      <c r="P11" s="518"/>
      <c r="Q11" s="518"/>
      <c r="R11" s="518"/>
      <c r="S11" s="518"/>
      <c r="T11" s="518"/>
      <c r="U11" s="518"/>
      <c r="V11" s="518"/>
      <c r="W11" s="518"/>
      <c r="X11" s="518"/>
      <c r="Y11" s="518"/>
      <c r="Z11" s="518"/>
      <c r="AA11" s="518"/>
      <c r="AB11" s="518"/>
      <c r="AC11" s="518"/>
      <c r="AD11" s="518"/>
      <c r="AE11" s="518"/>
      <c r="AF11" s="518"/>
      <c r="AG11" s="518"/>
      <c r="AH11" s="518"/>
      <c r="AI11" s="518"/>
      <c r="AJ11" s="518"/>
      <c r="AK11" s="518"/>
      <c r="AL11" s="518"/>
      <c r="AM11" s="518"/>
      <c r="AN11" s="518"/>
      <c r="AO11" s="518"/>
      <c r="AP11" s="518"/>
      <c r="AQ11" s="518"/>
      <c r="AR11" s="518"/>
      <c r="AS11" s="518"/>
      <c r="AT11" s="518"/>
      <c r="AU11" s="518"/>
      <c r="AV11" s="518"/>
      <c r="AW11" s="518"/>
      <c r="AX11" s="518"/>
      <c r="AY11" s="518"/>
      <c r="AZ11" s="518"/>
      <c r="BA11" s="518"/>
      <c r="BB11" s="518"/>
    </row>
    <row r="12" spans="1:54" s="181" customFormat="1" ht="18.75">
      <c r="B12" s="523" t="s">
        <v>406</v>
      </c>
      <c r="C12" s="525">
        <v>200</v>
      </c>
      <c r="D12" s="526">
        <v>1000</v>
      </c>
      <c r="E12" s="526">
        <v>300</v>
      </c>
      <c r="F12" s="526">
        <v>1000</v>
      </c>
      <c r="G12" s="526">
        <v>140</v>
      </c>
      <c r="H12" s="527">
        <v>1000</v>
      </c>
      <c r="I12" s="528"/>
      <c r="J12" s="529"/>
      <c r="K12" s="530"/>
      <c r="L12" s="517"/>
      <c r="M12" s="517"/>
      <c r="N12" s="517"/>
      <c r="O12" s="517"/>
      <c r="P12" s="517"/>
      <c r="Q12" s="517"/>
      <c r="R12" s="517"/>
      <c r="S12" s="517"/>
      <c r="T12" s="517"/>
      <c r="U12" s="517"/>
      <c r="V12" s="517"/>
      <c r="W12" s="517"/>
      <c r="X12" s="517"/>
      <c r="Y12" s="517"/>
      <c r="Z12" s="517"/>
      <c r="AA12" s="517"/>
      <c r="AB12" s="517"/>
      <c r="AC12" s="517"/>
      <c r="AD12" s="517"/>
      <c r="AE12" s="517"/>
      <c r="AF12" s="517"/>
      <c r="AG12" s="517"/>
      <c r="AH12" s="517"/>
      <c r="AI12" s="517"/>
      <c r="AJ12" s="517"/>
      <c r="AK12" s="517"/>
      <c r="AL12" s="517"/>
      <c r="AM12" s="517"/>
      <c r="AN12" s="517"/>
      <c r="AO12" s="517"/>
      <c r="AP12" s="517"/>
      <c r="AQ12" s="517"/>
      <c r="AR12" s="517"/>
      <c r="AS12" s="517"/>
      <c r="AT12" s="517"/>
      <c r="AU12" s="517"/>
      <c r="AV12" s="517"/>
      <c r="AW12" s="517"/>
      <c r="AX12" s="517"/>
      <c r="AY12" s="517"/>
      <c r="AZ12" s="517"/>
      <c r="BA12" s="517"/>
      <c r="BB12" s="517"/>
    </row>
    <row r="13" spans="1:54" s="181" customFormat="1" ht="18.75">
      <c r="B13" s="523" t="s">
        <v>407</v>
      </c>
      <c r="C13" s="531">
        <v>600</v>
      </c>
      <c r="D13" s="532">
        <v>1000</v>
      </c>
      <c r="E13" s="532">
        <v>600</v>
      </c>
      <c r="F13" s="532">
        <v>600</v>
      </c>
      <c r="G13" s="532">
        <v>340</v>
      </c>
      <c r="H13" s="533">
        <v>600</v>
      </c>
      <c r="I13" s="528"/>
      <c r="J13" s="529"/>
      <c r="K13" s="530"/>
      <c r="L13" s="517"/>
      <c r="M13" s="517"/>
      <c r="N13" s="517"/>
      <c r="O13" s="517"/>
      <c r="P13" s="517"/>
      <c r="Q13" s="517"/>
      <c r="R13" s="517"/>
      <c r="S13" s="517"/>
      <c r="T13" s="517"/>
      <c r="U13" s="517"/>
      <c r="V13" s="517"/>
      <c r="W13" s="517"/>
      <c r="X13" s="517"/>
      <c r="Y13" s="517"/>
      <c r="Z13" s="517"/>
      <c r="AA13" s="517"/>
      <c r="AB13" s="517"/>
      <c r="AC13" s="517"/>
      <c r="AD13" s="517"/>
      <c r="AE13" s="517"/>
      <c r="AF13" s="517"/>
      <c r="AG13" s="517"/>
      <c r="AH13" s="517"/>
      <c r="AI13" s="517"/>
      <c r="AJ13" s="517"/>
      <c r="AK13" s="517"/>
      <c r="AL13" s="517"/>
      <c r="AM13" s="517"/>
      <c r="AN13" s="517"/>
      <c r="AO13" s="517"/>
      <c r="AP13" s="517"/>
      <c r="AQ13" s="517"/>
      <c r="AR13" s="517"/>
      <c r="AS13" s="517"/>
      <c r="AT13" s="517"/>
      <c r="AU13" s="517"/>
      <c r="AV13" s="517"/>
      <c r="AW13" s="517"/>
      <c r="AX13" s="517"/>
      <c r="AY13" s="517"/>
      <c r="AZ13" s="517"/>
      <c r="BA13" s="517"/>
      <c r="BB13" s="517"/>
    </row>
    <row r="14" spans="1:54" s="181" customFormat="1" ht="18.75">
      <c r="B14" s="523" t="s">
        <v>422</v>
      </c>
      <c r="C14" s="531">
        <v>480</v>
      </c>
      <c r="D14" s="532">
        <v>720</v>
      </c>
      <c r="E14" s="532">
        <v>400</v>
      </c>
      <c r="F14" s="532">
        <v>400</v>
      </c>
      <c r="G14" s="532">
        <v>400</v>
      </c>
      <c r="H14" s="533"/>
      <c r="I14" s="534" t="s">
        <v>438</v>
      </c>
      <c r="J14" s="535" t="s">
        <v>87</v>
      </c>
      <c r="K14" s="530"/>
      <c r="L14" s="517"/>
      <c r="M14" s="517"/>
      <c r="N14" s="517"/>
      <c r="O14" s="517"/>
      <c r="P14" s="517"/>
      <c r="Q14" s="517"/>
      <c r="R14" s="517"/>
      <c r="S14" s="517"/>
      <c r="T14" s="517"/>
      <c r="U14" s="517"/>
      <c r="V14" s="517"/>
      <c r="W14" s="517"/>
      <c r="X14" s="517"/>
      <c r="Y14" s="517"/>
      <c r="Z14" s="517"/>
      <c r="AA14" s="517"/>
      <c r="AB14" s="517"/>
      <c r="AC14" s="517"/>
      <c r="AD14" s="517"/>
      <c r="AE14" s="517"/>
      <c r="AF14" s="517"/>
      <c r="AG14" s="517"/>
      <c r="AH14" s="517"/>
      <c r="AI14" s="517"/>
      <c r="AJ14" s="517"/>
      <c r="AK14" s="517"/>
      <c r="AL14" s="517"/>
      <c r="AM14" s="517"/>
      <c r="AN14" s="517"/>
      <c r="AO14" s="517"/>
      <c r="AP14" s="517"/>
      <c r="AQ14" s="517"/>
      <c r="AR14" s="517"/>
      <c r="AS14" s="517"/>
      <c r="AT14" s="517"/>
      <c r="AU14" s="517"/>
      <c r="AV14" s="517"/>
      <c r="AW14" s="517"/>
      <c r="AX14" s="517"/>
      <c r="AY14" s="517"/>
      <c r="AZ14" s="517"/>
      <c r="BA14" s="517"/>
      <c r="BB14" s="517"/>
    </row>
    <row r="15" spans="1:54" s="181" customFormat="1" ht="18.75">
      <c r="B15" s="523" t="s">
        <v>374</v>
      </c>
      <c r="C15" s="536"/>
      <c r="D15" s="536"/>
      <c r="E15" s="536"/>
      <c r="F15" s="536"/>
      <c r="G15" s="536"/>
      <c r="H15" s="537"/>
      <c r="I15" s="538"/>
      <c r="J15" s="539"/>
      <c r="L15" s="517"/>
      <c r="M15" s="517"/>
      <c r="N15" s="517"/>
      <c r="O15" s="517"/>
      <c r="P15" s="517"/>
      <c r="Q15" s="517"/>
      <c r="R15" s="517"/>
      <c r="S15" s="517"/>
      <c r="T15" s="517"/>
      <c r="U15" s="517"/>
      <c r="V15" s="517"/>
      <c r="W15" s="517"/>
      <c r="X15" s="517"/>
      <c r="Y15" s="517"/>
      <c r="Z15" s="517"/>
      <c r="AA15" s="517"/>
      <c r="AB15" s="517"/>
      <c r="AC15" s="517"/>
      <c r="AD15" s="517"/>
      <c r="AE15" s="517"/>
      <c r="AF15" s="517"/>
      <c r="AG15" s="517"/>
      <c r="AH15" s="517"/>
      <c r="AI15" s="517"/>
      <c r="AJ15" s="517"/>
      <c r="AK15" s="517"/>
      <c r="AL15" s="517"/>
      <c r="AM15" s="517"/>
      <c r="AN15" s="517"/>
      <c r="AO15" s="517"/>
      <c r="AP15" s="517"/>
      <c r="AQ15" s="517"/>
      <c r="AR15" s="517"/>
      <c r="AS15" s="517"/>
      <c r="AT15" s="517"/>
      <c r="AU15" s="517"/>
      <c r="AV15" s="517"/>
      <c r="AW15" s="517"/>
      <c r="AX15" s="517"/>
      <c r="AY15" s="517"/>
      <c r="AZ15" s="517"/>
      <c r="BA15" s="517"/>
      <c r="BB15" s="517"/>
    </row>
    <row r="16" spans="1:54" s="181" customFormat="1" ht="18.75">
      <c r="B16" s="513"/>
      <c r="C16" s="540"/>
      <c r="D16" s="540"/>
      <c r="E16" s="541"/>
      <c r="F16" s="540"/>
      <c r="G16" s="542"/>
      <c r="H16" s="541"/>
      <c r="I16" s="541"/>
      <c r="J16" s="541"/>
      <c r="K16" s="541"/>
      <c r="L16" s="517"/>
      <c r="M16" s="517"/>
      <c r="N16" s="517"/>
      <c r="O16" s="517"/>
      <c r="P16" s="517"/>
      <c r="Q16" s="517"/>
      <c r="R16" s="517"/>
      <c r="S16" s="517"/>
      <c r="T16" s="517"/>
      <c r="U16" s="517"/>
      <c r="V16" s="517"/>
      <c r="W16" s="517"/>
      <c r="X16" s="517"/>
      <c r="Y16" s="517"/>
      <c r="Z16" s="517"/>
      <c r="AA16" s="517"/>
      <c r="AB16" s="517"/>
      <c r="AC16" s="517"/>
      <c r="AD16" s="517"/>
      <c r="AE16" s="517"/>
      <c r="AF16" s="517"/>
      <c r="AG16" s="517"/>
      <c r="AH16" s="517"/>
      <c r="AI16" s="517"/>
      <c r="AJ16" s="517"/>
      <c r="AK16" s="517"/>
      <c r="AL16" s="517"/>
      <c r="AM16" s="517"/>
      <c r="AN16" s="517"/>
      <c r="AO16" s="517"/>
      <c r="AP16" s="517"/>
      <c r="AQ16" s="517"/>
      <c r="AR16" s="517"/>
      <c r="AS16" s="517"/>
      <c r="AT16" s="517"/>
      <c r="AU16" s="517"/>
      <c r="AV16" s="517"/>
      <c r="AW16" s="517"/>
      <c r="AX16" s="517"/>
      <c r="AY16" s="517"/>
      <c r="AZ16" s="517"/>
      <c r="BA16" s="517"/>
      <c r="BB16" s="517"/>
    </row>
    <row r="17" spans="1:54" s="46" customFormat="1" ht="18.75">
      <c r="A17" s="38" t="s">
        <v>439</v>
      </c>
      <c r="B17" s="16"/>
      <c r="C17" s="16"/>
      <c r="D17" s="16"/>
      <c r="E17" s="16"/>
      <c r="F17" s="16"/>
      <c r="G17" s="118"/>
      <c r="H17" s="118"/>
      <c r="I17" s="118"/>
      <c r="J17" s="118"/>
    </row>
    <row r="18" spans="1:54" s="185" customFormat="1" ht="15.75">
      <c r="A18" s="48">
        <v>1</v>
      </c>
      <c r="B18" s="184" t="s">
        <v>440</v>
      </c>
      <c r="C18" s="49"/>
      <c r="D18" s="49"/>
      <c r="E18" s="49"/>
      <c r="F18" s="49"/>
      <c r="G18" s="49"/>
      <c r="H18" s="49"/>
      <c r="I18" s="49"/>
      <c r="J18" s="49"/>
    </row>
    <row r="19" spans="1:54" s="185" customFormat="1" ht="15.75">
      <c r="A19" s="48">
        <v>2</v>
      </c>
      <c r="B19" s="184" t="s">
        <v>441</v>
      </c>
      <c r="C19" s="49"/>
      <c r="D19" s="49"/>
      <c r="E19" s="49"/>
      <c r="F19" s="49"/>
      <c r="G19" s="49"/>
      <c r="H19" s="49"/>
      <c r="I19" s="49"/>
      <c r="J19" s="49"/>
    </row>
    <row r="20" spans="1:54" ht="15.75">
      <c r="A20" s="48">
        <v>3</v>
      </c>
      <c r="B20" s="49" t="s">
        <v>442</v>
      </c>
      <c r="C20" s="49"/>
      <c r="D20" s="49"/>
      <c r="E20" s="49"/>
      <c r="F20" s="49"/>
      <c r="G20" s="49"/>
      <c r="H20" s="49"/>
      <c r="I20" s="49"/>
      <c r="J20" s="49"/>
      <c r="K20" s="185"/>
    </row>
    <row r="21" spans="1:54" s="185" customFormat="1" ht="15.75">
      <c r="A21" s="48">
        <v>4</v>
      </c>
      <c r="B21" s="184" t="s">
        <v>443</v>
      </c>
      <c r="C21" s="49"/>
      <c r="D21" s="49"/>
      <c r="E21" s="49"/>
      <c r="F21" s="49"/>
      <c r="G21" s="49"/>
      <c r="H21" s="49"/>
      <c r="I21" s="49"/>
      <c r="J21" s="49"/>
    </row>
    <row r="22" spans="1:54" ht="15.75">
      <c r="A22" s="48">
        <v>5</v>
      </c>
      <c r="B22" s="49" t="s">
        <v>444</v>
      </c>
      <c r="C22" s="49"/>
      <c r="D22" s="49"/>
      <c r="E22" s="49"/>
      <c r="F22" s="49"/>
      <c r="G22" s="49"/>
      <c r="H22" s="49"/>
      <c r="I22" s="49"/>
      <c r="J22" s="49"/>
      <c r="K22" s="185"/>
    </row>
    <row r="23" spans="1:54" s="181" customFormat="1" ht="18.75">
      <c r="B23" s="517"/>
      <c r="C23" s="543" t="s">
        <v>445</v>
      </c>
      <c r="D23" s="543" t="s">
        <v>446</v>
      </c>
      <c r="E23" s="543" t="s">
        <v>447</v>
      </c>
      <c r="F23" s="544"/>
      <c r="G23" s="545" t="s">
        <v>448</v>
      </c>
      <c r="H23" s="546" t="s">
        <v>449</v>
      </c>
      <c r="I23" s="545" t="s">
        <v>450</v>
      </c>
      <c r="J23" t="s">
        <v>451</v>
      </c>
      <c r="K23" s="530"/>
      <c r="L23" s="517"/>
      <c r="M23" s="517"/>
      <c r="N23" s="517"/>
      <c r="O23" s="517"/>
      <c r="P23" s="517"/>
      <c r="Q23" s="517"/>
      <c r="R23" s="517"/>
      <c r="S23" s="517"/>
      <c r="T23" s="517"/>
      <c r="U23" s="517"/>
      <c r="V23" s="517"/>
      <c r="W23" s="517"/>
      <c r="X23" s="517"/>
      <c r="Y23" s="517"/>
      <c r="Z23" s="517"/>
      <c r="AA23" s="517"/>
      <c r="AB23" s="517"/>
      <c r="AC23" s="517"/>
      <c r="AD23" s="517"/>
      <c r="AE23" s="517"/>
      <c r="AF23" s="517"/>
      <c r="AG23" s="517"/>
      <c r="AH23" s="517"/>
      <c r="AI23" s="517"/>
      <c r="AJ23" s="517"/>
      <c r="AK23" s="517"/>
      <c r="AL23" s="517"/>
      <c r="AM23" s="517"/>
      <c r="AN23" s="517"/>
      <c r="AO23" s="517"/>
      <c r="AP23" s="517"/>
      <c r="AQ23" s="517"/>
      <c r="AR23" s="517"/>
      <c r="AS23" s="517"/>
      <c r="AT23" s="517"/>
      <c r="AU23" s="517"/>
      <c r="AV23" s="517"/>
      <c r="AW23" s="517"/>
      <c r="AX23" s="517"/>
      <c r="AY23" s="517"/>
      <c r="AZ23" s="517"/>
      <c r="BA23" s="517"/>
      <c r="BB23" s="517"/>
    </row>
    <row r="24" spans="1:54" s="181" customFormat="1" ht="18.75">
      <c r="B24" s="523" t="s">
        <v>374</v>
      </c>
      <c r="C24" s="547"/>
      <c r="D24" s="547"/>
      <c r="E24" s="547"/>
      <c r="F24" s="544"/>
      <c r="G24" s="548"/>
      <c r="H24" s="548"/>
      <c r="I24" s="548"/>
      <c r="J24" s="530"/>
      <c r="K24" s="530"/>
      <c r="L24" s="517"/>
      <c r="M24" s="517"/>
      <c r="N24" s="517"/>
      <c r="O24" s="517"/>
      <c r="P24" s="517"/>
      <c r="Q24" s="517"/>
      <c r="R24" s="517"/>
      <c r="S24" s="517"/>
      <c r="T24" s="517"/>
      <c r="U24" s="517"/>
      <c r="V24" s="517"/>
      <c r="W24" s="517"/>
      <c r="X24" s="517"/>
      <c r="Y24" s="517"/>
      <c r="Z24" s="517"/>
      <c r="AA24" s="517"/>
      <c r="AB24" s="517"/>
      <c r="AC24" s="517"/>
      <c r="AD24" s="517"/>
      <c r="AE24" s="517"/>
      <c r="AF24" s="517"/>
      <c r="AG24" s="517"/>
      <c r="AH24" s="517"/>
      <c r="AI24" s="517"/>
      <c r="AJ24" s="517"/>
      <c r="AK24" s="517"/>
      <c r="AL24" s="517"/>
      <c r="AM24" s="517"/>
      <c r="AN24" s="517"/>
      <c r="AO24" s="517"/>
      <c r="AP24" s="517"/>
      <c r="AQ24" s="517"/>
      <c r="AR24" s="517"/>
      <c r="AS24" s="517"/>
      <c r="AT24" s="517"/>
      <c r="AU24" s="517"/>
      <c r="AV24" s="517"/>
      <c r="AW24" s="517"/>
      <c r="AX24" s="517"/>
      <c r="AY24" s="517"/>
      <c r="AZ24" s="517"/>
      <c r="BA24" s="517"/>
      <c r="BB24" s="517"/>
    </row>
    <row r="25" spans="1:54" ht="15.75" thickBot="1">
      <c r="A25" s="10"/>
      <c r="B25" s="549"/>
      <c r="C25" s="550"/>
      <c r="D25" s="551"/>
      <c r="E25" s="549"/>
      <c r="F25" s="551"/>
      <c r="G25" s="551"/>
      <c r="H25" s="549"/>
      <c r="I25" s="549"/>
      <c r="J25" s="54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</row>
    <row r="26" spans="1:54" s="14" customFormat="1" ht="27" thickTop="1">
      <c r="A26" s="552"/>
      <c r="B26" s="552"/>
      <c r="C26" s="518" t="s">
        <v>39</v>
      </c>
      <c r="D26" s="519" t="s">
        <v>435</v>
      </c>
      <c r="E26" s="519"/>
      <c r="F26" s="519"/>
      <c r="G26" s="519"/>
      <c r="H26" s="552"/>
      <c r="I26" s="552"/>
      <c r="J26" s="552"/>
    </row>
    <row r="27" spans="1:54" s="14" customFormat="1" ht="18.75">
      <c r="B27" s="553"/>
      <c r="C27" s="520" t="s">
        <v>402</v>
      </c>
      <c r="D27" s="521" t="s">
        <v>402</v>
      </c>
      <c r="E27" s="520" t="s">
        <v>403</v>
      </c>
      <c r="F27" s="521" t="s">
        <v>403</v>
      </c>
      <c r="G27" s="520" t="s">
        <v>404</v>
      </c>
      <c r="H27" s="521" t="s">
        <v>404</v>
      </c>
      <c r="I27" s="524"/>
      <c r="J27" s="524"/>
    </row>
    <row r="28" spans="1:54" s="14" customFormat="1" ht="19.5" thickBot="1">
      <c r="B28" s="553"/>
      <c r="C28" s="520" t="s">
        <v>436</v>
      </c>
      <c r="D28" s="521" t="s">
        <v>437</v>
      </c>
      <c r="E28" s="520" t="s">
        <v>436</v>
      </c>
      <c r="F28" s="521" t="s">
        <v>437</v>
      </c>
      <c r="G28" s="520" t="s">
        <v>436</v>
      </c>
      <c r="H28" s="521" t="s">
        <v>437</v>
      </c>
      <c r="I28" s="524"/>
      <c r="J28" s="524"/>
    </row>
    <row r="29" spans="1:54" s="14" customFormat="1" ht="18.75">
      <c r="B29" s="523" t="s">
        <v>406</v>
      </c>
      <c r="C29" s="525">
        <v>200</v>
      </c>
      <c r="D29" s="526">
        <v>1000</v>
      </c>
      <c r="E29" s="526">
        <v>300</v>
      </c>
      <c r="F29" s="526">
        <v>1000</v>
      </c>
      <c r="G29" s="526">
        <v>140</v>
      </c>
      <c r="H29" s="527">
        <v>1000</v>
      </c>
      <c r="I29" s="528"/>
      <c r="J29" s="529"/>
    </row>
    <row r="30" spans="1:54" ht="18.75">
      <c r="A30" s="10"/>
      <c r="B30" s="523" t="s">
        <v>407</v>
      </c>
      <c r="C30" s="531">
        <v>600</v>
      </c>
      <c r="D30" s="532">
        <v>1000</v>
      </c>
      <c r="E30" s="532">
        <v>600</v>
      </c>
      <c r="F30" s="532">
        <v>600</v>
      </c>
      <c r="G30" s="532">
        <v>340</v>
      </c>
      <c r="H30" s="533">
        <v>600</v>
      </c>
      <c r="I30" s="528"/>
      <c r="J30" s="529"/>
    </row>
    <row r="31" spans="1:54" ht="18.75">
      <c r="A31" s="10"/>
      <c r="B31" s="523" t="s">
        <v>422</v>
      </c>
      <c r="C31" s="531">
        <v>480</v>
      </c>
      <c r="D31" s="532">
        <v>720</v>
      </c>
      <c r="E31" s="532">
        <v>400</v>
      </c>
      <c r="F31" s="532">
        <v>400</v>
      </c>
      <c r="G31" s="532">
        <v>400</v>
      </c>
      <c r="H31" s="533"/>
      <c r="I31" s="534" t="s">
        <v>438</v>
      </c>
      <c r="J31" s="535" t="s">
        <v>87</v>
      </c>
    </row>
    <row r="32" spans="1:54" ht="18.75">
      <c r="A32" s="10"/>
      <c r="B32" s="523" t="s">
        <v>374</v>
      </c>
      <c r="C32" s="554">
        <f>SUM(C29:C31)</f>
        <v>1280</v>
      </c>
      <c r="D32" s="554">
        <f t="shared" ref="D32:H32" si="0">SUM(D29:D31)</f>
        <v>2720</v>
      </c>
      <c r="E32" s="554">
        <f t="shared" si="0"/>
        <v>1300</v>
      </c>
      <c r="F32" s="554">
        <f t="shared" si="0"/>
        <v>2000</v>
      </c>
      <c r="G32" s="554">
        <f t="shared" si="0"/>
        <v>880</v>
      </c>
      <c r="H32" s="554">
        <f t="shared" si="0"/>
        <v>1600</v>
      </c>
      <c r="I32" s="555">
        <f>D32+F32+H32</f>
        <v>6320</v>
      </c>
      <c r="J32" s="556">
        <f>C32+E32+G32</f>
        <v>3460</v>
      </c>
    </row>
    <row r="33" spans="1:10" ht="15.75">
      <c r="A33" s="10"/>
      <c r="B33" s="557"/>
      <c r="C33" s="540"/>
      <c r="D33" s="540"/>
      <c r="E33" s="541"/>
      <c r="F33" s="541"/>
      <c r="G33" s="541"/>
      <c r="H33" s="541"/>
    </row>
    <row r="34" spans="1:10" ht="15.75">
      <c r="A34" s="10"/>
      <c r="B34" s="557"/>
      <c r="C34" s="540"/>
      <c r="D34" s="540"/>
      <c r="E34" s="541"/>
      <c r="F34" s="540"/>
      <c r="G34" s="540"/>
      <c r="H34" s="541"/>
    </row>
    <row r="35" spans="1:10" ht="18.75">
      <c r="A35" s="10"/>
      <c r="B35" s="523"/>
      <c r="C35" s="543" t="s">
        <v>445</v>
      </c>
      <c r="D35" s="543" t="s">
        <v>446</v>
      </c>
      <c r="E35" s="543" t="s">
        <v>447</v>
      </c>
      <c r="F35" s="544"/>
      <c r="G35" s="545" t="s">
        <v>452</v>
      </c>
      <c r="H35" s="546" t="s">
        <v>449</v>
      </c>
      <c r="I35" s="545" t="s">
        <v>450</v>
      </c>
      <c r="J35" t="s">
        <v>451</v>
      </c>
    </row>
    <row r="36" spans="1:10" ht="18.75">
      <c r="A36" s="10"/>
      <c r="B36" s="523" t="s">
        <v>374</v>
      </c>
      <c r="C36" s="558">
        <f>D32-C32</f>
        <v>1440</v>
      </c>
      <c r="D36" s="547">
        <f>F32-E32</f>
        <v>700</v>
      </c>
      <c r="E36" s="547">
        <f>H32-G32</f>
        <v>720</v>
      </c>
      <c r="F36" s="544"/>
      <c r="G36" s="548">
        <f>D32+F32+H32-C32-E32-G32</f>
        <v>2860</v>
      </c>
      <c r="H36" s="548">
        <f>G36*0.21</f>
        <v>600.6</v>
      </c>
      <c r="I36" s="548">
        <f>G36+H36</f>
        <v>3460.6</v>
      </c>
      <c r="J36" s="559">
        <f>I36/1.21</f>
        <v>2860</v>
      </c>
    </row>
    <row r="37" spans="1:10" ht="15.75">
      <c r="A37" s="123"/>
      <c r="B37" s="14"/>
      <c r="C37" s="14"/>
      <c r="D37" s="14"/>
      <c r="E37" s="14"/>
      <c r="F37" s="14"/>
      <c r="G37" s="14"/>
    </row>
    <row r="38" spans="1:10" ht="15.75">
      <c r="A38" s="123"/>
      <c r="B38" s="14"/>
      <c r="C38" s="14"/>
      <c r="D38" s="14"/>
      <c r="E38" s="14"/>
      <c r="F38" s="14"/>
      <c r="G38" s="14"/>
    </row>
    <row r="40" spans="1:10">
      <c r="J40" t="s">
        <v>453</v>
      </c>
    </row>
  </sheetData>
  <mergeCells count="3">
    <mergeCell ref="A1:J1"/>
    <mergeCell ref="D9:G9"/>
    <mergeCell ref="D26:G26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0"/>
  <sheetViews>
    <sheetView showGridLines="0" zoomScaleNormal="100" zoomScaleSheetLayoutView="100" zoomScalePageLayoutView="125" workbookViewId="0">
      <selection activeCell="C34" sqref="C34"/>
    </sheetView>
  </sheetViews>
  <sheetFormatPr defaultColWidth="9.140625" defaultRowHeight="15"/>
  <cols>
    <col min="1" max="1" width="4.28515625" style="139" customWidth="1"/>
    <col min="2" max="2" width="20.140625" style="10" customWidth="1"/>
    <col min="3" max="3" width="12.28515625" style="10" customWidth="1"/>
    <col min="4" max="4" width="14.28515625" style="10" customWidth="1"/>
    <col min="5" max="5" width="13.140625" style="10" customWidth="1"/>
    <col min="6" max="6" width="3.28515625" style="10" customWidth="1"/>
    <col min="7" max="7" width="8.140625" style="10" customWidth="1"/>
    <col min="8" max="8" width="7.28515625" style="10" bestFit="1" customWidth="1"/>
    <col min="9" max="9" width="8.42578125" style="10" customWidth="1"/>
    <col min="10" max="10" width="7.5703125" style="10" customWidth="1"/>
    <col min="11" max="11" width="7.28515625" style="10" customWidth="1"/>
    <col min="12" max="12" width="11.7109375" style="10" customWidth="1"/>
    <col min="13" max="16384" width="9.140625" style="10"/>
  </cols>
  <sheetData>
    <row r="1" spans="1:10" s="43" customFormat="1" ht="30" customHeight="1" thickBot="1">
      <c r="A1" s="40" t="s">
        <v>454</v>
      </c>
      <c r="B1" s="40"/>
      <c r="C1" s="40"/>
      <c r="D1" s="40"/>
      <c r="E1" s="40"/>
      <c r="F1" s="40"/>
      <c r="G1" s="40"/>
      <c r="H1" s="40"/>
      <c r="I1" s="40"/>
    </row>
    <row r="2" spans="1:10" s="46" customFormat="1" ht="21.75" thickTop="1">
      <c r="A2" s="560" t="s">
        <v>455</v>
      </c>
      <c r="B2" s="561"/>
      <c r="C2" s="561"/>
      <c r="D2" s="561"/>
      <c r="E2" s="561"/>
      <c r="F2" s="561"/>
      <c r="G2" s="561"/>
      <c r="H2" s="561"/>
      <c r="I2" s="561"/>
    </row>
    <row r="3" spans="1:10" s="185" customFormat="1" ht="15.75">
      <c r="A3" s="48">
        <v>1</v>
      </c>
      <c r="B3" s="443" t="s">
        <v>456</v>
      </c>
      <c r="C3" s="53"/>
      <c r="D3" s="53"/>
      <c r="E3" s="53"/>
      <c r="F3" s="53"/>
      <c r="G3" s="53"/>
      <c r="H3" s="53"/>
      <c r="I3" s="49"/>
    </row>
    <row r="4" spans="1:10" s="185" customFormat="1" ht="15.75">
      <c r="A4" s="48">
        <v>2</v>
      </c>
      <c r="B4" s="443" t="s">
        <v>457</v>
      </c>
      <c r="C4" s="53"/>
      <c r="D4" s="53"/>
      <c r="E4" s="53"/>
      <c r="F4" s="53"/>
      <c r="G4" s="53"/>
      <c r="H4" s="53"/>
      <c r="I4" s="49"/>
    </row>
    <row r="5" spans="1:10" s="185" customFormat="1" ht="15.75">
      <c r="A5" s="48">
        <v>3</v>
      </c>
      <c r="B5" s="443" t="s">
        <v>458</v>
      </c>
      <c r="C5" s="53"/>
      <c r="D5" s="53"/>
      <c r="E5" s="53"/>
      <c r="F5" s="53"/>
      <c r="G5" s="53"/>
      <c r="H5" s="53"/>
      <c r="I5" s="49"/>
    </row>
    <row r="6" spans="1:10" s="185" customFormat="1" ht="15.75">
      <c r="A6" s="48">
        <v>2</v>
      </c>
      <c r="B6" s="443" t="s">
        <v>459</v>
      </c>
      <c r="C6" s="53"/>
      <c r="D6" s="53"/>
      <c r="E6" s="53"/>
      <c r="F6" s="53"/>
      <c r="G6" s="53"/>
      <c r="H6" s="53"/>
      <c r="I6" s="49"/>
    </row>
    <row r="7" spans="1:10" ht="15.75">
      <c r="A7" s="48">
        <v>3</v>
      </c>
      <c r="B7" s="443" t="s">
        <v>460</v>
      </c>
      <c r="C7" s="53"/>
      <c r="D7" s="53"/>
      <c r="E7" s="53"/>
      <c r="F7" s="53"/>
      <c r="G7" s="53"/>
      <c r="H7" s="53"/>
      <c r="I7" s="49"/>
      <c r="J7" s="185"/>
    </row>
    <row r="8" spans="1:10" s="49" customFormat="1" ht="15.75">
      <c r="A8" s="48">
        <v>4</v>
      </c>
      <c r="B8" s="53" t="s">
        <v>461</v>
      </c>
      <c r="C8" s="52"/>
      <c r="D8" s="183"/>
      <c r="E8" s="52"/>
      <c r="F8" s="183"/>
      <c r="G8" s="183"/>
      <c r="H8" s="53"/>
      <c r="J8" s="50"/>
    </row>
    <row r="9" spans="1:10" ht="16.5" thickBot="1">
      <c r="B9" s="14" t="s">
        <v>462</v>
      </c>
      <c r="C9" s="28"/>
      <c r="D9" s="28"/>
      <c r="E9" s="28"/>
      <c r="F9" s="28"/>
      <c r="G9" s="28"/>
    </row>
    <row r="10" spans="1:10" s="49" customFormat="1" ht="21">
      <c r="A10" s="562"/>
      <c r="B10" s="563" t="s">
        <v>463</v>
      </c>
      <c r="C10" s="564"/>
      <c r="D10" s="565" t="s">
        <v>464</v>
      </c>
      <c r="E10" s="566"/>
      <c r="F10" s="567"/>
      <c r="G10" s="567"/>
      <c r="H10" s="567"/>
    </row>
    <row r="11" spans="1:10" s="49" customFormat="1" ht="15.75">
      <c r="A11" s="568"/>
      <c r="B11" s="569" t="s">
        <v>370</v>
      </c>
      <c r="C11" s="570" t="s">
        <v>372</v>
      </c>
      <c r="D11" s="570" t="s">
        <v>465</v>
      </c>
      <c r="E11" s="571" t="s">
        <v>466</v>
      </c>
    </row>
    <row r="12" spans="1:10" s="49" customFormat="1" ht="15.75">
      <c r="A12" s="568"/>
      <c r="B12" s="572" t="s">
        <v>467</v>
      </c>
      <c r="C12" s="573">
        <v>56</v>
      </c>
      <c r="D12" s="573">
        <v>3.42</v>
      </c>
      <c r="E12" s="574"/>
    </row>
    <row r="13" spans="1:10" s="49" customFormat="1" ht="15.75">
      <c r="A13" s="568"/>
      <c r="B13" s="572" t="s">
        <v>468</v>
      </c>
      <c r="C13" s="573">
        <v>66</v>
      </c>
      <c r="D13" s="573">
        <v>1.28</v>
      </c>
      <c r="E13" s="574"/>
    </row>
    <row r="14" spans="1:10" s="49" customFormat="1" ht="15.75">
      <c r="A14" s="568"/>
      <c r="B14" s="572" t="s">
        <v>469</v>
      </c>
      <c r="C14" s="573">
        <v>88</v>
      </c>
      <c r="D14" s="573">
        <v>1.59</v>
      </c>
      <c r="E14" s="574"/>
    </row>
    <row r="15" spans="1:10" s="49" customFormat="1" ht="15.75">
      <c r="A15" s="568"/>
      <c r="B15" s="572" t="s">
        <v>470</v>
      </c>
      <c r="C15" s="573">
        <v>233</v>
      </c>
      <c r="D15" s="573">
        <v>0.92</v>
      </c>
      <c r="E15" s="574"/>
    </row>
    <row r="16" spans="1:10" ht="15.75">
      <c r="A16" s="568"/>
      <c r="B16" s="572" t="s">
        <v>471</v>
      </c>
      <c r="C16" s="573">
        <v>122</v>
      </c>
      <c r="D16" s="573">
        <v>0.69</v>
      </c>
      <c r="E16" s="574"/>
      <c r="F16" s="49"/>
      <c r="G16" s="49"/>
      <c r="H16" s="49"/>
    </row>
    <row r="17" spans="1:16" s="49" customFormat="1" ht="16.5" thickBot="1">
      <c r="A17" s="568"/>
      <c r="B17" s="575" t="s">
        <v>374</v>
      </c>
      <c r="C17" s="576"/>
      <c r="D17" s="576"/>
      <c r="E17" s="577"/>
    </row>
    <row r="18" spans="1:16" s="14" customFormat="1" ht="15.75">
      <c r="A18" s="578"/>
    </row>
    <row r="19" spans="1:16" s="14" customFormat="1" ht="18.75">
      <c r="A19" s="123"/>
      <c r="B19" s="579" t="s">
        <v>472</v>
      </c>
      <c r="C19" s="580"/>
      <c r="D19" s="581"/>
      <c r="E19" s="49"/>
      <c r="F19" s="49"/>
      <c r="G19" s="49"/>
      <c r="H19" s="49"/>
      <c r="I19" s="49"/>
    </row>
    <row r="20" spans="1:16" s="14" customFormat="1" ht="15.75">
      <c r="A20" s="123"/>
      <c r="B20" s="582" t="s">
        <v>473</v>
      </c>
      <c r="C20" s="49"/>
      <c r="D20" s="49"/>
      <c r="E20" s="49"/>
      <c r="F20" s="49"/>
      <c r="G20" s="49"/>
      <c r="H20" s="49"/>
      <c r="I20" s="49"/>
    </row>
    <row r="21" spans="1:16" s="14" customFormat="1" ht="19.5" thickBot="1">
      <c r="A21" s="123"/>
      <c r="B21" s="583" t="s">
        <v>39</v>
      </c>
      <c r="C21" s="583"/>
      <c r="D21" s="583"/>
      <c r="E21" s="583"/>
      <c r="F21" s="49"/>
      <c r="G21"/>
      <c r="H21"/>
      <c r="I21"/>
      <c r="J21"/>
      <c r="K21"/>
      <c r="L21"/>
      <c r="M21"/>
      <c r="N21"/>
      <c r="O21"/>
      <c r="P21"/>
    </row>
    <row r="22" spans="1:16" s="14" customFormat="1" ht="21">
      <c r="A22" s="123"/>
      <c r="B22" s="584" t="s">
        <v>463</v>
      </c>
      <c r="C22" s="564"/>
      <c r="D22" s="565" t="s">
        <v>464</v>
      </c>
      <c r="E22" s="566"/>
      <c r="F22" s="49"/>
      <c r="G22"/>
      <c r="H22"/>
      <c r="I22"/>
      <c r="J22"/>
      <c r="K22"/>
      <c r="L22"/>
      <c r="M22"/>
      <c r="N22"/>
      <c r="O22"/>
      <c r="P22"/>
    </row>
    <row r="23" spans="1:16">
      <c r="B23" s="585"/>
      <c r="C23" s="586"/>
      <c r="D23" s="586"/>
      <c r="E23" s="587"/>
      <c r="F23" s="28"/>
      <c r="G23"/>
      <c r="H23"/>
      <c r="I23"/>
      <c r="J23"/>
      <c r="K23"/>
      <c r="L23"/>
      <c r="M23"/>
      <c r="N23"/>
      <c r="O23"/>
      <c r="P23"/>
    </row>
    <row r="24" spans="1:16" ht="15.75">
      <c r="B24" s="588" t="s">
        <v>370</v>
      </c>
      <c r="C24" s="570" t="s">
        <v>372</v>
      </c>
      <c r="D24" s="570" t="s">
        <v>465</v>
      </c>
      <c r="E24" s="571" t="s">
        <v>466</v>
      </c>
      <c r="F24" s="28"/>
      <c r="G24"/>
      <c r="H24"/>
      <c r="I24"/>
      <c r="J24"/>
      <c r="K24"/>
      <c r="L24"/>
      <c r="M24"/>
      <c r="N24"/>
      <c r="O24"/>
      <c r="P24"/>
    </row>
    <row r="25" spans="1:16" ht="15.75">
      <c r="B25" s="589" t="s">
        <v>467</v>
      </c>
      <c r="C25" s="573">
        <v>56</v>
      </c>
      <c r="D25" s="573">
        <v>3.42</v>
      </c>
      <c r="E25" s="574">
        <f>C25*D25</f>
        <v>191.51999999999998</v>
      </c>
      <c r="F25" s="28"/>
      <c r="G25"/>
      <c r="H25"/>
      <c r="I25"/>
      <c r="J25"/>
      <c r="K25"/>
      <c r="L25"/>
      <c r="M25"/>
      <c r="N25"/>
      <c r="O25"/>
      <c r="P25"/>
    </row>
    <row r="26" spans="1:16" ht="15.75">
      <c r="B26" s="589" t="s">
        <v>468</v>
      </c>
      <c r="C26" s="573">
        <v>66</v>
      </c>
      <c r="D26" s="573">
        <v>1.28</v>
      </c>
      <c r="E26" s="574">
        <f>C26*D26</f>
        <v>84.48</v>
      </c>
      <c r="F26" s="28"/>
      <c r="G26"/>
      <c r="H26"/>
      <c r="I26"/>
      <c r="J26"/>
      <c r="K26"/>
      <c r="L26"/>
      <c r="M26"/>
      <c r="N26"/>
      <c r="O26"/>
      <c r="P26"/>
    </row>
    <row r="27" spans="1:16" ht="15.75">
      <c r="B27" s="589" t="s">
        <v>469</v>
      </c>
      <c r="C27" s="573">
        <v>88</v>
      </c>
      <c r="D27" s="573">
        <v>1.59</v>
      </c>
      <c r="E27" s="574">
        <f>C27*D27</f>
        <v>139.92000000000002</v>
      </c>
      <c r="F27" s="28"/>
      <c r="G27"/>
      <c r="H27"/>
      <c r="I27"/>
      <c r="J27"/>
      <c r="K27"/>
      <c r="L27"/>
      <c r="M27"/>
      <c r="N27"/>
      <c r="O27"/>
      <c r="P27"/>
    </row>
    <row r="28" spans="1:16" ht="15.75">
      <c r="B28" s="589" t="s">
        <v>470</v>
      </c>
      <c r="C28" s="573">
        <v>233</v>
      </c>
      <c r="D28" s="573">
        <v>0.92</v>
      </c>
      <c r="E28" s="574">
        <f>C28*D28</f>
        <v>214.36</v>
      </c>
      <c r="F28" s="28"/>
      <c r="G28"/>
      <c r="H28"/>
      <c r="I28"/>
      <c r="J28"/>
      <c r="K28"/>
      <c r="L28"/>
      <c r="M28"/>
      <c r="N28"/>
      <c r="O28"/>
      <c r="P28"/>
    </row>
    <row r="29" spans="1:16" ht="15.75">
      <c r="B29" s="589" t="s">
        <v>471</v>
      </c>
      <c r="C29" s="573">
        <v>122</v>
      </c>
      <c r="D29" s="573">
        <v>0.69</v>
      </c>
      <c r="E29" s="574">
        <f>C29*D29</f>
        <v>84.179999999999993</v>
      </c>
      <c r="F29" s="28"/>
      <c r="G29"/>
      <c r="H29"/>
      <c r="I29"/>
      <c r="J29"/>
      <c r="K29"/>
      <c r="L29"/>
      <c r="M29"/>
      <c r="N29"/>
      <c r="O29"/>
      <c r="P29"/>
    </row>
    <row r="30" spans="1:16" ht="16.5" thickBot="1">
      <c r="B30" s="590" t="s">
        <v>374</v>
      </c>
      <c r="C30" s="576"/>
      <c r="D30" s="576"/>
      <c r="E30" s="577">
        <f>SUM(E25:E29)</f>
        <v>714.45999999999992</v>
      </c>
      <c r="F30" s="28"/>
      <c r="G30"/>
      <c r="H30"/>
      <c r="I30"/>
      <c r="J30"/>
      <c r="K30"/>
      <c r="L30"/>
      <c r="M30"/>
      <c r="N30"/>
      <c r="O30"/>
      <c r="P30"/>
    </row>
    <row r="31" spans="1:16">
      <c r="A31" s="10"/>
      <c r="B31" s="591"/>
      <c r="C31" s="591"/>
      <c r="D31" s="591"/>
      <c r="E31" s="592"/>
      <c r="G31"/>
      <c r="H31"/>
      <c r="I31"/>
      <c r="J31"/>
      <c r="K31"/>
      <c r="L31"/>
      <c r="M31"/>
      <c r="N31"/>
      <c r="O31"/>
      <c r="P31"/>
    </row>
    <row r="32" spans="1:16">
      <c r="G32"/>
      <c r="H32"/>
      <c r="I32"/>
      <c r="J32"/>
      <c r="K32"/>
      <c r="L32"/>
      <c r="M32"/>
      <c r="N32"/>
      <c r="O32"/>
      <c r="P32"/>
    </row>
    <row r="33" spans="1:16" ht="18.75">
      <c r="A33" s="10"/>
      <c r="B33" s="579" t="s">
        <v>474</v>
      </c>
      <c r="C33" s="593">
        <f>'1e kwt'!D12+'2e kwt'!D12+'3e kwt'!D12+'4e kwt'!D12</f>
        <v>2143.3799999999997</v>
      </c>
      <c r="G33"/>
      <c r="H33"/>
      <c r="I33"/>
      <c r="J33"/>
      <c r="K33"/>
      <c r="L33"/>
      <c r="M33"/>
      <c r="N33"/>
      <c r="O33"/>
      <c r="P33"/>
    </row>
    <row r="34" spans="1:16">
      <c r="G34"/>
      <c r="H34"/>
      <c r="I34"/>
      <c r="J34"/>
      <c r="K34"/>
      <c r="L34"/>
      <c r="M34"/>
      <c r="N34"/>
      <c r="O34"/>
      <c r="P34"/>
    </row>
    <row r="35" spans="1:16">
      <c r="B35" s="10" t="s">
        <v>475</v>
      </c>
    </row>
    <row r="36" spans="1:16" ht="7.35" customHeight="1"/>
    <row r="37" spans="1:16">
      <c r="B37" s="5" t="s">
        <v>476</v>
      </c>
      <c r="E37" s="594" t="s">
        <v>477</v>
      </c>
      <c r="F37" s="595">
        <v>1.1000000000000001</v>
      </c>
    </row>
    <row r="38" spans="1:16">
      <c r="B38" s="10" t="s">
        <v>478</v>
      </c>
      <c r="C38" s="596"/>
      <c r="D38" s="596"/>
    </row>
    <row r="39" spans="1:16">
      <c r="B39" s="10" t="s">
        <v>479</v>
      </c>
    </row>
    <row r="40" spans="1:16">
      <c r="B40" s="10" t="s">
        <v>480</v>
      </c>
    </row>
  </sheetData>
  <mergeCells count="2">
    <mergeCell ref="A1:I1"/>
    <mergeCell ref="B21:E21"/>
  </mergeCells>
  <printOptions horizontalCentered="1"/>
  <pageMargins left="0.19685039370078741" right="0.19685039370078741" top="0.98425196850393704" bottom="0.78740157480314965" header="0.51181102362204722" footer="0.51181102362204722"/>
  <pageSetup paperSize="9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colBreaks count="1" manualBreakCount="1">
    <brk id="9" max="45" man="1"/>
  </col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6385" r:id="rId5">
          <objectPr defaultSize="0" autoPict="0" r:id="rId6">
            <anchor moveWithCells="1" sizeWithCells="1">
              <from>
                <xdr:col>4</xdr:col>
                <xdr:colOff>371475</xdr:colOff>
                <xdr:row>8</xdr:row>
                <xdr:rowOff>123825</xdr:rowOff>
              </from>
              <to>
                <xdr:col>4</xdr:col>
                <xdr:colOff>371475</xdr:colOff>
                <xdr:row>8</xdr:row>
                <xdr:rowOff>123825</xdr:rowOff>
              </to>
            </anchor>
          </objectPr>
        </oleObject>
      </mc:Choice>
      <mc:Fallback>
        <oleObject progId="PBrush" shapeId="16385" r:id="rId5"/>
      </mc:Fallback>
    </mc:AlternateContent>
    <mc:AlternateContent xmlns:mc="http://schemas.openxmlformats.org/markup-compatibility/2006">
      <mc:Choice Requires="x14">
        <oleObject progId="PBrush" shapeId="16386" r:id="rId7">
          <objectPr defaultSize="0" autoPict="0" r:id="rId6">
            <anchor moveWithCells="1" sizeWithCells="1">
              <from>
                <xdr:col>4</xdr:col>
                <xdr:colOff>371475</xdr:colOff>
                <xdr:row>8</xdr:row>
                <xdr:rowOff>123825</xdr:rowOff>
              </from>
              <to>
                <xdr:col>4</xdr:col>
                <xdr:colOff>371475</xdr:colOff>
                <xdr:row>8</xdr:row>
                <xdr:rowOff>123825</xdr:rowOff>
              </to>
            </anchor>
          </objectPr>
        </oleObject>
      </mc:Choice>
      <mc:Fallback>
        <oleObject progId="PBrush" shapeId="16386" r:id="rId7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showGridLines="0" zoomScaleNormal="100" zoomScaleSheetLayoutView="100" workbookViewId="0">
      <selection activeCell="G1" sqref="G1"/>
    </sheetView>
  </sheetViews>
  <sheetFormatPr defaultColWidth="9.140625" defaultRowHeight="15"/>
  <cols>
    <col min="1" max="1" width="7.85546875" style="132" customWidth="1"/>
    <col min="2" max="2" width="21.5703125" style="29" customWidth="1"/>
    <col min="3" max="3" width="13.7109375" style="29" customWidth="1"/>
    <col min="4" max="4" width="13.28515625" style="29" customWidth="1"/>
    <col min="5" max="5" width="9.85546875" style="29" customWidth="1"/>
    <col min="6" max="6" width="18.42578125" style="29" customWidth="1"/>
    <col min="7" max="7" width="6.140625" style="29" customWidth="1"/>
    <col min="8" max="8" width="7.85546875" style="29" customWidth="1"/>
    <col min="9" max="9" width="19.85546875" style="29" customWidth="1"/>
    <col min="10" max="10" width="13.7109375" style="29" customWidth="1"/>
    <col min="11" max="11" width="13.28515625" style="29" customWidth="1"/>
    <col min="12" max="12" width="9.85546875" style="29" customWidth="1"/>
    <col min="13" max="13" width="16.85546875" style="29" customWidth="1"/>
    <col min="14" max="16384" width="9.140625" style="29"/>
  </cols>
  <sheetData>
    <row r="1" spans="1:13" s="43" customFormat="1" ht="30" customHeight="1" thickBot="1">
      <c r="A1" s="40" t="s">
        <v>489</v>
      </c>
      <c r="B1" s="40"/>
      <c r="C1" s="40"/>
      <c r="D1" s="40"/>
      <c r="E1" s="40"/>
      <c r="F1" s="40"/>
    </row>
    <row r="2" spans="1:13" s="46" customFormat="1" ht="19.5" thickTop="1">
      <c r="A2" s="597" t="s">
        <v>490</v>
      </c>
      <c r="B2" s="598"/>
      <c r="C2" s="598"/>
      <c r="D2" s="598"/>
      <c r="E2" s="599"/>
      <c r="F2" s="599"/>
    </row>
    <row r="3" spans="1:13" s="185" customFormat="1" ht="15.75">
      <c r="A3" s="48">
        <v>1</v>
      </c>
      <c r="B3" s="184" t="s">
        <v>491</v>
      </c>
      <c r="C3" s="49"/>
      <c r="D3" s="49"/>
      <c r="E3" s="49"/>
      <c r="F3" s="49"/>
    </row>
    <row r="4" spans="1:13" s="185" customFormat="1" ht="15.75">
      <c r="A4" s="48">
        <v>2</v>
      </c>
      <c r="B4" s="184" t="s">
        <v>492</v>
      </c>
      <c r="C4" s="49"/>
      <c r="D4" s="49"/>
      <c r="E4" s="49"/>
      <c r="F4" s="49"/>
    </row>
    <row r="5" spans="1:13" ht="15.75">
      <c r="A5" s="48">
        <v>3</v>
      </c>
      <c r="B5" s="49" t="s">
        <v>493</v>
      </c>
      <c r="C5" s="49"/>
      <c r="D5" s="49"/>
      <c r="E5" s="49"/>
      <c r="F5" s="49"/>
    </row>
    <row r="6" spans="1:13" s="49" customFormat="1" ht="15.75">
      <c r="A6" s="48">
        <v>4</v>
      </c>
      <c r="B6" s="184" t="s">
        <v>494</v>
      </c>
      <c r="C6" s="52"/>
      <c r="D6" s="52"/>
      <c r="E6" s="183"/>
      <c r="F6" s="183"/>
    </row>
    <row r="7" spans="1:13" s="20" customFormat="1" ht="15.75">
      <c r="A7" s="48"/>
      <c r="B7" s="20" t="s">
        <v>495</v>
      </c>
      <c r="C7" s="49"/>
      <c r="D7" s="49"/>
      <c r="F7" s="600"/>
    </row>
    <row r="8" spans="1:13" s="185" customFormat="1" ht="15.75">
      <c r="A8" s="48">
        <v>5</v>
      </c>
      <c r="B8" s="184" t="s">
        <v>496</v>
      </c>
      <c r="C8" s="49"/>
      <c r="D8" s="49"/>
      <c r="E8" s="49"/>
      <c r="F8" s="49"/>
    </row>
    <row r="9" spans="1:13" ht="15.75">
      <c r="A9" s="48">
        <v>6</v>
      </c>
      <c r="B9" s="49" t="s">
        <v>497</v>
      </c>
      <c r="C9" s="49"/>
      <c r="D9" s="49"/>
      <c r="E9" s="49"/>
      <c r="F9" s="49"/>
    </row>
    <row r="10" spans="1:13" s="49" customFormat="1" ht="17.850000000000001" customHeight="1" thickBot="1">
      <c r="A10" s="601" t="s">
        <v>38</v>
      </c>
      <c r="B10" s="601"/>
      <c r="C10" s="601"/>
      <c r="D10" s="601"/>
      <c r="E10" s="601"/>
      <c r="F10" s="601"/>
    </row>
    <row r="11" spans="1:13" s="14" customFormat="1" ht="20.25" customHeight="1">
      <c r="A11" s="602" t="s">
        <v>498</v>
      </c>
      <c r="B11" s="603"/>
      <c r="C11" s="603"/>
      <c r="D11" s="603"/>
      <c r="E11" s="603"/>
      <c r="F11" s="604"/>
      <c r="G11" s="605"/>
      <c r="H11" s="602" t="s">
        <v>498</v>
      </c>
      <c r="I11" s="603"/>
      <c r="J11" s="603"/>
      <c r="K11" s="603"/>
      <c r="L11" s="603"/>
      <c r="M11" s="604"/>
    </row>
    <row r="12" spans="1:13" s="14" customFormat="1" ht="15.75">
      <c r="A12" s="606" t="s">
        <v>499</v>
      </c>
      <c r="B12" s="607" t="s">
        <v>500</v>
      </c>
      <c r="C12" s="608"/>
      <c r="D12" s="609"/>
      <c r="E12" s="610"/>
      <c r="F12" s="611" t="s">
        <v>501</v>
      </c>
      <c r="G12" s="612"/>
      <c r="H12" s="606" t="s">
        <v>499</v>
      </c>
      <c r="I12" s="607" t="s">
        <v>502</v>
      </c>
      <c r="J12" s="608"/>
      <c r="K12" s="609"/>
      <c r="L12" s="610"/>
      <c r="M12" s="611" t="s">
        <v>501</v>
      </c>
    </row>
    <row r="13" spans="1:13" s="14" customFormat="1" ht="15.75">
      <c r="A13" s="613"/>
      <c r="B13" s="614"/>
      <c r="C13" s="615" t="s">
        <v>503</v>
      </c>
      <c r="D13" s="615" t="s">
        <v>504</v>
      </c>
      <c r="E13" s="616"/>
      <c r="F13" s="617"/>
      <c r="G13" s="618"/>
      <c r="H13" s="613"/>
      <c r="I13" s="614"/>
      <c r="J13" s="615" t="s">
        <v>503</v>
      </c>
      <c r="K13" s="615" t="s">
        <v>504</v>
      </c>
      <c r="L13" s="616"/>
      <c r="M13" s="617"/>
    </row>
    <row r="14" spans="1:13" ht="15" customHeight="1">
      <c r="A14" s="619" t="s">
        <v>108</v>
      </c>
      <c r="B14" s="620" t="s">
        <v>505</v>
      </c>
      <c r="C14" s="621" t="s">
        <v>506</v>
      </c>
      <c r="D14" s="622" t="s">
        <v>506</v>
      </c>
      <c r="E14" s="623"/>
      <c r="F14" s="624"/>
      <c r="G14" s="618"/>
      <c r="H14" s="619" t="s">
        <v>108</v>
      </c>
      <c r="I14" s="620" t="s">
        <v>505</v>
      </c>
      <c r="J14" s="621" t="s">
        <v>506</v>
      </c>
      <c r="K14" s="622" t="s">
        <v>506</v>
      </c>
      <c r="L14" s="623"/>
      <c r="M14" s="624"/>
    </row>
    <row r="15" spans="1:13" ht="15.75" customHeight="1">
      <c r="A15" s="625"/>
      <c r="B15" s="626" t="s">
        <v>507</v>
      </c>
      <c r="C15" s="627">
        <v>1000</v>
      </c>
      <c r="D15" s="628"/>
      <c r="E15" s="629"/>
      <c r="F15" s="630"/>
      <c r="G15" s="631"/>
      <c r="H15" s="625"/>
      <c r="I15" s="626" t="s">
        <v>507</v>
      </c>
      <c r="J15" s="627">
        <f>F13</f>
        <v>0</v>
      </c>
      <c r="K15" s="628"/>
      <c r="L15" s="629"/>
      <c r="M15" s="630">
        <f>J15</f>
        <v>0</v>
      </c>
    </row>
    <row r="16" spans="1:13">
      <c r="A16" s="625">
        <v>41640</v>
      </c>
      <c r="B16" s="632"/>
      <c r="C16" s="633">
        <v>100</v>
      </c>
      <c r="D16" s="633">
        <v>250</v>
      </c>
      <c r="E16" s="634"/>
      <c r="F16" s="635"/>
      <c r="G16" s="631"/>
      <c r="H16" s="625">
        <v>42767</v>
      </c>
      <c r="I16" s="632"/>
      <c r="J16" s="633">
        <v>100</v>
      </c>
      <c r="K16" s="633">
        <v>250</v>
      </c>
      <c r="L16" s="634"/>
      <c r="M16" s="635"/>
    </row>
    <row r="17" spans="1:13">
      <c r="A17" s="625">
        <v>41641</v>
      </c>
      <c r="B17" s="632"/>
      <c r="C17" s="633">
        <v>500</v>
      </c>
      <c r="D17" s="633">
        <v>50</v>
      </c>
      <c r="E17" s="634"/>
      <c r="F17" s="635"/>
      <c r="G17" s="636"/>
      <c r="H17" s="625">
        <v>42768</v>
      </c>
      <c r="I17" s="632"/>
      <c r="J17" s="633">
        <v>500</v>
      </c>
      <c r="K17" s="633">
        <v>50</v>
      </c>
      <c r="L17" s="634"/>
      <c r="M17" s="635"/>
    </row>
    <row r="18" spans="1:13">
      <c r="A18" s="625">
        <v>41642</v>
      </c>
      <c r="B18" s="632"/>
      <c r="C18" s="633"/>
      <c r="D18" s="633"/>
      <c r="E18" s="634"/>
      <c r="F18" s="635"/>
      <c r="G18" s="636"/>
      <c r="H18" s="625">
        <v>42769</v>
      </c>
      <c r="I18" s="632"/>
      <c r="J18" s="633"/>
      <c r="K18" s="633"/>
      <c r="L18" s="634"/>
      <c r="M18" s="635"/>
    </row>
    <row r="19" spans="1:13">
      <c r="A19" s="625">
        <v>41643</v>
      </c>
      <c r="B19" s="632"/>
      <c r="C19" s="633">
        <v>20</v>
      </c>
      <c r="D19" s="633">
        <v>20</v>
      </c>
      <c r="E19" s="634"/>
      <c r="F19" s="635"/>
      <c r="H19" s="625">
        <v>42770</v>
      </c>
      <c r="I19" s="632"/>
      <c r="J19" s="633">
        <v>20</v>
      </c>
      <c r="K19" s="633">
        <v>20</v>
      </c>
      <c r="L19" s="634"/>
      <c r="M19" s="635"/>
    </row>
    <row r="20" spans="1:13">
      <c r="A20" s="625">
        <v>41644</v>
      </c>
      <c r="B20" s="632"/>
      <c r="C20" s="633">
        <v>75</v>
      </c>
      <c r="D20" s="633"/>
      <c r="E20" s="634"/>
      <c r="F20" s="635"/>
      <c r="H20" s="625">
        <v>42771</v>
      </c>
      <c r="I20" s="632"/>
      <c r="J20" s="633">
        <v>75</v>
      </c>
      <c r="K20" s="633"/>
      <c r="L20" s="634"/>
      <c r="M20" s="635"/>
    </row>
    <row r="21" spans="1:13">
      <c r="A21" s="625">
        <v>41665</v>
      </c>
      <c r="B21" s="632"/>
      <c r="C21" s="633"/>
      <c r="D21" s="633">
        <v>400</v>
      </c>
      <c r="E21" s="634"/>
      <c r="F21" s="635"/>
      <c r="H21" s="625">
        <v>42782</v>
      </c>
      <c r="I21" s="632"/>
      <c r="J21" s="633"/>
      <c r="K21" s="633">
        <v>400</v>
      </c>
      <c r="L21" s="634"/>
      <c r="M21" s="635"/>
    </row>
    <row r="22" spans="1:13">
      <c r="A22" s="625">
        <v>41666</v>
      </c>
      <c r="B22" s="632"/>
      <c r="C22" s="633">
        <v>200</v>
      </c>
      <c r="D22" s="633"/>
      <c r="E22" s="634"/>
      <c r="F22" s="635"/>
      <c r="H22" s="625">
        <v>42784</v>
      </c>
      <c r="I22" s="632"/>
      <c r="J22" s="633">
        <v>200</v>
      </c>
      <c r="K22" s="633"/>
      <c r="L22" s="634"/>
      <c r="M22" s="635"/>
    </row>
    <row r="23" spans="1:13">
      <c r="A23" s="625">
        <v>41667</v>
      </c>
      <c r="B23" s="632"/>
      <c r="C23" s="633"/>
      <c r="D23" s="633">
        <v>20</v>
      </c>
      <c r="E23" s="634"/>
      <c r="F23" s="635"/>
      <c r="H23" s="625">
        <v>42787</v>
      </c>
      <c r="I23" s="632"/>
      <c r="J23" s="633"/>
      <c r="K23" s="633">
        <v>20</v>
      </c>
      <c r="L23" s="634"/>
      <c r="M23" s="635"/>
    </row>
    <row r="24" spans="1:13">
      <c r="A24" s="625">
        <v>41668</v>
      </c>
      <c r="B24" s="632"/>
      <c r="C24" s="633">
        <v>2000</v>
      </c>
      <c r="D24" s="633"/>
      <c r="E24" s="634"/>
      <c r="F24" s="635"/>
      <c r="H24" s="625">
        <v>42788</v>
      </c>
      <c r="I24" s="632"/>
      <c r="J24" s="633">
        <v>2000</v>
      </c>
      <c r="K24" s="633"/>
      <c r="L24" s="634"/>
      <c r="M24" s="635"/>
    </row>
    <row r="25" spans="1:13">
      <c r="A25" s="625">
        <v>41669</v>
      </c>
      <c r="B25" s="632"/>
      <c r="C25" s="633"/>
      <c r="D25" s="633"/>
      <c r="E25" s="634"/>
      <c r="F25" s="635"/>
      <c r="H25" s="625">
        <v>42790</v>
      </c>
      <c r="I25" s="632"/>
      <c r="J25" s="633"/>
      <c r="K25" s="633"/>
      <c r="L25" s="634"/>
      <c r="M25" s="635"/>
    </row>
    <row r="26" spans="1:13" ht="15.75" thickBot="1">
      <c r="A26" s="625">
        <v>41670</v>
      </c>
      <c r="B26" s="632"/>
      <c r="C26" s="633"/>
      <c r="D26" s="633">
        <v>600</v>
      </c>
      <c r="E26" s="634"/>
      <c r="F26" s="635"/>
      <c r="H26" s="625">
        <v>42793</v>
      </c>
      <c r="I26" s="632"/>
      <c r="J26" s="633"/>
      <c r="K26" s="633">
        <v>600</v>
      </c>
      <c r="L26" s="634"/>
      <c r="M26" s="635"/>
    </row>
    <row r="27" spans="1:13" ht="15.75" thickBot="1">
      <c r="A27" s="625"/>
      <c r="B27" s="637"/>
      <c r="C27" s="638"/>
      <c r="D27" s="639"/>
      <c r="E27" s="640"/>
      <c r="F27" s="641"/>
      <c r="H27" s="642"/>
      <c r="I27" s="637"/>
      <c r="J27" s="638"/>
      <c r="K27" s="639"/>
      <c r="L27" s="640"/>
      <c r="M27" s="641"/>
    </row>
    <row r="28" spans="1:13" ht="16.5" thickBot="1">
      <c r="A28" s="123"/>
      <c r="B28" s="643"/>
      <c r="C28" s="644"/>
      <c r="D28" s="645"/>
      <c r="E28" s="646"/>
      <c r="F28" s="647"/>
    </row>
    <row r="29" spans="1:13" ht="20.25" customHeight="1">
      <c r="A29" s="648" t="s">
        <v>498</v>
      </c>
      <c r="B29" s="649"/>
      <c r="C29" s="649"/>
      <c r="D29" s="649"/>
      <c r="E29" s="649"/>
      <c r="F29" s="650"/>
    </row>
    <row r="30" spans="1:13">
      <c r="A30" s="606" t="s">
        <v>499</v>
      </c>
      <c r="B30" s="607" t="s">
        <v>500</v>
      </c>
      <c r="C30" s="608"/>
      <c r="D30" s="609"/>
      <c r="E30" s="610"/>
      <c r="F30" s="611" t="s">
        <v>501</v>
      </c>
    </row>
    <row r="31" spans="1:13">
      <c r="A31" s="613"/>
      <c r="B31" s="614"/>
      <c r="C31" s="615" t="s">
        <v>503</v>
      </c>
      <c r="D31" s="615" t="s">
        <v>504</v>
      </c>
      <c r="E31" s="616"/>
      <c r="F31" s="651">
        <f>C45-D45</f>
        <v>2555</v>
      </c>
    </row>
    <row r="32" spans="1:13">
      <c r="A32" s="619" t="s">
        <v>108</v>
      </c>
      <c r="B32" s="620" t="s">
        <v>505</v>
      </c>
      <c r="C32" s="621" t="s">
        <v>506</v>
      </c>
      <c r="D32" s="622" t="s">
        <v>506</v>
      </c>
      <c r="E32" s="623"/>
      <c r="F32" s="652"/>
    </row>
    <row r="33" spans="1:6">
      <c r="A33" s="625"/>
      <c r="B33" s="626" t="s">
        <v>507</v>
      </c>
      <c r="C33" s="653">
        <v>1000</v>
      </c>
      <c r="D33" s="654"/>
      <c r="E33" s="655"/>
      <c r="F33" s="656">
        <f>C33</f>
        <v>1000</v>
      </c>
    </row>
    <row r="34" spans="1:6">
      <c r="A34" s="625">
        <v>41640</v>
      </c>
      <c r="B34" s="632"/>
      <c r="C34" s="633">
        <v>100</v>
      </c>
      <c r="D34" s="633">
        <v>250</v>
      </c>
      <c r="E34" s="657"/>
      <c r="F34" s="658">
        <f>C34-D34+F33</f>
        <v>850</v>
      </c>
    </row>
    <row r="35" spans="1:6">
      <c r="A35" s="625">
        <v>41641</v>
      </c>
      <c r="B35" s="632"/>
      <c r="C35" s="633">
        <v>500</v>
      </c>
      <c r="D35" s="633">
        <v>50</v>
      </c>
      <c r="E35" s="657"/>
      <c r="F35" s="658">
        <f t="shared" ref="F35:F43" si="0">C35-D35+F34</f>
        <v>1300</v>
      </c>
    </row>
    <row r="36" spans="1:6">
      <c r="A36" s="625">
        <v>41642</v>
      </c>
      <c r="B36" s="632"/>
      <c r="C36" s="633"/>
      <c r="D36" s="633"/>
      <c r="E36" s="657"/>
      <c r="F36" s="658">
        <f t="shared" si="0"/>
        <v>1300</v>
      </c>
    </row>
    <row r="37" spans="1:6">
      <c r="A37" s="625">
        <v>41643</v>
      </c>
      <c r="B37" s="632"/>
      <c r="C37" s="633">
        <v>20</v>
      </c>
      <c r="D37" s="633">
        <v>20</v>
      </c>
      <c r="E37" s="657"/>
      <c r="F37" s="658">
        <f t="shared" si="0"/>
        <v>1300</v>
      </c>
    </row>
    <row r="38" spans="1:6">
      <c r="A38" s="625">
        <v>41644</v>
      </c>
      <c r="B38" s="632"/>
      <c r="C38" s="633">
        <v>75</v>
      </c>
      <c r="D38" s="633"/>
      <c r="E38" s="657"/>
      <c r="F38" s="658">
        <f t="shared" si="0"/>
        <v>1375</v>
      </c>
    </row>
    <row r="39" spans="1:6">
      <c r="A39" s="625">
        <v>41665</v>
      </c>
      <c r="B39" s="632"/>
      <c r="C39" s="633"/>
      <c r="D39" s="633">
        <v>400</v>
      </c>
      <c r="E39" s="657"/>
      <c r="F39" s="658">
        <f t="shared" si="0"/>
        <v>975</v>
      </c>
    </row>
    <row r="40" spans="1:6">
      <c r="A40" s="625">
        <v>41666</v>
      </c>
      <c r="B40" s="632"/>
      <c r="C40" s="633">
        <v>200</v>
      </c>
      <c r="D40" s="633"/>
      <c r="E40" s="657"/>
      <c r="F40" s="658">
        <f t="shared" si="0"/>
        <v>1175</v>
      </c>
    </row>
    <row r="41" spans="1:6">
      <c r="A41" s="625">
        <v>41667</v>
      </c>
      <c r="B41" s="632"/>
      <c r="C41" s="633"/>
      <c r="D41" s="633">
        <v>20</v>
      </c>
      <c r="E41" s="657"/>
      <c r="F41" s="658">
        <f t="shared" si="0"/>
        <v>1155</v>
      </c>
    </row>
    <row r="42" spans="1:6">
      <c r="A42" s="625">
        <v>41668</v>
      </c>
      <c r="B42" s="632"/>
      <c r="C42" s="633">
        <v>2000</v>
      </c>
      <c r="D42" s="633"/>
      <c r="E42" s="657"/>
      <c r="F42" s="658">
        <f t="shared" si="0"/>
        <v>3155</v>
      </c>
    </row>
    <row r="43" spans="1:6">
      <c r="A43" s="625">
        <v>41669</v>
      </c>
      <c r="B43" s="632"/>
      <c r="C43" s="633"/>
      <c r="D43" s="633">
        <v>600</v>
      </c>
      <c r="E43" s="657"/>
      <c r="F43" s="658">
        <f t="shared" si="0"/>
        <v>2555</v>
      </c>
    </row>
    <row r="44" spans="1:6" ht="15.75" thickBot="1">
      <c r="A44" s="625">
        <v>41670</v>
      </c>
      <c r="B44" s="632"/>
      <c r="C44" s="633"/>
      <c r="D44" s="633"/>
      <c r="E44" s="657"/>
      <c r="F44" s="658">
        <f>IF(C44+D44=0,0,C44-D44+F43)</f>
        <v>0</v>
      </c>
    </row>
    <row r="45" spans="1:6" ht="15.75" thickBot="1">
      <c r="A45" s="625"/>
      <c r="B45" s="637"/>
      <c r="C45" s="659">
        <f>SUM(C33:C44)</f>
        <v>3895</v>
      </c>
      <c r="D45" s="659">
        <f>SUM(D33:D44)</f>
        <v>1340</v>
      </c>
      <c r="E45" s="660"/>
      <c r="F45" s="661">
        <f>F31</f>
        <v>2555</v>
      </c>
    </row>
    <row r="46" spans="1:6" ht="15.75">
      <c r="A46" s="123"/>
      <c r="B46" s="14"/>
      <c r="C46" s="14"/>
      <c r="D46" s="14"/>
      <c r="E46" s="14"/>
      <c r="F46" s="14"/>
    </row>
  </sheetData>
  <mergeCells count="9">
    <mergeCell ref="A29:F29"/>
    <mergeCell ref="F31:F32"/>
    <mergeCell ref="A1:F1"/>
    <mergeCell ref="A10:F10"/>
    <mergeCell ref="A11:F11"/>
    <mergeCell ref="H11:M11"/>
    <mergeCell ref="F13:F14"/>
    <mergeCell ref="G13:G14"/>
    <mergeCell ref="M13:M14"/>
  </mergeCells>
  <printOptions horizontalCentered="1"/>
  <pageMargins left="0.19685039370078741" right="0.19685039370078741" top="0.98425196850393704" bottom="0.59055118110236227" header="0.51181102362204722" footer="0.51181102362204722"/>
  <pageSetup paperSize="9" scale="91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rowBreaks count="1" manualBreakCount="1">
    <brk id="45" max="7" man="1"/>
  </rowBreaks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1"/>
  <sheetViews>
    <sheetView showGridLines="0" zoomScaleNormal="100" zoomScaleSheetLayoutView="100" workbookViewId="0">
      <selection activeCell="K1" sqref="K1"/>
    </sheetView>
  </sheetViews>
  <sheetFormatPr defaultColWidth="9.140625" defaultRowHeight="15"/>
  <cols>
    <col min="1" max="1" width="3.140625" style="132" customWidth="1"/>
    <col min="2" max="2" width="23.140625" style="29" customWidth="1"/>
    <col min="3" max="7" width="8.85546875" style="29" customWidth="1"/>
    <col min="8" max="8" width="15.85546875" style="29" customWidth="1"/>
    <col min="9" max="9" width="10.85546875" style="28" customWidth="1"/>
    <col min="10" max="10" width="10.5703125" style="28" customWidth="1"/>
    <col min="11" max="15" width="9.140625" style="28"/>
    <col min="16" max="16384" width="9.140625" style="29"/>
  </cols>
  <sheetData>
    <row r="1" spans="1:15" s="28" customFormat="1" ht="30.75" customHeight="1">
      <c r="A1" s="662" t="s">
        <v>508</v>
      </c>
      <c r="B1" s="662"/>
      <c r="C1" s="662"/>
      <c r="D1" s="662"/>
      <c r="E1" s="662"/>
      <c r="F1" s="662"/>
      <c r="G1" s="662"/>
      <c r="H1" s="662"/>
      <c r="I1" s="662"/>
      <c r="J1" s="662"/>
    </row>
    <row r="2" spans="1:15" s="46" customFormat="1" ht="18.75">
      <c r="A2" s="663" t="s">
        <v>509</v>
      </c>
      <c r="B2" s="664"/>
      <c r="C2" s="664"/>
      <c r="D2" s="664"/>
      <c r="E2" s="664"/>
      <c r="F2" s="665"/>
      <c r="G2" s="665"/>
      <c r="H2" s="665"/>
      <c r="I2" s="666"/>
      <c r="J2" s="666"/>
      <c r="K2" s="181"/>
      <c r="L2" s="181"/>
      <c r="M2" s="181"/>
      <c r="N2" s="181"/>
      <c r="O2" s="181"/>
    </row>
    <row r="3" spans="1:15" s="668" customFormat="1">
      <c r="A3" s="667" t="s">
        <v>510</v>
      </c>
      <c r="C3" s="669"/>
      <c r="D3" s="669"/>
      <c r="E3" s="669"/>
      <c r="F3" s="669"/>
      <c r="G3" s="669"/>
      <c r="H3" s="669"/>
      <c r="I3" s="20"/>
      <c r="J3" s="20"/>
      <c r="K3" s="20"/>
      <c r="L3" s="20"/>
      <c r="M3" s="20"/>
      <c r="N3" s="20"/>
      <c r="O3" s="20"/>
    </row>
    <row r="4" spans="1:15" s="668" customFormat="1">
      <c r="A4" s="667" t="s">
        <v>511</v>
      </c>
      <c r="C4" s="669"/>
      <c r="D4" s="669"/>
      <c r="E4" s="669"/>
      <c r="F4" s="669"/>
      <c r="G4" s="669"/>
      <c r="H4" s="669"/>
      <c r="I4" s="20"/>
      <c r="J4" s="20"/>
      <c r="K4" s="20"/>
      <c r="L4" s="20"/>
      <c r="M4" s="20"/>
      <c r="N4" s="20"/>
      <c r="O4" s="20"/>
    </row>
    <row r="5" spans="1:15" s="668" customFormat="1" ht="15.75">
      <c r="A5" s="670">
        <v>1</v>
      </c>
      <c r="B5" s="18" t="s">
        <v>512</v>
      </c>
      <c r="C5" s="669"/>
      <c r="D5" s="669"/>
      <c r="E5" s="669"/>
      <c r="F5" s="669"/>
      <c r="G5" s="669"/>
      <c r="H5" s="669"/>
      <c r="I5" s="20"/>
      <c r="J5" s="20"/>
      <c r="K5" s="20"/>
      <c r="L5" s="20"/>
      <c r="M5" s="20"/>
      <c r="N5" s="20"/>
      <c r="O5" s="20"/>
    </row>
    <row r="6" spans="1:15" s="20" customFormat="1" ht="15.75">
      <c r="A6" s="20">
        <v>2</v>
      </c>
      <c r="B6" s="18" t="s">
        <v>513</v>
      </c>
      <c r="C6" s="671"/>
      <c r="D6" s="671"/>
      <c r="E6" s="671"/>
      <c r="F6" s="671"/>
      <c r="G6" s="671"/>
      <c r="H6" s="671"/>
    </row>
    <row r="7" spans="1:15" s="20" customFormat="1" ht="15.75">
      <c r="B7" s="443" t="s">
        <v>514</v>
      </c>
      <c r="C7" s="203"/>
      <c r="D7" s="203"/>
      <c r="E7" s="203"/>
      <c r="F7" s="203"/>
      <c r="G7" s="203"/>
      <c r="H7" s="671"/>
    </row>
    <row r="8" spans="1:15" s="28" customFormat="1" ht="15.75">
      <c r="A8" s="28">
        <v>3</v>
      </c>
      <c r="B8" s="443" t="s">
        <v>515</v>
      </c>
      <c r="C8" s="203"/>
      <c r="D8" s="203"/>
      <c r="E8" s="203"/>
      <c r="F8" s="203"/>
      <c r="G8" s="203"/>
      <c r="H8" s="671"/>
    </row>
    <row r="9" spans="1:15" s="672" customFormat="1" ht="15.75">
      <c r="A9" s="672">
        <v>4</v>
      </c>
      <c r="B9" s="443" t="s">
        <v>516</v>
      </c>
      <c r="I9" s="203"/>
      <c r="J9" s="203"/>
      <c r="K9" s="203"/>
      <c r="L9" s="203"/>
      <c r="M9" s="203"/>
      <c r="N9" s="203"/>
      <c r="O9" s="203"/>
    </row>
    <row r="10" spans="1:15" s="672" customFormat="1" ht="15.75">
      <c r="A10" s="28">
        <v>5</v>
      </c>
      <c r="B10" s="319" t="s">
        <v>517</v>
      </c>
      <c r="I10" s="203"/>
      <c r="J10" s="203"/>
      <c r="K10" s="203"/>
      <c r="L10" s="203"/>
      <c r="M10" s="203"/>
      <c r="N10" s="203"/>
      <c r="O10" s="203"/>
    </row>
    <row r="11" spans="1:15" s="672" customFormat="1" ht="15" customHeight="1">
      <c r="A11" s="672">
        <v>6</v>
      </c>
      <c r="B11" s="53" t="s">
        <v>518</v>
      </c>
      <c r="I11" s="203"/>
      <c r="J11" s="203"/>
      <c r="K11" s="203"/>
      <c r="L11" s="203"/>
      <c r="M11" s="203"/>
      <c r="N11" s="203"/>
      <c r="O11" s="203"/>
    </row>
    <row r="12" spans="1:15" s="672" customFormat="1" ht="15" customHeight="1">
      <c r="B12" s="53"/>
      <c r="I12" s="203"/>
      <c r="J12" s="203"/>
      <c r="K12" s="203"/>
      <c r="L12" s="203"/>
      <c r="M12" s="203"/>
      <c r="N12" s="203"/>
      <c r="O12" s="203"/>
    </row>
    <row r="13" spans="1:15">
      <c r="A13" s="29"/>
      <c r="B13" s="673" t="s">
        <v>519</v>
      </c>
      <c r="C13" s="674">
        <v>0.125</v>
      </c>
      <c r="D13" s="672" t="s">
        <v>449</v>
      </c>
      <c r="E13" s="675">
        <v>0.21</v>
      </c>
      <c r="F13" s="672"/>
      <c r="G13" s="672"/>
      <c r="H13" s="672"/>
    </row>
    <row r="14" spans="1:15" ht="15" customHeight="1">
      <c r="A14" s="29"/>
      <c r="B14" s="673" t="s">
        <v>520</v>
      </c>
      <c r="C14" s="676">
        <v>0.25</v>
      </c>
      <c r="D14" s="677"/>
      <c r="E14" s="677"/>
      <c r="F14" s="677"/>
      <c r="G14" s="677"/>
      <c r="H14" s="677"/>
    </row>
    <row r="15" spans="1:15" ht="13.9" customHeight="1">
      <c r="A15" s="29"/>
      <c r="B15" s="678" t="s">
        <v>38</v>
      </c>
      <c r="C15" s="672"/>
      <c r="D15" s="672"/>
      <c r="E15" s="679"/>
      <c r="F15" s="679"/>
      <c r="G15" s="679"/>
      <c r="H15" s="679"/>
    </row>
    <row r="16" spans="1:15">
      <c r="A16" s="29"/>
      <c r="B16" s="680" t="s">
        <v>521</v>
      </c>
      <c r="C16" s="681" t="s">
        <v>372</v>
      </c>
      <c r="D16" s="681" t="s">
        <v>522</v>
      </c>
      <c r="E16" s="682" t="s">
        <v>523</v>
      </c>
      <c r="F16" s="683" t="s">
        <v>524</v>
      </c>
      <c r="G16" s="684" t="s">
        <v>525</v>
      </c>
      <c r="H16" s="685" t="s">
        <v>526</v>
      </c>
      <c r="I16" s="686" t="s">
        <v>449</v>
      </c>
      <c r="J16" s="687" t="s">
        <v>526</v>
      </c>
    </row>
    <row r="17" spans="1:15">
      <c r="A17" s="29"/>
      <c r="B17" s="688"/>
      <c r="C17" s="689" t="s">
        <v>527</v>
      </c>
      <c r="D17" s="689" t="s">
        <v>528</v>
      </c>
      <c r="E17" s="690" t="s">
        <v>529</v>
      </c>
      <c r="F17" s="691" t="s">
        <v>530</v>
      </c>
      <c r="G17" s="692" t="s">
        <v>531</v>
      </c>
      <c r="H17" s="693" t="s">
        <v>531</v>
      </c>
      <c r="I17" s="694" t="s">
        <v>506</v>
      </c>
      <c r="J17" s="695" t="s">
        <v>532</v>
      </c>
    </row>
    <row r="18" spans="1:15">
      <c r="A18" s="29"/>
      <c r="B18" s="696" t="s">
        <v>533</v>
      </c>
      <c r="C18" s="697">
        <v>750</v>
      </c>
      <c r="D18" s="697">
        <v>20</v>
      </c>
      <c r="E18" s="698"/>
      <c r="F18" s="698"/>
      <c r="G18" s="698"/>
      <c r="H18" s="699"/>
      <c r="I18" s="698"/>
      <c r="J18" s="698"/>
    </row>
    <row r="19" spans="1:15">
      <c r="A19" s="29"/>
      <c r="B19" s="696" t="s">
        <v>534</v>
      </c>
      <c r="C19" s="700">
        <v>600</v>
      </c>
      <c r="D19" s="700">
        <v>30</v>
      </c>
      <c r="E19" s="701"/>
      <c r="F19" s="701"/>
      <c r="G19" s="701"/>
      <c r="H19" s="702"/>
      <c r="I19" s="701"/>
      <c r="J19" s="701"/>
    </row>
    <row r="20" spans="1:15">
      <c r="A20" s="29"/>
      <c r="B20" s="696" t="s">
        <v>535</v>
      </c>
      <c r="C20" s="700">
        <v>800</v>
      </c>
      <c r="D20" s="700">
        <v>25</v>
      </c>
      <c r="E20" s="701"/>
      <c r="F20" s="701"/>
      <c r="G20" s="701"/>
      <c r="H20" s="702"/>
      <c r="I20" s="701"/>
      <c r="J20" s="701"/>
    </row>
    <row r="21" spans="1:15">
      <c r="A21" s="29"/>
      <c r="B21" s="696" t="s">
        <v>536</v>
      </c>
      <c r="C21" s="700">
        <v>1000</v>
      </c>
      <c r="D21" s="700">
        <v>18</v>
      </c>
      <c r="E21" s="701"/>
      <c r="F21" s="701"/>
      <c r="G21" s="701"/>
      <c r="H21" s="702"/>
      <c r="I21" s="701"/>
      <c r="J21" s="701"/>
    </row>
    <row r="22" spans="1:15">
      <c r="A22" s="29"/>
      <c r="B22" s="696" t="s">
        <v>537</v>
      </c>
      <c r="C22" s="700">
        <v>1500</v>
      </c>
      <c r="D22" s="700">
        <v>21</v>
      </c>
      <c r="E22" s="701"/>
      <c r="F22" s="701"/>
      <c r="G22" s="701"/>
      <c r="H22" s="702"/>
      <c r="I22" s="701"/>
      <c r="J22" s="701"/>
    </row>
    <row r="23" spans="1:15">
      <c r="A23" s="29"/>
      <c r="B23" s="696" t="s">
        <v>538</v>
      </c>
      <c r="C23" s="703">
        <v>1250</v>
      </c>
      <c r="D23" s="703">
        <v>16</v>
      </c>
      <c r="E23" s="701"/>
      <c r="F23" s="701"/>
      <c r="G23" s="701"/>
      <c r="H23" s="702"/>
      <c r="I23" s="701"/>
      <c r="J23" s="701"/>
    </row>
    <row r="24" spans="1:15">
      <c r="A24" s="29"/>
      <c r="B24" s="704" t="s">
        <v>374</v>
      </c>
      <c r="C24" s="705"/>
      <c r="D24" s="705"/>
      <c r="E24" s="705"/>
      <c r="F24" s="705"/>
      <c r="G24" s="705"/>
      <c r="H24" s="705"/>
      <c r="I24" s="705"/>
      <c r="J24" s="705"/>
    </row>
    <row r="25" spans="1:15" s="14" customFormat="1" ht="10.5" customHeight="1">
      <c r="B25" s="672"/>
      <c r="C25" s="29"/>
      <c r="D25" s="706"/>
      <c r="E25" s="672"/>
      <c r="F25" s="672"/>
      <c r="G25" s="672"/>
      <c r="H25" s="672"/>
      <c r="I25" s="49"/>
      <c r="J25" s="49"/>
      <c r="K25" s="49"/>
      <c r="L25" s="49"/>
      <c r="M25" s="49"/>
      <c r="N25" s="49"/>
      <c r="O25" s="49"/>
    </row>
    <row r="26" spans="1:15" s="14" customFormat="1" ht="15" customHeight="1">
      <c r="D26" s="707"/>
      <c r="E26" s="203"/>
      <c r="F26" s="203"/>
      <c r="G26" s="203"/>
      <c r="H26" s="203"/>
      <c r="I26" s="49"/>
      <c r="J26" s="49"/>
      <c r="K26" s="49"/>
      <c r="L26" s="49"/>
      <c r="M26" s="49"/>
      <c r="N26" s="49"/>
      <c r="O26" s="49"/>
    </row>
    <row r="27" spans="1:15">
      <c r="A27" s="29"/>
      <c r="B27" s="673" t="s">
        <v>519</v>
      </c>
      <c r="C27" s="708">
        <v>0.125</v>
      </c>
      <c r="D27" s="672" t="s">
        <v>449</v>
      </c>
      <c r="E27" s="675">
        <v>0.21</v>
      </c>
      <c r="F27" s="203"/>
      <c r="G27" s="203"/>
      <c r="H27" s="203"/>
    </row>
    <row r="28" spans="1:15" ht="15" customHeight="1">
      <c r="A28" s="29"/>
      <c r="B28" s="673" t="s">
        <v>539</v>
      </c>
      <c r="C28" s="709">
        <v>0.25</v>
      </c>
      <c r="D28" s="672"/>
      <c r="F28" s="203"/>
      <c r="G28" s="203"/>
      <c r="H28" s="203"/>
    </row>
    <row r="29" spans="1:15" ht="10.5" customHeight="1">
      <c r="A29" s="29"/>
      <c r="B29" s="710" t="s">
        <v>39</v>
      </c>
      <c r="C29" s="711"/>
      <c r="D29" s="711"/>
      <c r="E29" s="712"/>
      <c r="F29" s="711"/>
      <c r="G29" s="711"/>
      <c r="H29" s="711"/>
    </row>
    <row r="30" spans="1:15">
      <c r="A30" s="29"/>
      <c r="B30" s="680" t="s">
        <v>521</v>
      </c>
      <c r="C30" s="681" t="s">
        <v>372</v>
      </c>
      <c r="D30" s="681" t="s">
        <v>522</v>
      </c>
      <c r="E30" s="682" t="s">
        <v>523</v>
      </c>
      <c r="F30" s="683" t="s">
        <v>520</v>
      </c>
      <c r="G30" s="684" t="s">
        <v>525</v>
      </c>
      <c r="H30" s="685" t="s">
        <v>526</v>
      </c>
      <c r="I30" s="686" t="s">
        <v>449</v>
      </c>
      <c r="J30" s="687" t="s">
        <v>526</v>
      </c>
    </row>
    <row r="31" spans="1:15">
      <c r="A31" s="29"/>
      <c r="B31" s="688"/>
      <c r="C31" s="689" t="s">
        <v>527</v>
      </c>
      <c r="D31" s="689" t="s">
        <v>528</v>
      </c>
      <c r="E31" s="690" t="s">
        <v>529</v>
      </c>
      <c r="F31" s="691">
        <v>0.25</v>
      </c>
      <c r="G31" s="692" t="s">
        <v>531</v>
      </c>
      <c r="H31" s="693" t="s">
        <v>531</v>
      </c>
      <c r="I31" s="694" t="s">
        <v>506</v>
      </c>
      <c r="J31" s="695" t="s">
        <v>532</v>
      </c>
    </row>
    <row r="32" spans="1:15">
      <c r="A32" s="29"/>
      <c r="B32" s="696" t="s">
        <v>533</v>
      </c>
      <c r="C32" s="697">
        <v>750</v>
      </c>
      <c r="D32" s="697">
        <v>20</v>
      </c>
      <c r="E32" s="698">
        <f t="shared" ref="E32:E37" si="0">D32*$C$27</f>
        <v>2.5</v>
      </c>
      <c r="F32" s="698">
        <f t="shared" ref="F32:F37" si="1">E32*$C$28</f>
        <v>0.625</v>
      </c>
      <c r="G32" s="698">
        <f t="shared" ref="G32:G37" si="2">E32+F32</f>
        <v>3.125</v>
      </c>
      <c r="H32" s="698">
        <f>C32*G32</f>
        <v>2343.75</v>
      </c>
      <c r="I32" s="698">
        <f>H32*$E$27</f>
        <v>492.1875</v>
      </c>
      <c r="J32" s="698">
        <f>H32+I32</f>
        <v>2835.9375</v>
      </c>
    </row>
    <row r="33" spans="1:10">
      <c r="A33" s="29"/>
      <c r="B33" s="696" t="s">
        <v>534</v>
      </c>
      <c r="C33" s="700">
        <v>600</v>
      </c>
      <c r="D33" s="700">
        <v>30</v>
      </c>
      <c r="E33" s="701">
        <f t="shared" si="0"/>
        <v>3.75</v>
      </c>
      <c r="F33" s="701">
        <f t="shared" si="1"/>
        <v>0.9375</v>
      </c>
      <c r="G33" s="701">
        <f t="shared" si="2"/>
        <v>4.6875</v>
      </c>
      <c r="H33" s="701">
        <f t="shared" ref="H33:H37" si="3">C33*G33</f>
        <v>2812.5</v>
      </c>
      <c r="I33" s="701">
        <f t="shared" ref="I33:I37" si="4">H33*$E$27</f>
        <v>590.625</v>
      </c>
      <c r="J33" s="701">
        <f t="shared" ref="J33:J37" si="5">H33+I33</f>
        <v>3403.125</v>
      </c>
    </row>
    <row r="34" spans="1:10" s="28" customFormat="1">
      <c r="A34" s="29"/>
      <c r="B34" s="696" t="s">
        <v>535</v>
      </c>
      <c r="C34" s="700">
        <v>800</v>
      </c>
      <c r="D34" s="700">
        <v>25</v>
      </c>
      <c r="E34" s="701">
        <f t="shared" si="0"/>
        <v>3.125</v>
      </c>
      <c r="F34" s="701">
        <f t="shared" si="1"/>
        <v>0.78125</v>
      </c>
      <c r="G34" s="701">
        <f t="shared" si="2"/>
        <v>3.90625</v>
      </c>
      <c r="H34" s="701">
        <f t="shared" si="3"/>
        <v>3125</v>
      </c>
      <c r="I34" s="701">
        <f t="shared" si="4"/>
        <v>656.25</v>
      </c>
      <c r="J34" s="701">
        <f t="shared" si="5"/>
        <v>3781.25</v>
      </c>
    </row>
    <row r="35" spans="1:10" s="28" customFormat="1">
      <c r="A35" s="29"/>
      <c r="B35" s="696" t="s">
        <v>536</v>
      </c>
      <c r="C35" s="700">
        <v>1000</v>
      </c>
      <c r="D35" s="700">
        <v>18</v>
      </c>
      <c r="E35" s="701">
        <f t="shared" si="0"/>
        <v>2.25</v>
      </c>
      <c r="F35" s="701">
        <f t="shared" si="1"/>
        <v>0.5625</v>
      </c>
      <c r="G35" s="701">
        <f t="shared" si="2"/>
        <v>2.8125</v>
      </c>
      <c r="H35" s="701">
        <f t="shared" si="3"/>
        <v>2812.5</v>
      </c>
      <c r="I35" s="701">
        <f t="shared" si="4"/>
        <v>590.625</v>
      </c>
      <c r="J35" s="701">
        <f t="shared" si="5"/>
        <v>3403.125</v>
      </c>
    </row>
    <row r="36" spans="1:10" s="28" customFormat="1">
      <c r="A36" s="29"/>
      <c r="B36" s="696" t="s">
        <v>537</v>
      </c>
      <c r="C36" s="700">
        <v>1500</v>
      </c>
      <c r="D36" s="700">
        <v>21</v>
      </c>
      <c r="E36" s="701">
        <f t="shared" si="0"/>
        <v>2.625</v>
      </c>
      <c r="F36" s="701">
        <f t="shared" si="1"/>
        <v>0.65625</v>
      </c>
      <c r="G36" s="701">
        <f t="shared" si="2"/>
        <v>3.28125</v>
      </c>
      <c r="H36" s="701">
        <f t="shared" si="3"/>
        <v>4921.875</v>
      </c>
      <c r="I36" s="701">
        <f t="shared" si="4"/>
        <v>1033.59375</v>
      </c>
      <c r="J36" s="701">
        <f t="shared" si="5"/>
        <v>5955.46875</v>
      </c>
    </row>
    <row r="37" spans="1:10" s="28" customFormat="1">
      <c r="A37" s="29"/>
      <c r="B37" s="696" t="s">
        <v>538</v>
      </c>
      <c r="C37" s="703">
        <v>1250</v>
      </c>
      <c r="D37" s="703">
        <v>16</v>
      </c>
      <c r="E37" s="701">
        <f t="shared" si="0"/>
        <v>2</v>
      </c>
      <c r="F37" s="701">
        <f t="shared" si="1"/>
        <v>0.5</v>
      </c>
      <c r="G37" s="701">
        <f t="shared" si="2"/>
        <v>2.5</v>
      </c>
      <c r="H37" s="701">
        <f t="shared" si="3"/>
        <v>3125</v>
      </c>
      <c r="I37" s="701">
        <f t="shared" si="4"/>
        <v>656.25</v>
      </c>
      <c r="J37" s="701">
        <f t="shared" si="5"/>
        <v>3781.25</v>
      </c>
    </row>
    <row r="38" spans="1:10" s="28" customFormat="1">
      <c r="A38" s="29"/>
      <c r="B38" s="704" t="s">
        <v>540</v>
      </c>
      <c r="C38" s="705"/>
      <c r="D38" s="705"/>
      <c r="E38" s="705"/>
      <c r="F38" s="705"/>
      <c r="G38" s="705"/>
      <c r="H38" s="705">
        <f>SUM(H32:H37)</f>
        <v>19140.625</v>
      </c>
      <c r="I38" s="705"/>
      <c r="J38" s="705"/>
    </row>
    <row r="39" spans="1:10" s="28" customFormat="1">
      <c r="A39" s="29"/>
      <c r="B39" s="672"/>
      <c r="C39" s="672"/>
      <c r="D39" s="672"/>
      <c r="E39" s="672"/>
      <c r="F39" s="672"/>
      <c r="G39" s="672"/>
      <c r="H39" s="672"/>
    </row>
    <row r="40" spans="1:10" s="28" customFormat="1">
      <c r="A40" s="713" t="s">
        <v>541</v>
      </c>
      <c r="B40" s="29"/>
      <c r="C40" s="24"/>
      <c r="D40" s="24"/>
      <c r="E40" s="24"/>
      <c r="F40" s="24"/>
      <c r="G40" s="24"/>
      <c r="H40" s="24"/>
    </row>
    <row r="41" spans="1:10" s="28" customFormat="1">
      <c r="A41" s="714" t="s">
        <v>542</v>
      </c>
      <c r="B41" s="29"/>
      <c r="C41" s="715"/>
      <c r="D41" s="715"/>
      <c r="E41" s="715"/>
      <c r="F41" s="715"/>
      <c r="G41" s="715"/>
      <c r="H41" s="715"/>
    </row>
  </sheetData>
  <mergeCells count="2">
    <mergeCell ref="A1:J1"/>
    <mergeCell ref="D14:H14"/>
  </mergeCells>
  <printOptions horizontalCentered="1"/>
  <pageMargins left="0.19685039370078741" right="0.19685039370078741" top="0.98425196850393704" bottom="0.78740157480314965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rowBreaks count="1" manualBreakCount="1">
    <brk id="41" max="10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2529" r:id="rId5">
          <objectPr defaultSize="0" autoPict="0" r:id="rId6">
            <anchor moveWithCells="1" sizeWithCells="1">
              <from>
                <xdr:col>3</xdr:col>
                <xdr:colOff>180975</xdr:colOff>
                <xdr:row>1</xdr:row>
                <xdr:rowOff>28575</xdr:rowOff>
              </from>
              <to>
                <xdr:col>3</xdr:col>
                <xdr:colOff>180975</xdr:colOff>
                <xdr:row>1</xdr:row>
                <xdr:rowOff>28575</xdr:rowOff>
              </to>
            </anchor>
          </objectPr>
        </oleObject>
      </mc:Choice>
      <mc:Fallback>
        <oleObject progId="PBrush" shapeId="22529" r:id="rId5"/>
      </mc:Fallback>
    </mc:AlternateContent>
    <mc:AlternateContent xmlns:mc="http://schemas.openxmlformats.org/markup-compatibility/2006">
      <mc:Choice Requires="x14">
        <oleObject progId="PBrush" shapeId="22530" r:id="rId7">
          <objectPr defaultSize="0" autoPict="0" r:id="rId6">
            <anchor moveWithCells="1" sizeWithCells="1">
              <from>
                <xdr:col>3</xdr:col>
                <xdr:colOff>180975</xdr:colOff>
                <xdr:row>1</xdr:row>
                <xdr:rowOff>28575</xdr:rowOff>
              </from>
              <to>
                <xdr:col>3</xdr:col>
                <xdr:colOff>180975</xdr:colOff>
                <xdr:row>1</xdr:row>
                <xdr:rowOff>28575</xdr:rowOff>
              </to>
            </anchor>
          </objectPr>
        </oleObject>
      </mc:Choice>
      <mc:Fallback>
        <oleObject progId="PBrush" shapeId="22530" r:id="rId7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zoomScale="90" zoomScaleNormal="90" zoomScaleSheetLayoutView="80" zoomScalePageLayoutView="90" workbookViewId="0">
      <selection activeCell="I1" sqref="I1"/>
    </sheetView>
  </sheetViews>
  <sheetFormatPr defaultColWidth="8.85546875" defaultRowHeight="15"/>
  <cols>
    <col min="1" max="1" width="17" customWidth="1"/>
    <col min="2" max="3" width="13.85546875" customWidth="1"/>
    <col min="4" max="4" width="5.140625" customWidth="1"/>
    <col min="5" max="5" width="16.42578125" customWidth="1"/>
    <col min="6" max="6" width="14.140625" customWidth="1"/>
    <col min="7" max="7" width="16.85546875" customWidth="1"/>
    <col min="8" max="8" width="12.7109375" customWidth="1"/>
  </cols>
  <sheetData>
    <row r="1" spans="1:8" s="717" customFormat="1" ht="30" customHeight="1" thickBot="1">
      <c r="A1" s="716" t="s">
        <v>543</v>
      </c>
      <c r="B1" s="716"/>
      <c r="C1" s="716"/>
      <c r="D1" s="716"/>
      <c r="E1" s="716"/>
      <c r="F1" s="716"/>
      <c r="G1" s="716"/>
      <c r="H1" s="716"/>
    </row>
    <row r="2" spans="1:8" s="720" customFormat="1" ht="21.75" thickTop="1">
      <c r="A2" s="718" t="s">
        <v>544</v>
      </c>
      <c r="B2" s="719"/>
      <c r="C2" s="719"/>
      <c r="D2" s="719"/>
      <c r="E2" s="719"/>
      <c r="F2" s="719"/>
      <c r="G2" s="719"/>
      <c r="H2" s="719"/>
    </row>
    <row r="3" spans="1:8" s="722" customFormat="1" ht="15" customHeight="1">
      <c r="A3" s="721" t="s">
        <v>545</v>
      </c>
      <c r="G3"/>
      <c r="H3"/>
    </row>
    <row r="4" spans="1:8" s="722" customFormat="1" ht="15" customHeight="1">
      <c r="A4" s="723" t="s">
        <v>546</v>
      </c>
      <c r="B4" s="724"/>
      <c r="C4" s="724"/>
      <c r="G4"/>
      <c r="H4"/>
    </row>
    <row r="5" spans="1:8" s="722" customFormat="1" ht="15" customHeight="1">
      <c r="A5" s="128" t="s">
        <v>547</v>
      </c>
      <c r="B5" s="724"/>
      <c r="C5" s="724"/>
      <c r="G5"/>
      <c r="H5"/>
    </row>
    <row r="6" spans="1:8" s="722" customFormat="1" ht="15" customHeight="1">
      <c r="A6" s="725" t="s">
        <v>548</v>
      </c>
      <c r="B6" s="724"/>
      <c r="C6" s="724"/>
      <c r="G6"/>
      <c r="H6"/>
    </row>
    <row r="7" spans="1:8" s="722" customFormat="1" ht="15" customHeight="1">
      <c r="A7" s="128" t="s">
        <v>549</v>
      </c>
      <c r="B7" s="724"/>
      <c r="C7" s="724"/>
      <c r="G7"/>
      <c r="H7"/>
    </row>
    <row r="8" spans="1:8" s="722" customFormat="1" ht="15" customHeight="1">
      <c r="A8" s="128" t="s">
        <v>550</v>
      </c>
      <c r="G8"/>
      <c r="H8"/>
    </row>
    <row r="9" spans="1:8" s="722" customFormat="1" ht="15" customHeight="1">
      <c r="A9" s="128"/>
      <c r="G9"/>
      <c r="H9"/>
    </row>
    <row r="10" spans="1:8" s="729" customFormat="1" ht="21">
      <c r="A10" s="722"/>
      <c r="B10" s="726" t="s">
        <v>551</v>
      </c>
      <c r="C10" s="726"/>
      <c r="D10" s="727"/>
      <c r="E10"/>
      <c r="F10" s="726" t="s">
        <v>552</v>
      </c>
      <c r="G10" s="728"/>
    </row>
    <row r="11" spans="1:8" s="734" customFormat="1" ht="21">
      <c r="A11" s="730" t="s">
        <v>553</v>
      </c>
      <c r="B11" s="731" t="s">
        <v>554</v>
      </c>
      <c r="C11"/>
      <c r="D11" s="732"/>
      <c r="E11" s="730" t="s">
        <v>553</v>
      </c>
      <c r="F11" s="733" t="s">
        <v>554</v>
      </c>
    </row>
    <row r="12" spans="1:8" s="734" customFormat="1">
      <c r="A12" s="735" t="s">
        <v>555</v>
      </c>
      <c r="B12" s="736">
        <f>SUBTOTAL(9,B21:B30)</f>
        <v>724</v>
      </c>
      <c r="C12"/>
      <c r="D12" s="732"/>
      <c r="E12" s="737" t="s">
        <v>555</v>
      </c>
      <c r="F12" s="737"/>
    </row>
    <row r="13" spans="1:8">
      <c r="A13" s="735" t="s">
        <v>556</v>
      </c>
      <c r="B13" s="736">
        <f>SUBTOTAL(2,B21:B30)</f>
        <v>10</v>
      </c>
      <c r="E13" s="737" t="s">
        <v>556</v>
      </c>
      <c r="F13" s="737"/>
    </row>
    <row r="14" spans="1:8">
      <c r="A14" s="735" t="s">
        <v>557</v>
      </c>
      <c r="B14" s="736">
        <f>SUBTOTAL(4,B21:B30)</f>
        <v>105</v>
      </c>
      <c r="E14" s="737" t="s">
        <v>557</v>
      </c>
      <c r="F14" s="737"/>
    </row>
    <row r="15" spans="1:8">
      <c r="A15" s="735" t="s">
        <v>558</v>
      </c>
      <c r="B15" s="736">
        <f>SUBTOTAL(5,B21:B30)</f>
        <v>56</v>
      </c>
      <c r="E15" s="737" t="s">
        <v>558</v>
      </c>
      <c r="F15" s="737"/>
    </row>
    <row r="16" spans="1:8">
      <c r="A16" s="735" t="s">
        <v>559</v>
      </c>
      <c r="B16" s="736">
        <f>SUBTOTAL(1,B21:B30)</f>
        <v>72.400000000000006</v>
      </c>
      <c r="E16" s="737" t="s">
        <v>559</v>
      </c>
      <c r="F16" s="737"/>
    </row>
    <row r="18" spans="1:7" ht="21">
      <c r="A18" s="738" t="s">
        <v>560</v>
      </c>
      <c r="B18" s="738"/>
      <c r="C18" s="738"/>
      <c r="D18" s="738"/>
      <c r="E18" s="738"/>
      <c r="F18" s="738"/>
      <c r="G18" s="738"/>
    </row>
    <row r="19" spans="1:7">
      <c r="A19" t="s">
        <v>561</v>
      </c>
    </row>
    <row r="20" spans="1:7">
      <c r="A20" t="s">
        <v>562</v>
      </c>
      <c r="B20" t="s">
        <v>554</v>
      </c>
    </row>
    <row r="21" spans="1:7">
      <c r="A21" t="s">
        <v>563</v>
      </c>
      <c r="B21">
        <v>80</v>
      </c>
    </row>
    <row r="22" spans="1:7">
      <c r="A22" t="s">
        <v>564</v>
      </c>
      <c r="B22">
        <v>68</v>
      </c>
    </row>
    <row r="23" spans="1:7">
      <c r="A23" t="s">
        <v>564</v>
      </c>
      <c r="B23">
        <v>70</v>
      </c>
    </row>
    <row r="24" spans="1:7">
      <c r="A24" t="s">
        <v>564</v>
      </c>
      <c r="B24">
        <v>105</v>
      </c>
    </row>
    <row r="25" spans="1:7">
      <c r="A25" t="s">
        <v>564</v>
      </c>
      <c r="B25">
        <v>90</v>
      </c>
    </row>
    <row r="26" spans="1:7">
      <c r="A26" t="s">
        <v>564</v>
      </c>
      <c r="B26">
        <v>73</v>
      </c>
    </row>
    <row r="27" spans="1:7">
      <c r="A27" t="s">
        <v>565</v>
      </c>
      <c r="B27">
        <v>56</v>
      </c>
    </row>
    <row r="28" spans="1:7">
      <c r="A28" t="s">
        <v>565</v>
      </c>
      <c r="B28">
        <v>58</v>
      </c>
    </row>
    <row r="29" spans="1:7">
      <c r="A29" t="s">
        <v>565</v>
      </c>
      <c r="B29">
        <v>63</v>
      </c>
    </row>
    <row r="30" spans="1:7">
      <c r="A30" t="s">
        <v>565</v>
      </c>
      <c r="B30">
        <v>61</v>
      </c>
    </row>
    <row r="31" spans="1:7">
      <c r="A31" s="739" t="s">
        <v>372</v>
      </c>
      <c r="B31" s="740">
        <f>COUNT(#REF!)</f>
        <v>0</v>
      </c>
      <c r="C31" s="201"/>
    </row>
  </sheetData>
  <mergeCells count="2">
    <mergeCell ref="A1:H1"/>
    <mergeCell ref="A18:G18"/>
  </mergeCells>
  <printOptions horizontalCentered="1"/>
  <pageMargins left="0.31496062992125984" right="0.31496062992125984" top="1.1417322834645669" bottom="0.74803149606299213" header="0.70866141732283472" footer="0.70866141732283472"/>
  <pageSetup paperSize="9" scale="88" orientation="portrait" r:id="rId1"/>
  <headerFooter>
    <oddHeader>&amp;C&amp;20Basis cursus gecombineerd met gevorderd</oddHeader>
    <oddFooter>&amp;L® computraining&amp;R&amp;D</oddFooter>
  </headerFooter>
  <drawing r:id="rId2"/>
  <tableParts count="1"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showGridLines="0" zoomScaleSheetLayoutView="100" workbookViewId="0">
      <selection activeCell="K1" sqref="K1"/>
    </sheetView>
  </sheetViews>
  <sheetFormatPr defaultColWidth="9.140625" defaultRowHeight="15"/>
  <cols>
    <col min="1" max="1" width="3.140625" style="139" customWidth="1"/>
    <col min="2" max="2" width="20.85546875" style="10" customWidth="1"/>
    <col min="3" max="3" width="10" style="10" bestFit="1" customWidth="1"/>
    <col min="4" max="9" width="9.140625" style="10" customWidth="1"/>
    <col min="10" max="10" width="9.85546875" style="10" customWidth="1"/>
    <col min="11" max="16384" width="9.140625" style="10"/>
  </cols>
  <sheetData>
    <row r="1" spans="1:11" s="43" customFormat="1" ht="30.75" customHeight="1" thickBot="1">
      <c r="A1" s="39" t="s">
        <v>566</v>
      </c>
      <c r="B1" s="39"/>
      <c r="C1" s="39"/>
      <c r="D1" s="39"/>
      <c r="E1" s="39"/>
      <c r="F1" s="39"/>
      <c r="G1" s="39"/>
      <c r="H1" s="39"/>
      <c r="I1" s="39"/>
      <c r="J1" s="39"/>
      <c r="K1" s="741"/>
    </row>
    <row r="2" spans="1:11" s="46" customFormat="1" ht="19.5" thickTop="1">
      <c r="A2" s="38" t="s">
        <v>567</v>
      </c>
      <c r="B2" s="142"/>
      <c r="C2" s="142"/>
      <c r="D2" s="142"/>
      <c r="E2" s="16"/>
      <c r="F2" s="16"/>
      <c r="G2" s="16"/>
      <c r="H2" s="16"/>
      <c r="I2" s="118"/>
      <c r="J2" s="118"/>
    </row>
    <row r="3" spans="1:11" s="185" customFormat="1" ht="15.75">
      <c r="A3" s="48">
        <v>1</v>
      </c>
      <c r="B3" s="184" t="s">
        <v>568</v>
      </c>
      <c r="C3" s="49"/>
      <c r="D3" s="49"/>
      <c r="E3" s="49"/>
      <c r="F3" s="49"/>
      <c r="G3" s="49"/>
      <c r="H3" s="49"/>
      <c r="I3" s="49"/>
      <c r="J3" s="49"/>
    </row>
    <row r="4" spans="1:11" s="185" customFormat="1" ht="15.75">
      <c r="A4" s="48">
        <v>2</v>
      </c>
      <c r="B4" s="14" t="s">
        <v>569</v>
      </c>
      <c r="C4" s="49"/>
      <c r="D4" s="49"/>
      <c r="E4" s="49"/>
      <c r="F4" s="49"/>
      <c r="G4" s="49"/>
      <c r="H4" s="49"/>
      <c r="I4" s="49"/>
      <c r="J4" s="49"/>
    </row>
    <row r="5" spans="1:11" ht="15.75">
      <c r="A5" s="48">
        <v>3</v>
      </c>
      <c r="B5" s="49" t="s">
        <v>570</v>
      </c>
      <c r="C5" s="49"/>
      <c r="D5" s="49"/>
      <c r="E5" s="49"/>
      <c r="F5" s="49"/>
      <c r="G5" s="49"/>
      <c r="H5" s="49"/>
      <c r="I5" s="49"/>
      <c r="J5" s="49"/>
      <c r="K5" s="185"/>
    </row>
    <row r="6" spans="1:11" s="49" customFormat="1" ht="15.75">
      <c r="A6" s="48">
        <v>4</v>
      </c>
      <c r="B6" s="49" t="s">
        <v>571</v>
      </c>
      <c r="C6" s="52"/>
      <c r="D6" s="183"/>
      <c r="E6" s="52"/>
      <c r="F6" s="183"/>
      <c r="G6" s="183"/>
      <c r="H6" s="183"/>
      <c r="K6" s="50"/>
    </row>
    <row r="7" spans="1:11" s="49" customFormat="1" ht="15.75">
      <c r="A7" s="48">
        <v>5</v>
      </c>
      <c r="B7" s="49" t="s">
        <v>572</v>
      </c>
      <c r="C7" s="52"/>
      <c r="D7" s="183"/>
      <c r="E7" s="52"/>
      <c r="F7" s="183"/>
      <c r="G7" s="183"/>
      <c r="H7" s="183"/>
      <c r="K7" s="50"/>
    </row>
    <row r="8" spans="1:11" ht="22.5" customHeight="1">
      <c r="C8" s="742"/>
      <c r="D8" s="742"/>
      <c r="E8" s="742"/>
      <c r="F8" s="743" t="s">
        <v>573</v>
      </c>
      <c r="H8" s="742"/>
      <c r="I8" s="742"/>
      <c r="J8" s="189"/>
    </row>
    <row r="9" spans="1:11" s="181" customFormat="1" ht="17.25" customHeight="1">
      <c r="A9" s="185"/>
      <c r="B9" s="744"/>
      <c r="C9" s="126" t="s">
        <v>574</v>
      </c>
      <c r="D9" s="126" t="s">
        <v>575</v>
      </c>
      <c r="E9" s="126" t="s">
        <v>576</v>
      </c>
      <c r="F9" s="126" t="s">
        <v>577</v>
      </c>
      <c r="G9" s="126" t="s">
        <v>578</v>
      </c>
      <c r="H9" s="745" t="s">
        <v>579</v>
      </c>
      <c r="I9" s="745" t="s">
        <v>580</v>
      </c>
      <c r="J9" s="189"/>
      <c r="K9" s="185"/>
    </row>
    <row r="10" spans="1:11" s="181" customFormat="1" ht="25.35" customHeight="1">
      <c r="B10" s="746"/>
      <c r="C10" s="747">
        <v>180</v>
      </c>
      <c r="D10" s="748">
        <v>175</v>
      </c>
      <c r="E10" s="748">
        <v>155</v>
      </c>
      <c r="F10" s="748">
        <v>145</v>
      </c>
      <c r="G10" s="748">
        <v>265</v>
      </c>
      <c r="H10" s="748">
        <v>275</v>
      </c>
      <c r="I10" s="749">
        <v>235</v>
      </c>
      <c r="J10" s="10"/>
      <c r="K10" s="185"/>
    </row>
    <row r="11" spans="1:11" s="181" customFormat="1" ht="17.25" customHeight="1">
      <c r="B11" s="746"/>
      <c r="C11" s="750">
        <v>5</v>
      </c>
      <c r="D11" s="751">
        <v>15</v>
      </c>
      <c r="E11" s="751">
        <v>5</v>
      </c>
      <c r="F11" s="751">
        <v>0</v>
      </c>
      <c r="G11" s="751">
        <v>10</v>
      </c>
      <c r="H11" s="751">
        <v>15</v>
      </c>
      <c r="I11" s="752">
        <v>15</v>
      </c>
      <c r="J11" s="10"/>
      <c r="K11" s="185"/>
    </row>
    <row r="12" spans="1:11" s="181" customFormat="1" ht="17.25" customHeight="1">
      <c r="B12" s="746"/>
      <c r="C12" s="750">
        <v>46.8</v>
      </c>
      <c r="D12" s="751">
        <v>45.5</v>
      </c>
      <c r="E12" s="751">
        <v>40.299999999999997</v>
      </c>
      <c r="F12" s="751">
        <v>37.700000000000003</v>
      </c>
      <c r="G12" s="751">
        <v>68.900000000000006</v>
      </c>
      <c r="H12" s="751">
        <v>71.5</v>
      </c>
      <c r="I12" s="752">
        <v>61.1</v>
      </c>
      <c r="J12" s="10"/>
    </row>
    <row r="13" spans="1:11" s="181" customFormat="1" ht="17.25" customHeight="1">
      <c r="B13" s="746"/>
      <c r="C13" s="750">
        <v>28.7</v>
      </c>
      <c r="D13" s="751">
        <v>24.6</v>
      </c>
      <c r="E13" s="751">
        <v>32.799999999999997</v>
      </c>
      <c r="F13" s="751">
        <v>32.799999999999997</v>
      </c>
      <c r="G13" s="751">
        <v>36.9</v>
      </c>
      <c r="H13" s="751">
        <v>32.799999999999997</v>
      </c>
      <c r="I13" s="752">
        <v>28.7</v>
      </c>
      <c r="J13" s="10"/>
    </row>
    <row r="14" spans="1:11" s="181" customFormat="1" ht="17.25" customHeight="1">
      <c r="B14" s="746"/>
      <c r="C14" s="750">
        <v>49.5</v>
      </c>
      <c r="D14" s="751">
        <v>40.5</v>
      </c>
      <c r="E14" s="751">
        <v>36</v>
      </c>
      <c r="F14" s="751">
        <v>32.5</v>
      </c>
      <c r="G14" s="751">
        <v>45</v>
      </c>
      <c r="H14" s="751">
        <v>49.5</v>
      </c>
      <c r="I14" s="752">
        <v>36</v>
      </c>
      <c r="J14" s="10"/>
    </row>
    <row r="15" spans="1:11" s="181" customFormat="1" ht="17.25" customHeight="1" thickBot="1">
      <c r="B15" s="746"/>
      <c r="C15" s="753">
        <v>10.5</v>
      </c>
      <c r="D15" s="754">
        <v>14</v>
      </c>
      <c r="E15" s="754">
        <v>14</v>
      </c>
      <c r="F15" s="754">
        <v>10.5</v>
      </c>
      <c r="G15" s="754">
        <v>17.5</v>
      </c>
      <c r="H15" s="754">
        <v>17.5</v>
      </c>
      <c r="I15" s="755">
        <v>7</v>
      </c>
      <c r="J15" s="756" t="s">
        <v>374</v>
      </c>
    </row>
    <row r="16" spans="1:11" s="17" customFormat="1" ht="17.25" customHeight="1" thickTop="1">
      <c r="B16" s="318" t="s">
        <v>581</v>
      </c>
      <c r="C16" s="757">
        <f>SUM(C10:C15)</f>
        <v>320.5</v>
      </c>
      <c r="D16" s="757">
        <f t="shared" ref="D16:I16" si="0">SUM(D10:D15)</f>
        <v>314.60000000000002</v>
      </c>
      <c r="E16" s="757">
        <f t="shared" si="0"/>
        <v>283.10000000000002</v>
      </c>
      <c r="F16" s="757">
        <f t="shared" si="0"/>
        <v>258.5</v>
      </c>
      <c r="G16" s="757">
        <f t="shared" si="0"/>
        <v>443.29999999999995</v>
      </c>
      <c r="H16" s="757">
        <f t="shared" si="0"/>
        <v>461.3</v>
      </c>
      <c r="I16" s="757">
        <f t="shared" si="0"/>
        <v>382.8</v>
      </c>
      <c r="J16" s="758"/>
    </row>
    <row r="17" spans="1:10" ht="6.75" customHeight="1">
      <c r="A17" s="10"/>
      <c r="B17" s="759"/>
      <c r="C17" s="759"/>
      <c r="D17" s="759"/>
      <c r="E17" s="759"/>
      <c r="F17" s="759"/>
      <c r="G17" s="759"/>
      <c r="H17" s="759"/>
      <c r="J17" s="14"/>
    </row>
    <row r="18" spans="1:10" s="760" customFormat="1" ht="17.25" customHeight="1">
      <c r="B18" s="761" t="s">
        <v>582</v>
      </c>
      <c r="C18" s="762"/>
      <c r="D18" s="763"/>
      <c r="E18" s="763"/>
      <c r="F18" s="763"/>
      <c r="G18" s="763"/>
      <c r="H18" s="763"/>
      <c r="I18" s="763"/>
      <c r="J18" s="764"/>
    </row>
    <row r="19" spans="1:10" s="760" customFormat="1" ht="17.25" customHeight="1">
      <c r="B19" s="761" t="s">
        <v>583</v>
      </c>
      <c r="C19" s="762"/>
      <c r="D19" s="763"/>
      <c r="E19" s="763"/>
      <c r="F19" s="763"/>
      <c r="G19" s="763"/>
      <c r="H19" s="763"/>
      <c r="I19" s="763"/>
      <c r="J19" s="764"/>
    </row>
    <row r="20" spans="1:10" s="760" customFormat="1" ht="17.25" customHeight="1">
      <c r="B20" s="761" t="s">
        <v>584</v>
      </c>
      <c r="C20" s="762"/>
      <c r="D20" s="763"/>
      <c r="E20" s="763"/>
      <c r="F20" s="763"/>
      <c r="G20" s="763"/>
      <c r="H20" s="763"/>
      <c r="I20" s="763"/>
      <c r="J20" s="764"/>
    </row>
    <row r="21" spans="1:10" s="760" customFormat="1" ht="12" customHeight="1">
      <c r="B21" s="761"/>
      <c r="C21" s="765"/>
      <c r="D21" s="763"/>
      <c r="E21" s="763"/>
      <c r="F21" s="763"/>
      <c r="G21" s="763"/>
      <c r="H21" s="763"/>
      <c r="I21" s="763"/>
      <c r="J21" s="764"/>
    </row>
    <row r="22" spans="1:10" s="760" customFormat="1" ht="17.25" customHeight="1">
      <c r="B22" s="761" t="s">
        <v>585</v>
      </c>
      <c r="C22" s="762"/>
      <c r="D22" s="766" t="s">
        <v>39</v>
      </c>
      <c r="E22" s="766"/>
      <c r="F22" s="766"/>
      <c r="G22" s="766"/>
      <c r="H22" s="766"/>
      <c r="I22" s="766"/>
      <c r="J22" s="764"/>
    </row>
    <row r="23" spans="1:10" ht="27" thickBot="1">
      <c r="A23" s="767"/>
      <c r="B23" s="191"/>
      <c r="D23" s="768" t="s">
        <v>573</v>
      </c>
      <c r="E23" s="768"/>
      <c r="F23" s="768"/>
      <c r="G23" s="768"/>
      <c r="H23" s="768"/>
      <c r="I23" s="768"/>
      <c r="J23" s="189"/>
    </row>
    <row r="24" spans="1:10" ht="51" customHeight="1">
      <c r="B24" s="769"/>
      <c r="C24" s="770" t="s">
        <v>574</v>
      </c>
      <c r="D24" s="771" t="s">
        <v>575</v>
      </c>
      <c r="E24" s="771" t="s">
        <v>576</v>
      </c>
      <c r="F24" s="771" t="s">
        <v>577</v>
      </c>
      <c r="G24" s="771" t="s">
        <v>578</v>
      </c>
      <c r="H24" s="772" t="s">
        <v>579</v>
      </c>
      <c r="I24" s="773" t="s">
        <v>580</v>
      </c>
      <c r="J24" s="189"/>
    </row>
    <row r="25" spans="1:10" ht="18.75">
      <c r="B25" s="746"/>
      <c r="C25" s="774">
        <v>180</v>
      </c>
      <c r="D25" s="775">
        <v>175</v>
      </c>
      <c r="E25" s="775">
        <v>155</v>
      </c>
      <c r="F25" s="775">
        <v>145</v>
      </c>
      <c r="G25" s="775">
        <v>265</v>
      </c>
      <c r="H25" s="776">
        <v>275</v>
      </c>
      <c r="I25" s="777">
        <v>235</v>
      </c>
    </row>
    <row r="26" spans="1:10" ht="18.75">
      <c r="B26" s="746"/>
      <c r="C26" s="778">
        <v>5</v>
      </c>
      <c r="D26" s="779">
        <v>15</v>
      </c>
      <c r="E26" s="779">
        <v>5</v>
      </c>
      <c r="F26" s="779">
        <v>0</v>
      </c>
      <c r="G26" s="779">
        <v>10</v>
      </c>
      <c r="H26" s="780">
        <v>15</v>
      </c>
      <c r="I26" s="781">
        <v>15</v>
      </c>
    </row>
    <row r="27" spans="1:10" ht="18.75">
      <c r="B27" s="746"/>
      <c r="C27" s="778">
        <v>46.8</v>
      </c>
      <c r="D27" s="779">
        <v>45.5</v>
      </c>
      <c r="E27" s="779">
        <v>40.299999999999997</v>
      </c>
      <c r="F27" s="779">
        <v>37.700000000000003</v>
      </c>
      <c r="G27" s="779">
        <v>68.900000000000006</v>
      </c>
      <c r="H27" s="780">
        <v>71.5</v>
      </c>
      <c r="I27" s="781">
        <v>61.1</v>
      </c>
    </row>
    <row r="28" spans="1:10" ht="18.75">
      <c r="B28" s="746"/>
      <c r="C28" s="778">
        <v>28.7</v>
      </c>
      <c r="D28" s="779">
        <v>24.6</v>
      </c>
      <c r="E28" s="779">
        <v>32.799999999999997</v>
      </c>
      <c r="F28" s="779">
        <v>32.799999999999997</v>
      </c>
      <c r="G28" s="779">
        <v>36.9</v>
      </c>
      <c r="H28" s="780">
        <v>32.799999999999997</v>
      </c>
      <c r="I28" s="781">
        <v>28.7</v>
      </c>
    </row>
    <row r="29" spans="1:10" ht="18.75">
      <c r="B29" s="746"/>
      <c r="C29" s="778">
        <v>49.5</v>
      </c>
      <c r="D29" s="779">
        <v>40.5</v>
      </c>
      <c r="E29" s="779">
        <v>36</v>
      </c>
      <c r="F29" s="779">
        <v>32.5</v>
      </c>
      <c r="G29" s="779">
        <v>45</v>
      </c>
      <c r="H29" s="780">
        <v>49.5</v>
      </c>
      <c r="I29" s="781">
        <v>36</v>
      </c>
    </row>
    <row r="30" spans="1:10" ht="19.5" thickBot="1">
      <c r="B30" s="746"/>
      <c r="C30" s="782">
        <v>10.5</v>
      </c>
      <c r="D30" s="783">
        <v>14</v>
      </c>
      <c r="E30" s="783">
        <v>14</v>
      </c>
      <c r="F30" s="783">
        <v>10.5</v>
      </c>
      <c r="G30" s="783">
        <v>17.5</v>
      </c>
      <c r="H30" s="784">
        <v>17.5</v>
      </c>
      <c r="I30" s="785">
        <v>7</v>
      </c>
      <c r="J30" s="10" t="s">
        <v>586</v>
      </c>
    </row>
    <row r="31" spans="1:10" ht="15.75" thickTop="1">
      <c r="B31" s="318" t="s">
        <v>581</v>
      </c>
      <c r="C31" s="757">
        <f t="shared" ref="C31:I31" si="1">SUM(C25:C30)</f>
        <v>320.5</v>
      </c>
      <c r="D31" s="757">
        <f t="shared" si="1"/>
        <v>314.60000000000002</v>
      </c>
      <c r="E31" s="757">
        <f t="shared" si="1"/>
        <v>283.10000000000002</v>
      </c>
      <c r="F31" s="757">
        <f t="shared" si="1"/>
        <v>258.5</v>
      </c>
      <c r="G31" s="757">
        <f t="shared" si="1"/>
        <v>443.29999999999995</v>
      </c>
      <c r="H31" s="757">
        <f t="shared" si="1"/>
        <v>461.3</v>
      </c>
      <c r="I31" s="757">
        <f t="shared" si="1"/>
        <v>382.8</v>
      </c>
      <c r="J31" s="786">
        <f>SUM(C31:I31)</f>
        <v>2464.1000000000004</v>
      </c>
    </row>
    <row r="32" spans="1:10" ht="6.75" customHeight="1">
      <c r="A32" s="10"/>
      <c r="B32" s="759"/>
      <c r="C32" s="759"/>
      <c r="D32" s="759"/>
      <c r="E32" s="759"/>
      <c r="F32" s="759"/>
      <c r="G32" s="759"/>
      <c r="H32" s="759"/>
      <c r="J32" s="14"/>
    </row>
    <row r="33" spans="1:9" s="761" customFormat="1" ht="12.75">
      <c r="B33" s="761" t="s">
        <v>587</v>
      </c>
      <c r="C33" s="762">
        <f>MIN(C25:I30)</f>
        <v>0</v>
      </c>
      <c r="E33" s="787"/>
      <c r="F33" s="787"/>
      <c r="G33" s="787"/>
      <c r="H33" s="787"/>
    </row>
    <row r="34" spans="1:9" s="761" customFormat="1" ht="12.75">
      <c r="A34" s="788"/>
      <c r="B34" s="761" t="s">
        <v>588</v>
      </c>
      <c r="C34" s="762">
        <v>275</v>
      </c>
      <c r="E34" s="787"/>
      <c r="F34" s="787"/>
      <c r="G34" s="787"/>
      <c r="H34" s="787"/>
    </row>
    <row r="35" spans="1:9" s="761" customFormat="1" ht="12.75">
      <c r="A35" s="788"/>
      <c r="B35" s="761" t="s">
        <v>589</v>
      </c>
      <c r="C35" s="762">
        <f>AVERAGE(C25:I30)</f>
        <v>58.669047619047618</v>
      </c>
      <c r="E35" s="787"/>
      <c r="F35" s="787"/>
      <c r="G35" s="787"/>
      <c r="H35" s="787"/>
    </row>
    <row r="36" spans="1:9" s="761" customFormat="1" ht="12.75">
      <c r="A36" s="788"/>
      <c r="C36" s="789"/>
    </row>
    <row r="37" spans="1:9" s="761" customFormat="1" ht="12.75">
      <c r="A37" s="788"/>
      <c r="B37" s="761" t="s">
        <v>585</v>
      </c>
      <c r="C37" s="790">
        <f>SUM(C31:I31)</f>
        <v>2464.1000000000004</v>
      </c>
      <c r="D37" s="791"/>
      <c r="E37" s="791"/>
      <c r="F37" s="791"/>
      <c r="G37" s="791"/>
      <c r="H37" s="791"/>
      <c r="I37" s="791"/>
    </row>
  </sheetData>
  <mergeCells count="3">
    <mergeCell ref="A1:J1"/>
    <mergeCell ref="D22:I22"/>
    <mergeCell ref="D23:I23"/>
  </mergeCells>
  <printOptions horizontalCentered="1"/>
  <pageMargins left="0.19685039370078741" right="0.19685039370078741" top="0.98425196850393704" bottom="0.78740157480314965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4577" r:id="rId5">
          <objectPr defaultSize="0" autoPict="0" r:id="rId6">
            <anchor moveWithCells="1" sizeWithCells="1">
              <from>
                <xdr:col>2</xdr:col>
                <xdr:colOff>619125</xdr:colOff>
                <xdr:row>14</xdr:row>
                <xdr:rowOff>200025</xdr:rowOff>
              </from>
              <to>
                <xdr:col>2</xdr:col>
                <xdr:colOff>619125</xdr:colOff>
                <xdr:row>14</xdr:row>
                <xdr:rowOff>200025</xdr:rowOff>
              </to>
            </anchor>
          </objectPr>
        </oleObject>
      </mc:Choice>
      <mc:Fallback>
        <oleObject progId="PBrush" shapeId="24577" r:id="rId5"/>
      </mc:Fallback>
    </mc:AlternateContent>
    <mc:AlternateContent xmlns:mc="http://schemas.openxmlformats.org/markup-compatibility/2006">
      <mc:Choice Requires="x14">
        <oleObject progId="PBrush" shapeId="24578" r:id="rId7">
          <objectPr defaultSize="0" autoPict="0" r:id="rId6">
            <anchor moveWithCells="1" sizeWithCells="1">
              <from>
                <xdr:col>2</xdr:col>
                <xdr:colOff>619125</xdr:colOff>
                <xdr:row>14</xdr:row>
                <xdr:rowOff>200025</xdr:rowOff>
              </from>
              <to>
                <xdr:col>2</xdr:col>
                <xdr:colOff>619125</xdr:colOff>
                <xdr:row>14</xdr:row>
                <xdr:rowOff>200025</xdr:rowOff>
              </to>
            </anchor>
          </objectPr>
        </oleObject>
      </mc:Choice>
      <mc:Fallback>
        <oleObject progId="PBrush" shapeId="24578" r:id="rId7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5"/>
  <sheetViews>
    <sheetView showGridLines="0" zoomScaleNormal="100" zoomScaleSheetLayoutView="100" workbookViewId="0">
      <selection activeCell="C20" sqref="C20"/>
    </sheetView>
  </sheetViews>
  <sheetFormatPr defaultColWidth="9.140625" defaultRowHeight="15"/>
  <cols>
    <col min="1" max="1" width="3.42578125" style="801" customWidth="1"/>
    <col min="2" max="2" width="21" style="28" customWidth="1"/>
    <col min="3" max="7" width="8.85546875" style="28" customWidth="1"/>
    <col min="8" max="8" width="12.85546875" style="28" customWidth="1"/>
    <col min="9" max="9" width="14.85546875" style="28" customWidth="1"/>
    <col min="10" max="16384" width="9.140625" style="28"/>
  </cols>
  <sheetData>
    <row r="1" spans="1:11" s="43" customFormat="1" ht="30.75" customHeight="1" thickBot="1">
      <c r="A1" s="40" t="s">
        <v>590</v>
      </c>
      <c r="B1" s="40"/>
      <c r="C1" s="40"/>
      <c r="D1" s="40"/>
      <c r="E1" s="40"/>
      <c r="F1" s="40"/>
      <c r="G1" s="40"/>
      <c r="H1" s="40"/>
      <c r="I1" s="40"/>
      <c r="J1" s="741"/>
      <c r="K1" s="741"/>
    </row>
    <row r="2" spans="1:11" s="792" customFormat="1" ht="19.5" thickTop="1">
      <c r="A2" s="38" t="s">
        <v>591</v>
      </c>
      <c r="B2" s="142"/>
      <c r="C2" s="142"/>
      <c r="D2" s="16"/>
      <c r="E2" s="16"/>
      <c r="F2" s="16"/>
      <c r="G2" s="16"/>
      <c r="H2" s="118"/>
      <c r="I2" s="118"/>
    </row>
    <row r="3" spans="1:11" s="20" customFormat="1">
      <c r="A3" s="793">
        <v>1</v>
      </c>
      <c r="B3" s="794" t="s">
        <v>592</v>
      </c>
      <c r="C3" s="203"/>
      <c r="D3" s="203"/>
      <c r="E3" s="203"/>
      <c r="F3" s="203"/>
      <c r="G3" s="203"/>
      <c r="H3" s="203"/>
      <c r="I3" s="203"/>
    </row>
    <row r="4" spans="1:11" s="20" customFormat="1">
      <c r="A4" s="793">
        <v>2</v>
      </c>
      <c r="B4" s="794" t="s">
        <v>593</v>
      </c>
      <c r="C4" s="203"/>
      <c r="D4" s="203"/>
      <c r="E4" s="203"/>
      <c r="F4" s="203"/>
      <c r="G4" s="203"/>
      <c r="H4" s="203"/>
      <c r="I4" s="203"/>
    </row>
    <row r="5" spans="1:11" s="20" customFormat="1">
      <c r="A5" s="793">
        <v>3</v>
      </c>
      <c r="B5" s="671" t="s">
        <v>594</v>
      </c>
      <c r="C5" s="203"/>
      <c r="D5" s="203"/>
      <c r="E5" s="203"/>
      <c r="F5" s="203"/>
      <c r="G5" s="203"/>
      <c r="H5" s="203"/>
      <c r="I5" s="203"/>
    </row>
    <row r="6" spans="1:11" s="20" customFormat="1">
      <c r="A6" s="793">
        <v>4</v>
      </c>
      <c r="B6" s="794" t="s">
        <v>595</v>
      </c>
      <c r="C6" s="203"/>
      <c r="D6" s="203"/>
      <c r="E6" s="203"/>
      <c r="F6" s="203"/>
      <c r="G6" s="203"/>
      <c r="H6" s="203"/>
      <c r="I6" s="203"/>
    </row>
    <row r="7" spans="1:11" s="20" customFormat="1">
      <c r="A7" s="793">
        <v>5</v>
      </c>
      <c r="B7" s="671" t="s">
        <v>596</v>
      </c>
      <c r="C7" s="203"/>
      <c r="D7" s="203"/>
      <c r="E7" s="203"/>
      <c r="F7" s="203"/>
      <c r="G7" s="203"/>
      <c r="H7" s="203"/>
      <c r="I7" s="203"/>
    </row>
    <row r="8" spans="1:11" s="20" customFormat="1">
      <c r="A8" s="318"/>
      <c r="B8" s="671"/>
      <c r="C8" s="203"/>
      <c r="D8" s="203"/>
      <c r="E8" s="203"/>
      <c r="F8" s="203"/>
      <c r="G8" s="203"/>
      <c r="H8" s="203"/>
      <c r="I8" s="203"/>
    </row>
    <row r="9" spans="1:11" s="792" customFormat="1" ht="18.75">
      <c r="A9" s="38" t="s">
        <v>597</v>
      </c>
      <c r="B9" s="142"/>
      <c r="C9" s="142"/>
      <c r="D9" s="16"/>
      <c r="E9" s="16"/>
      <c r="F9" s="16"/>
      <c r="G9" s="16"/>
      <c r="H9" s="118"/>
      <c r="I9" s="118"/>
    </row>
    <row r="10" spans="1:11" s="49" customFormat="1" ht="15.75">
      <c r="A10" s="793">
        <v>1</v>
      </c>
      <c r="B10" s="203" t="s">
        <v>598</v>
      </c>
      <c r="C10" s="794"/>
      <c r="D10" s="795"/>
      <c r="E10" s="794"/>
      <c r="F10" s="795"/>
      <c r="G10" s="795"/>
      <c r="H10" s="795"/>
      <c r="I10" s="203"/>
      <c r="J10" s="18"/>
    </row>
    <row r="11" spans="1:11" s="49" customFormat="1" ht="15.75">
      <c r="A11" s="793">
        <v>2</v>
      </c>
      <c r="B11" s="794" t="s">
        <v>599</v>
      </c>
      <c r="C11" s="795"/>
      <c r="D11" s="794"/>
      <c r="E11" s="795"/>
      <c r="F11" s="795"/>
      <c r="G11" s="795"/>
      <c r="H11" s="795"/>
      <c r="I11" s="795"/>
      <c r="J11" s="18"/>
    </row>
    <row r="12" spans="1:11" s="181" customFormat="1" ht="18.75">
      <c r="A12" s="793">
        <v>3</v>
      </c>
      <c r="B12" s="203" t="s">
        <v>600</v>
      </c>
      <c r="C12" s="795"/>
      <c r="D12" s="794"/>
      <c r="E12" s="795"/>
      <c r="F12" s="795"/>
      <c r="G12" s="795"/>
      <c r="H12" s="795"/>
      <c r="I12" s="795"/>
      <c r="J12" s="20"/>
    </row>
    <row r="13" spans="1:11" s="181" customFormat="1" ht="18.75">
      <c r="A13" s="793">
        <v>4</v>
      </c>
      <c r="B13" s="796" t="s">
        <v>601</v>
      </c>
      <c r="C13" s="203"/>
      <c r="D13" s="203"/>
      <c r="E13" s="203"/>
      <c r="F13" s="203"/>
      <c r="G13" s="203"/>
      <c r="H13" s="203"/>
      <c r="I13" s="203"/>
    </row>
    <row r="14" spans="1:11">
      <c r="A14" s="793">
        <v>5</v>
      </c>
      <c r="B14" s="203" t="s">
        <v>602</v>
      </c>
      <c r="C14" s="203"/>
      <c r="D14" s="203"/>
      <c r="E14" s="203"/>
      <c r="F14" s="203"/>
      <c r="G14" s="203"/>
      <c r="H14" s="203"/>
      <c r="I14" s="203"/>
    </row>
    <row r="15" spans="1:11">
      <c r="A15" s="793">
        <v>6</v>
      </c>
      <c r="B15" s="203" t="s">
        <v>603</v>
      </c>
      <c r="C15" s="203"/>
      <c r="D15" s="203"/>
      <c r="E15" s="203"/>
      <c r="F15" s="203"/>
      <c r="G15" s="203"/>
      <c r="H15" s="203"/>
      <c r="I15" s="203"/>
    </row>
    <row r="16" spans="1:11">
      <c r="A16" s="793">
        <v>7</v>
      </c>
      <c r="B16" s="203" t="s">
        <v>604</v>
      </c>
      <c r="C16" s="203"/>
      <c r="D16" s="203"/>
      <c r="E16" s="203"/>
      <c r="F16" s="203"/>
      <c r="G16" s="203"/>
      <c r="H16" s="203"/>
      <c r="I16" s="203"/>
    </row>
    <row r="17" spans="1:9">
      <c r="A17" s="793">
        <v>8</v>
      </c>
      <c r="B17" s="203" t="s">
        <v>605</v>
      </c>
      <c r="C17" s="203"/>
      <c r="D17" s="203"/>
      <c r="E17" s="203"/>
      <c r="F17" s="203"/>
      <c r="G17" s="203"/>
      <c r="H17" s="203"/>
      <c r="I17" s="203"/>
    </row>
    <row r="18" spans="1:9">
      <c r="A18" s="793">
        <v>9</v>
      </c>
      <c r="B18" s="796" t="s">
        <v>606</v>
      </c>
      <c r="C18" s="203"/>
      <c r="D18" s="203"/>
      <c r="E18" s="203"/>
      <c r="F18" s="203"/>
      <c r="G18" s="203"/>
      <c r="H18" s="203"/>
      <c r="I18" s="203"/>
    </row>
    <row r="19" spans="1:9">
      <c r="A19" s="793">
        <v>10</v>
      </c>
      <c r="B19" s="203" t="s">
        <v>602</v>
      </c>
      <c r="C19" s="203"/>
      <c r="D19" s="203"/>
      <c r="E19" s="203"/>
      <c r="F19" s="203"/>
      <c r="G19" s="203"/>
      <c r="H19" s="203"/>
      <c r="I19" s="203"/>
    </row>
    <row r="20" spans="1:9">
      <c r="A20" s="793">
        <v>11</v>
      </c>
      <c r="B20" s="203" t="s">
        <v>607</v>
      </c>
      <c r="C20" s="203"/>
      <c r="D20" s="203"/>
      <c r="E20" s="203"/>
      <c r="F20" s="203"/>
      <c r="G20" s="203"/>
      <c r="H20" s="203"/>
      <c r="I20" s="203"/>
    </row>
    <row r="21" spans="1:9" ht="15.75" thickBot="1">
      <c r="A21" s="318">
        <v>12</v>
      </c>
      <c r="B21" s="203" t="s">
        <v>608</v>
      </c>
      <c r="C21" s="203"/>
      <c r="D21" s="203"/>
      <c r="E21" s="203"/>
      <c r="F21" s="203"/>
      <c r="G21" s="203"/>
      <c r="H21" s="203"/>
      <c r="I21" s="203"/>
    </row>
    <row r="22" spans="1:9" ht="17.25" customHeight="1" thickBot="1">
      <c r="A22" s="797"/>
      <c r="B22" s="798" t="s">
        <v>609</v>
      </c>
      <c r="C22" s="799"/>
      <c r="D22" s="799"/>
      <c r="E22" s="799"/>
      <c r="F22" s="799"/>
      <c r="G22" s="799"/>
      <c r="H22" s="799"/>
      <c r="I22" s="800"/>
    </row>
    <row r="23" spans="1:9">
      <c r="B23" s="802"/>
      <c r="C23" s="803">
        <v>2012</v>
      </c>
      <c r="D23" s="803">
        <v>2013</v>
      </c>
      <c r="E23" s="803">
        <v>2014</v>
      </c>
      <c r="F23" s="803">
        <v>2015</v>
      </c>
      <c r="G23" s="803">
        <v>2016</v>
      </c>
      <c r="H23" s="802" t="s">
        <v>610</v>
      </c>
      <c r="I23" s="804" t="s">
        <v>611</v>
      </c>
    </row>
    <row r="24" spans="1:9">
      <c r="B24" s="586" t="s">
        <v>612</v>
      </c>
      <c r="C24" s="805">
        <v>42</v>
      </c>
      <c r="D24" s="805">
        <v>8</v>
      </c>
      <c r="E24" s="805">
        <v>0</v>
      </c>
      <c r="F24" s="805">
        <v>3</v>
      </c>
      <c r="G24" s="805">
        <v>5</v>
      </c>
      <c r="H24" s="806"/>
      <c r="I24" s="807"/>
    </row>
    <row r="25" spans="1:9">
      <c r="B25" s="586" t="s">
        <v>613</v>
      </c>
      <c r="C25" s="808">
        <v>25</v>
      </c>
      <c r="D25" s="808">
        <v>21</v>
      </c>
      <c r="E25" s="808">
        <v>4</v>
      </c>
      <c r="F25" s="808">
        <v>14</v>
      </c>
      <c r="G25" s="808">
        <v>14</v>
      </c>
      <c r="H25" s="809"/>
      <c r="I25" s="810"/>
    </row>
    <row r="26" spans="1:9">
      <c r="B26" s="586" t="s">
        <v>614</v>
      </c>
      <c r="C26" s="808">
        <v>25</v>
      </c>
      <c r="D26" s="808">
        <v>30</v>
      </c>
      <c r="E26" s="808">
        <v>25</v>
      </c>
      <c r="F26" s="808">
        <v>28</v>
      </c>
      <c r="G26" s="808">
        <v>28</v>
      </c>
      <c r="H26" s="809"/>
      <c r="I26" s="810"/>
    </row>
    <row r="27" spans="1:9">
      <c r="B27" s="586" t="s">
        <v>615</v>
      </c>
      <c r="C27" s="808">
        <v>14</v>
      </c>
      <c r="D27" s="808">
        <v>14</v>
      </c>
      <c r="E27" s="808">
        <v>14</v>
      </c>
      <c r="F27" s="808">
        <v>21</v>
      </c>
      <c r="G27" s="808">
        <v>23</v>
      </c>
      <c r="H27" s="809"/>
      <c r="I27" s="810"/>
    </row>
    <row r="28" spans="1:9">
      <c r="B28" s="586" t="s">
        <v>616</v>
      </c>
      <c r="C28" s="808">
        <v>25</v>
      </c>
      <c r="D28" s="808">
        <v>19</v>
      </c>
      <c r="E28" s="808">
        <v>23</v>
      </c>
      <c r="F28" s="808">
        <v>14</v>
      </c>
      <c r="G28" s="808">
        <v>21</v>
      </c>
      <c r="H28" s="809"/>
      <c r="I28" s="810"/>
    </row>
    <row r="29" spans="1:9">
      <c r="B29" s="586" t="s">
        <v>617</v>
      </c>
      <c r="C29" s="808">
        <v>8</v>
      </c>
      <c r="D29" s="808">
        <v>14</v>
      </c>
      <c r="E29" s="808">
        <v>29</v>
      </c>
      <c r="F29" s="808">
        <v>3</v>
      </c>
      <c r="G29" s="808">
        <v>14</v>
      </c>
      <c r="H29" s="809"/>
      <c r="I29" s="810"/>
    </row>
    <row r="30" spans="1:9">
      <c r="B30" s="586" t="s">
        <v>618</v>
      </c>
      <c r="C30" s="811">
        <v>16</v>
      </c>
      <c r="D30" s="811">
        <v>16</v>
      </c>
      <c r="E30" s="811">
        <v>30</v>
      </c>
      <c r="F30" s="811">
        <v>5</v>
      </c>
      <c r="G30" s="811">
        <v>12</v>
      </c>
      <c r="H30" s="812"/>
      <c r="I30" s="813"/>
    </row>
    <row r="31" spans="1:9" ht="8.1" customHeight="1"/>
    <row r="32" spans="1:9" ht="18.75">
      <c r="C32" s="814" t="s">
        <v>39</v>
      </c>
      <c r="D32" s="814"/>
      <c r="E32" s="814"/>
      <c r="F32" s="814"/>
      <c r="G32" s="814"/>
      <c r="H32" s="814"/>
      <c r="I32" s="815" t="s">
        <v>619</v>
      </c>
    </row>
    <row r="33" spans="1:9">
      <c r="B33" s="816"/>
      <c r="C33" s="803">
        <v>2012</v>
      </c>
      <c r="D33" s="803">
        <v>2013</v>
      </c>
      <c r="E33" s="803">
        <v>2014</v>
      </c>
      <c r="F33" s="803">
        <v>2015</v>
      </c>
      <c r="G33" s="803">
        <v>2016</v>
      </c>
      <c r="H33" s="816" t="s">
        <v>610</v>
      </c>
      <c r="I33" s="817" t="s">
        <v>611</v>
      </c>
    </row>
    <row r="34" spans="1:9">
      <c r="B34" s="816" t="s">
        <v>612</v>
      </c>
      <c r="C34" s="805">
        <v>42</v>
      </c>
      <c r="D34" s="805">
        <v>8</v>
      </c>
      <c r="E34" s="805">
        <v>0</v>
      </c>
      <c r="F34" s="805">
        <v>3</v>
      </c>
      <c r="G34" s="805">
        <v>5</v>
      </c>
      <c r="H34" s="818">
        <f t="shared" ref="H34:H39" si="0">SUM(C34:G34)</f>
        <v>58</v>
      </c>
      <c r="I34" s="819" t="str">
        <f>IF(H34&gt;100,"ja","nee")</f>
        <v>nee</v>
      </c>
    </row>
    <row r="35" spans="1:9">
      <c r="B35" s="816" t="s">
        <v>613</v>
      </c>
      <c r="C35" s="808">
        <v>25</v>
      </c>
      <c r="D35" s="808">
        <v>21</v>
      </c>
      <c r="E35" s="808">
        <v>4</v>
      </c>
      <c r="F35" s="808">
        <v>14</v>
      </c>
      <c r="G35" s="808">
        <v>14</v>
      </c>
      <c r="H35" s="818">
        <v>120</v>
      </c>
      <c r="I35" s="819" t="str">
        <f t="shared" ref="I35:I40" si="1">IF(H35&gt;100,"ja","nee")</f>
        <v>ja</v>
      </c>
    </row>
    <row r="36" spans="1:9">
      <c r="B36" s="816" t="s">
        <v>614</v>
      </c>
      <c r="C36" s="808">
        <v>25</v>
      </c>
      <c r="D36" s="808">
        <v>30</v>
      </c>
      <c r="E36" s="808">
        <v>25</v>
      </c>
      <c r="F36" s="808">
        <v>28</v>
      </c>
      <c r="G36" s="808">
        <v>28</v>
      </c>
      <c r="H36" s="818">
        <f t="shared" si="0"/>
        <v>136</v>
      </c>
      <c r="I36" s="819" t="str">
        <f t="shared" si="1"/>
        <v>ja</v>
      </c>
    </row>
    <row r="37" spans="1:9">
      <c r="B37" s="816" t="s">
        <v>615</v>
      </c>
      <c r="C37" s="808">
        <v>14</v>
      </c>
      <c r="D37" s="808">
        <v>14</v>
      </c>
      <c r="E37" s="808">
        <v>14</v>
      </c>
      <c r="F37" s="808">
        <v>21</v>
      </c>
      <c r="G37" s="808">
        <v>23</v>
      </c>
      <c r="H37" s="818">
        <f t="shared" si="0"/>
        <v>86</v>
      </c>
      <c r="I37" s="819" t="str">
        <f t="shared" si="1"/>
        <v>nee</v>
      </c>
    </row>
    <row r="38" spans="1:9">
      <c r="B38" s="816" t="s">
        <v>616</v>
      </c>
      <c r="C38" s="808">
        <v>25</v>
      </c>
      <c r="D38" s="808">
        <v>19</v>
      </c>
      <c r="E38" s="808">
        <v>23</v>
      </c>
      <c r="F38" s="808">
        <v>14</v>
      </c>
      <c r="G38" s="808">
        <v>21</v>
      </c>
      <c r="H38" s="818">
        <f t="shared" si="0"/>
        <v>102</v>
      </c>
      <c r="I38" s="819" t="str">
        <f t="shared" si="1"/>
        <v>ja</v>
      </c>
    </row>
    <row r="39" spans="1:9">
      <c r="B39" s="816" t="s">
        <v>617</v>
      </c>
      <c r="C39" s="808">
        <v>8</v>
      </c>
      <c r="D39" s="808">
        <v>14</v>
      </c>
      <c r="E39" s="808">
        <v>29</v>
      </c>
      <c r="F39" s="808">
        <v>3</v>
      </c>
      <c r="G39" s="808">
        <v>14</v>
      </c>
      <c r="H39" s="818">
        <f t="shared" si="0"/>
        <v>68</v>
      </c>
      <c r="I39" s="819" t="str">
        <f t="shared" si="1"/>
        <v>nee</v>
      </c>
    </row>
    <row r="40" spans="1:9">
      <c r="B40" s="816" t="s">
        <v>618</v>
      </c>
      <c r="C40" s="811">
        <v>16</v>
      </c>
      <c r="D40" s="811">
        <v>16</v>
      </c>
      <c r="E40" s="811">
        <v>30</v>
      </c>
      <c r="F40" s="811">
        <v>5</v>
      </c>
      <c r="G40" s="811">
        <v>12</v>
      </c>
      <c r="H40" s="820">
        <v>101</v>
      </c>
      <c r="I40" s="819" t="str">
        <f t="shared" si="1"/>
        <v>ja</v>
      </c>
    </row>
    <row r="41" spans="1:9">
      <c r="B41" s="795"/>
      <c r="C41" s="795"/>
      <c r="D41" s="795"/>
      <c r="E41" s="795"/>
      <c r="F41" s="795"/>
      <c r="G41" s="795"/>
      <c r="H41" s="821"/>
      <c r="I41" s="822"/>
    </row>
    <row r="42" spans="1:9" ht="18.75">
      <c r="A42" s="142"/>
      <c r="B42" s="142" t="s">
        <v>620</v>
      </c>
      <c r="C42" s="142"/>
      <c r="D42" s="142"/>
      <c r="E42" s="142"/>
      <c r="F42" s="142"/>
      <c r="G42" s="142"/>
      <c r="H42" s="142"/>
      <c r="I42" s="142"/>
    </row>
    <row r="43" spans="1:9">
      <c r="B43" s="28" t="s">
        <v>621</v>
      </c>
    </row>
    <row r="44" spans="1:9">
      <c r="B44" s="28" t="s">
        <v>622</v>
      </c>
    </row>
    <row r="45" spans="1:9">
      <c r="B45" s="24" t="s">
        <v>623</v>
      </c>
    </row>
  </sheetData>
  <mergeCells count="3">
    <mergeCell ref="A1:I1"/>
    <mergeCell ref="B22:I22"/>
    <mergeCell ref="C32:H32"/>
  </mergeCells>
  <conditionalFormatting sqref="I34:I41">
    <cfRule type="cellIs" dxfId="4" priority="1" stopIfTrue="1" operator="equal">
      <formula>"nee"</formula>
    </cfRule>
    <cfRule type="cellIs" dxfId="3" priority="2" stopIfTrue="1" operator="equal">
      <formula>"ja"</formula>
    </cfRule>
  </conditionalFormatting>
  <printOptions horizontalCentered="1"/>
  <pageMargins left="0.19685039370078741" right="0.19685039370078741" top="0.98425196850393704" bottom="0.78740157480314965" header="0.51181102362204722" footer="0.51181102362204722"/>
  <pageSetup paperSize="9" scale="95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5601" r:id="rId5">
          <objectPr defaultSize="0" autoPict="0" r:id="rId6">
            <anchor moveWithCells="1" sizeWithCells="1">
              <from>
                <xdr:col>4</xdr:col>
                <xdr:colOff>152400</xdr:colOff>
                <xdr:row>22</xdr:row>
                <xdr:rowOff>123825</xdr:rowOff>
              </from>
              <to>
                <xdr:col>4</xdr:col>
                <xdr:colOff>152400</xdr:colOff>
                <xdr:row>22</xdr:row>
                <xdr:rowOff>123825</xdr:rowOff>
              </to>
            </anchor>
          </objectPr>
        </oleObject>
      </mc:Choice>
      <mc:Fallback>
        <oleObject progId="PBrush" shapeId="25601" r:id="rId5"/>
      </mc:Fallback>
    </mc:AlternateContent>
    <mc:AlternateContent xmlns:mc="http://schemas.openxmlformats.org/markup-compatibility/2006">
      <mc:Choice Requires="x14">
        <oleObject progId="PBrush" shapeId="25602" r:id="rId7">
          <objectPr defaultSize="0" autoPict="0" r:id="rId6">
            <anchor moveWithCells="1" sizeWithCells="1">
              <from>
                <xdr:col>4</xdr:col>
                <xdr:colOff>152400</xdr:colOff>
                <xdr:row>22</xdr:row>
                <xdr:rowOff>123825</xdr:rowOff>
              </from>
              <to>
                <xdr:col>4</xdr:col>
                <xdr:colOff>152400</xdr:colOff>
                <xdr:row>22</xdr:row>
                <xdr:rowOff>123825</xdr:rowOff>
              </to>
            </anchor>
          </objectPr>
        </oleObject>
      </mc:Choice>
      <mc:Fallback>
        <oleObject progId="PBrush" shapeId="25602" r:id="rId7"/>
      </mc:Fallback>
    </mc:AlternateContent>
    <mc:AlternateContent xmlns:mc="http://schemas.openxmlformats.org/markup-compatibility/2006">
      <mc:Choice Requires="x14">
        <oleObject progId="PBrush" shapeId="25603" r:id="rId8">
          <objectPr defaultSize="0" autoPict="0" r:id="rId6">
            <anchor moveWithCells="1" sizeWithCells="1">
              <from>
                <xdr:col>4</xdr:col>
                <xdr:colOff>152400</xdr:colOff>
                <xdr:row>32</xdr:row>
                <xdr:rowOff>123825</xdr:rowOff>
              </from>
              <to>
                <xdr:col>4</xdr:col>
                <xdr:colOff>152400</xdr:colOff>
                <xdr:row>32</xdr:row>
                <xdr:rowOff>123825</xdr:rowOff>
              </to>
            </anchor>
          </objectPr>
        </oleObject>
      </mc:Choice>
      <mc:Fallback>
        <oleObject progId="PBrush" shapeId="25603" r:id="rId8"/>
      </mc:Fallback>
    </mc:AlternateContent>
    <mc:AlternateContent xmlns:mc="http://schemas.openxmlformats.org/markup-compatibility/2006">
      <mc:Choice Requires="x14">
        <oleObject progId="PBrush" shapeId="25604" r:id="rId9">
          <objectPr defaultSize="0" autoPict="0" r:id="rId6">
            <anchor moveWithCells="1" sizeWithCells="1">
              <from>
                <xdr:col>4</xdr:col>
                <xdr:colOff>152400</xdr:colOff>
                <xdr:row>32</xdr:row>
                <xdr:rowOff>123825</xdr:rowOff>
              </from>
              <to>
                <xdr:col>4</xdr:col>
                <xdr:colOff>152400</xdr:colOff>
                <xdr:row>32</xdr:row>
                <xdr:rowOff>123825</xdr:rowOff>
              </to>
            </anchor>
          </objectPr>
        </oleObject>
      </mc:Choice>
      <mc:Fallback>
        <oleObject progId="PBrush" shapeId="25604" r:id="rId9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zoomScaleNormal="100" zoomScaleSheetLayoutView="100" workbookViewId="0">
      <selection activeCell="Q20" sqref="Q20"/>
    </sheetView>
  </sheetViews>
  <sheetFormatPr defaultColWidth="8.85546875" defaultRowHeight="15"/>
  <cols>
    <col min="1" max="1" width="2.5703125" style="24" customWidth="1"/>
    <col min="2" max="2" width="14.5703125" style="21" customWidth="1"/>
    <col min="3" max="3" width="10.42578125" style="21" bestFit="1" customWidth="1"/>
    <col min="4" max="4" width="9" style="21" bestFit="1" customWidth="1"/>
    <col min="5" max="5" width="9.7109375" style="21" customWidth="1"/>
    <col min="6" max="6" width="10.5703125" style="21" customWidth="1"/>
    <col min="7" max="7" width="3.7109375" style="21" customWidth="1"/>
    <col min="8" max="8" width="9.28515625" style="21" customWidth="1"/>
    <col min="9" max="9" width="8.85546875" style="21"/>
    <col min="10" max="10" width="7.85546875" style="21" customWidth="1"/>
    <col min="11" max="11" width="19.140625" style="21" customWidth="1"/>
    <col min="12" max="12" width="9" style="21" bestFit="1" customWidth="1"/>
    <col min="13" max="16384" width="8.85546875" style="21"/>
  </cols>
  <sheetData>
    <row r="1" spans="1:11" ht="30" customHeight="1" thickBot="1">
      <c r="A1" s="40" t="s">
        <v>36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28" customFormat="1" ht="19.5" thickTop="1">
      <c r="A2" s="11" t="s">
        <v>37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28" customFormat="1">
      <c r="A3" s="28">
        <v>1</v>
      </c>
      <c r="B3" s="20" t="s">
        <v>55</v>
      </c>
      <c r="C3" s="20"/>
      <c r="D3" s="20"/>
      <c r="E3" s="20"/>
      <c r="F3" s="20"/>
      <c r="G3" s="20"/>
      <c r="H3" s="20"/>
      <c r="I3" s="20"/>
      <c r="J3" s="20"/>
    </row>
    <row r="4" spans="1:11">
      <c r="A4" s="28">
        <v>2</v>
      </c>
      <c r="B4" s="20" t="s">
        <v>56</v>
      </c>
      <c r="C4" s="20"/>
      <c r="D4" s="20"/>
      <c r="E4" s="20"/>
      <c r="F4" s="20"/>
      <c r="G4" s="20"/>
      <c r="H4" s="20"/>
      <c r="I4" s="20"/>
      <c r="J4" s="20"/>
    </row>
    <row r="5" spans="1:11">
      <c r="A5" s="28">
        <v>3</v>
      </c>
      <c r="B5" s="20" t="s">
        <v>57</v>
      </c>
      <c r="C5" s="22"/>
      <c r="D5" s="22"/>
      <c r="E5" s="22"/>
      <c r="F5" s="22"/>
      <c r="G5" s="22"/>
      <c r="H5" s="22"/>
      <c r="I5" s="22"/>
      <c r="J5" s="22"/>
    </row>
    <row r="6" spans="1:11">
      <c r="A6" s="23"/>
      <c r="B6" s="20"/>
      <c r="C6" s="41" t="s">
        <v>38</v>
      </c>
      <c r="D6" s="41"/>
      <c r="E6" s="41"/>
      <c r="F6" s="41"/>
      <c r="G6" s="22"/>
    </row>
    <row r="7" spans="1:11">
      <c r="B7" s="28"/>
      <c r="C7" s="32" t="s">
        <v>40</v>
      </c>
      <c r="D7" s="32" t="s">
        <v>41</v>
      </c>
    </row>
    <row r="8" spans="1:11">
      <c r="C8" s="21">
        <v>1000</v>
      </c>
      <c r="D8" s="21">
        <v>500</v>
      </c>
    </row>
    <row r="9" spans="1:11">
      <c r="C9" s="21">
        <v>250</v>
      </c>
      <c r="D9" s="21">
        <v>100</v>
      </c>
      <c r="E9" s="25" t="s">
        <v>42</v>
      </c>
      <c r="F9" s="25" t="s">
        <v>43</v>
      </c>
    </row>
    <row r="10" spans="1:11">
      <c r="A10" s="21"/>
      <c r="B10" s="33" t="s">
        <v>44</v>
      </c>
      <c r="C10" s="26">
        <f>C8+C9</f>
        <v>1250</v>
      </c>
      <c r="D10" s="27"/>
      <c r="E10" s="27"/>
      <c r="F10" s="27"/>
    </row>
    <row r="11" spans="1:11">
      <c r="A11" s="28">
        <v>4</v>
      </c>
      <c r="B11" s="20" t="s">
        <v>58</v>
      </c>
    </row>
    <row r="12" spans="1:11">
      <c r="B12" s="20"/>
    </row>
    <row r="13" spans="1:11">
      <c r="B13" s="20"/>
      <c r="C13" s="42" t="s">
        <v>39</v>
      </c>
      <c r="D13" s="42"/>
      <c r="E13" s="42"/>
      <c r="F13" s="42"/>
    </row>
    <row r="14" spans="1:11">
      <c r="B14" s="20"/>
      <c r="C14" s="32" t="s">
        <v>40</v>
      </c>
      <c r="D14" s="32" t="s">
        <v>41</v>
      </c>
    </row>
    <row r="15" spans="1:11">
      <c r="B15" s="20"/>
      <c r="C15" s="34">
        <v>1000</v>
      </c>
      <c r="D15" s="34">
        <v>500</v>
      </c>
      <c r="E15" s="34"/>
      <c r="F15" s="34"/>
    </row>
    <row r="16" spans="1:11">
      <c r="B16" s="20"/>
      <c r="C16" s="34">
        <v>250</v>
      </c>
      <c r="D16" s="34">
        <v>100</v>
      </c>
      <c r="E16" s="35" t="s">
        <v>42</v>
      </c>
      <c r="F16" s="35" t="s">
        <v>43</v>
      </c>
    </row>
    <row r="17" spans="1:13">
      <c r="B17" s="20"/>
      <c r="C17" s="36">
        <f>C15+C16</f>
        <v>1250</v>
      </c>
      <c r="D17" s="36">
        <f>D15+D16</f>
        <v>600</v>
      </c>
      <c r="E17" s="36">
        <f>C17-D17</f>
        <v>650</v>
      </c>
      <c r="F17" s="37">
        <f>E17*0.21</f>
        <v>136.5</v>
      </c>
    </row>
    <row r="18" spans="1:13">
      <c r="B18" s="20"/>
    </row>
    <row r="19" spans="1:13">
      <c r="A19" s="21"/>
    </row>
    <row r="20" spans="1:13" s="28" customFormat="1" ht="18.75">
      <c r="A20" s="38" t="s">
        <v>45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M20" s="21"/>
    </row>
    <row r="21" spans="1:13">
      <c r="A21" s="24">
        <v>1</v>
      </c>
      <c r="B21" s="20" t="s">
        <v>59</v>
      </c>
      <c r="C21" s="20"/>
      <c r="D21" s="20"/>
      <c r="E21" s="20"/>
      <c r="F21" s="20"/>
      <c r="G21" s="20"/>
      <c r="H21" s="20"/>
      <c r="I21" s="20"/>
      <c r="J21" s="20"/>
    </row>
    <row r="22" spans="1:13">
      <c r="A22" s="24">
        <v>2</v>
      </c>
      <c r="B22" s="20" t="s">
        <v>60</v>
      </c>
    </row>
    <row r="23" spans="1:13">
      <c r="A23" s="24">
        <v>3</v>
      </c>
      <c r="B23" s="20" t="s">
        <v>61</v>
      </c>
    </row>
    <row r="24" spans="1:13">
      <c r="A24" s="24">
        <v>4</v>
      </c>
      <c r="B24" s="20" t="s">
        <v>62</v>
      </c>
    </row>
    <row r="25" spans="1:13">
      <c r="A25" s="24">
        <v>5</v>
      </c>
      <c r="B25" s="20" t="s">
        <v>63</v>
      </c>
    </row>
    <row r="26" spans="1:13">
      <c r="A26" s="24">
        <v>6</v>
      </c>
      <c r="B26" s="20" t="s">
        <v>64</v>
      </c>
    </row>
    <row r="27" spans="1:13">
      <c r="A27" s="24">
        <v>7</v>
      </c>
      <c r="B27" s="20" t="s">
        <v>65</v>
      </c>
    </row>
  </sheetData>
  <mergeCells count="3">
    <mergeCell ref="A1:K1"/>
    <mergeCell ref="C6:F6"/>
    <mergeCell ref="C13:F13"/>
  </mergeCells>
  <printOptions horizontalCentered="1"/>
  <pageMargins left="0.19685039370078741" right="0.19685039370078741" top="0.98425196850393704" bottom="0.59055118110236227" header="0.51181102362204722" footer="0.51181102362204722"/>
  <pageSetup paperSize="9" scale="94" orientation="portrait" blackAndWhite="1" horizontalDpi="4294967293" verticalDpi="4294967293" r:id="rId1"/>
  <headerFooter scaleWithDoc="0">
    <oddHeader>&amp;C&amp;20Basiscursus gecombineerd met gevorderd Excel &amp;R&amp;G</oddHeader>
    <oddFooter>&amp;L® computraining  &amp;R  &amp;D</oddFooter>
    <firstHeader>&amp;L&amp;P&amp;C&amp;24Basiscursus Excel 2010</firstHeader>
    <firstFooter>&amp;L® computraining&amp;R&amp;D</firstFooter>
  </headerFooter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2"/>
  <sheetViews>
    <sheetView showGridLines="0" zoomScaleNormal="100" zoomScaleSheetLayoutView="100" workbookViewId="0">
      <selection activeCell="O15" sqref="O15"/>
    </sheetView>
  </sheetViews>
  <sheetFormatPr defaultColWidth="9.140625" defaultRowHeight="15"/>
  <cols>
    <col min="1" max="1" width="2" style="452" customWidth="1"/>
    <col min="2" max="2" width="17.85546875" style="21" customWidth="1"/>
    <col min="3" max="3" width="2.85546875" style="21" customWidth="1"/>
    <col min="4" max="6" width="8.85546875" style="21" customWidth="1"/>
    <col min="7" max="7" width="11.140625" style="21" customWidth="1"/>
    <col min="8" max="8" width="3.42578125" style="21" customWidth="1"/>
    <col min="9" max="9" width="10" style="21" customWidth="1"/>
    <col min="10" max="10" width="3.42578125" style="21" customWidth="1"/>
    <col min="11" max="11" width="7.140625" style="21" customWidth="1"/>
    <col min="12" max="12" width="29" style="21" customWidth="1"/>
    <col min="13" max="13" width="6.42578125" style="21" customWidth="1"/>
    <col min="14" max="16384" width="9.140625" style="21"/>
  </cols>
  <sheetData>
    <row r="1" spans="1:12" s="824" customFormat="1" ht="30" customHeight="1" thickBot="1">
      <c r="A1" s="823" t="s">
        <v>624</v>
      </c>
      <c r="B1" s="823"/>
      <c r="C1" s="823"/>
      <c r="D1" s="823"/>
      <c r="E1" s="823"/>
      <c r="F1" s="823"/>
      <c r="G1" s="823"/>
      <c r="H1" s="823"/>
      <c r="I1" s="823"/>
      <c r="J1" s="823"/>
      <c r="K1" s="823"/>
      <c r="L1" s="823"/>
    </row>
    <row r="2" spans="1:12" s="828" customFormat="1" ht="19.5" thickTop="1">
      <c r="A2" s="825" t="s">
        <v>625</v>
      </c>
      <c r="B2" s="826"/>
      <c r="C2" s="826"/>
      <c r="D2" s="826"/>
      <c r="E2" s="826"/>
      <c r="F2" s="826"/>
      <c r="G2" s="827"/>
      <c r="H2" s="827"/>
      <c r="I2" s="827"/>
      <c r="J2" s="827"/>
      <c r="K2" s="12"/>
      <c r="L2" s="12"/>
    </row>
    <row r="3" spans="1:12" s="22" customFormat="1" ht="15.75">
      <c r="A3" s="829">
        <v>1</v>
      </c>
      <c r="B3" s="830" t="s">
        <v>626</v>
      </c>
      <c r="C3" s="830"/>
      <c r="D3" s="830"/>
      <c r="E3" s="830"/>
      <c r="F3" s="830"/>
      <c r="G3" s="830"/>
      <c r="H3" s="830"/>
      <c r="I3" s="830"/>
      <c r="J3" s="831"/>
      <c r="K3" s="831"/>
      <c r="L3" s="831"/>
    </row>
    <row r="4" spans="1:12" s="22" customFormat="1" ht="15.75">
      <c r="A4" s="829"/>
      <c r="B4" s="832" t="s">
        <v>627</v>
      </c>
      <c r="C4" s="830"/>
      <c r="D4" s="830"/>
      <c r="E4" s="830"/>
      <c r="F4" s="830"/>
      <c r="G4" s="830"/>
      <c r="H4" s="830"/>
      <c r="I4" s="830"/>
      <c r="J4" s="831"/>
      <c r="K4" s="831"/>
      <c r="L4" s="831"/>
    </row>
    <row r="5" spans="1:12" s="22" customFormat="1" ht="15.75">
      <c r="A5" s="829">
        <v>2</v>
      </c>
      <c r="B5" s="833" t="s">
        <v>628</v>
      </c>
      <c r="C5" s="830"/>
      <c r="D5" s="830"/>
      <c r="E5" s="830"/>
      <c r="F5" s="830"/>
      <c r="G5" s="830"/>
      <c r="H5" s="830"/>
      <c r="I5" s="830"/>
      <c r="J5" s="831"/>
      <c r="K5" s="831"/>
      <c r="L5" s="831"/>
    </row>
    <row r="6" spans="1:12" ht="15.75">
      <c r="A6" s="829">
        <v>3</v>
      </c>
      <c r="B6" s="830" t="s">
        <v>629</v>
      </c>
      <c r="C6" s="10"/>
      <c r="D6" s="126"/>
      <c r="E6" s="126"/>
      <c r="F6" s="126"/>
      <c r="G6" s="834"/>
      <c r="H6" s="10"/>
      <c r="I6" s="126"/>
      <c r="J6" s="10"/>
      <c r="K6" s="10"/>
      <c r="L6" s="126"/>
    </row>
    <row r="7" spans="1:12" ht="15.75">
      <c r="A7" s="829">
        <v>4</v>
      </c>
      <c r="B7" s="21" t="s">
        <v>630</v>
      </c>
      <c r="C7" s="10"/>
      <c r="D7" s="126"/>
      <c r="E7" s="126"/>
      <c r="F7" s="126"/>
      <c r="G7" s="834"/>
      <c r="H7" s="10"/>
      <c r="I7" s="126"/>
      <c r="J7" s="10"/>
      <c r="K7" s="10"/>
      <c r="L7" s="126"/>
    </row>
    <row r="8" spans="1:12" ht="15.75">
      <c r="A8" s="829"/>
      <c r="B8" s="21" t="s">
        <v>631</v>
      </c>
      <c r="C8" s="10"/>
      <c r="D8" s="126"/>
      <c r="E8" s="126"/>
      <c r="F8" s="126"/>
      <c r="G8" s="834"/>
      <c r="H8" s="10"/>
      <c r="I8" s="126"/>
      <c r="J8" s="10"/>
      <c r="K8" s="10"/>
      <c r="L8" s="126"/>
    </row>
    <row r="9" spans="1:12" ht="15.75">
      <c r="A9" s="829"/>
      <c r="B9" s="21" t="s">
        <v>632</v>
      </c>
      <c r="C9" s="10"/>
      <c r="D9" s="126"/>
      <c r="E9" s="126"/>
      <c r="F9" s="126"/>
      <c r="G9" s="834"/>
      <c r="H9" s="10"/>
      <c r="I9" s="126"/>
      <c r="J9" s="10"/>
      <c r="K9" s="10"/>
      <c r="L9" s="126"/>
    </row>
    <row r="10" spans="1:12" ht="19.5" thickBot="1">
      <c r="A10" s="829"/>
      <c r="B10" s="833"/>
      <c r="C10" s="10"/>
      <c r="D10" s="835" t="s">
        <v>38</v>
      </c>
      <c r="E10" s="835"/>
      <c r="F10" s="835"/>
      <c r="G10" s="835"/>
      <c r="H10" s="835"/>
      <c r="I10" s="835"/>
      <c r="J10" s="835"/>
      <c r="K10" s="835"/>
      <c r="L10" s="126"/>
    </row>
    <row r="11" spans="1:12" ht="18.75">
      <c r="A11" s="462"/>
      <c r="B11" s="836" t="s">
        <v>86</v>
      </c>
      <c r="C11" s="837"/>
      <c r="D11" s="838" t="s">
        <v>633</v>
      </c>
      <c r="E11" s="839"/>
      <c r="F11" s="839"/>
      <c r="G11" s="840" t="s">
        <v>634</v>
      </c>
      <c r="H11" s="840"/>
      <c r="I11" s="840"/>
      <c r="J11" s="837"/>
      <c r="K11" s="841" t="s">
        <v>635</v>
      </c>
      <c r="L11" s="842" t="s">
        <v>636</v>
      </c>
    </row>
    <row r="12" spans="1:12" ht="6.75" customHeight="1">
      <c r="A12" s="462"/>
      <c r="B12" s="843"/>
      <c r="C12" s="844"/>
      <c r="D12" s="845"/>
      <c r="E12" s="845"/>
      <c r="F12" s="845"/>
      <c r="G12" s="846"/>
      <c r="H12" s="844"/>
      <c r="I12" s="845"/>
      <c r="J12" s="844"/>
      <c r="K12" s="844"/>
      <c r="L12" s="847"/>
    </row>
    <row r="13" spans="1:12" ht="15" customHeight="1">
      <c r="A13" s="462"/>
      <c r="B13" s="848"/>
      <c r="C13" s="849" t="s">
        <v>637</v>
      </c>
      <c r="D13" s="850" t="s">
        <v>638</v>
      </c>
      <c r="E13" s="850" t="s">
        <v>639</v>
      </c>
      <c r="F13" s="850" t="s">
        <v>640</v>
      </c>
      <c r="G13" s="851" t="s">
        <v>641</v>
      </c>
      <c r="H13" s="852"/>
      <c r="I13" s="850" t="s">
        <v>642</v>
      </c>
      <c r="J13" s="852"/>
      <c r="K13" s="852" t="s">
        <v>42</v>
      </c>
      <c r="L13" s="853" t="s">
        <v>643</v>
      </c>
    </row>
    <row r="14" spans="1:12">
      <c r="A14" s="462"/>
      <c r="B14" s="854" t="s">
        <v>93</v>
      </c>
      <c r="C14" s="855"/>
      <c r="D14" s="856">
        <v>7.7</v>
      </c>
      <c r="E14" s="856">
        <v>7.5</v>
      </c>
      <c r="F14" s="856">
        <v>6.6</v>
      </c>
      <c r="G14" s="857">
        <f>AVERAGE(D14:F14)</f>
        <v>7.2666666666666657</v>
      </c>
      <c r="H14" s="855"/>
      <c r="I14" s="858">
        <v>5</v>
      </c>
      <c r="J14" s="855"/>
      <c r="K14" s="859">
        <f>AVERAGE(D14:F14,I14)</f>
        <v>6.6999999999999993</v>
      </c>
      <c r="L14" s="860"/>
    </row>
    <row r="15" spans="1:12">
      <c r="A15" s="462"/>
      <c r="B15" s="861" t="s">
        <v>262</v>
      </c>
      <c r="C15" s="862"/>
      <c r="D15" s="863">
        <v>7.7</v>
      </c>
      <c r="E15" s="863">
        <v>7.5</v>
      </c>
      <c r="F15" s="863">
        <v>6.6</v>
      </c>
      <c r="G15" s="857">
        <f t="shared" ref="G15:G26" si="0">AVERAGE(D15:F15)</f>
        <v>7.2666666666666657</v>
      </c>
      <c r="H15" s="862"/>
      <c r="I15" s="864">
        <v>5</v>
      </c>
      <c r="J15" s="862"/>
      <c r="K15" s="859">
        <f t="shared" ref="K15:K26" si="1">AVERAGE(D15:F15,I15)</f>
        <v>6.6999999999999993</v>
      </c>
      <c r="L15" s="865"/>
    </row>
    <row r="16" spans="1:12">
      <c r="A16" s="462"/>
      <c r="B16" s="861" t="s">
        <v>255</v>
      </c>
      <c r="C16" s="862"/>
      <c r="D16" s="863">
        <v>7.7</v>
      </c>
      <c r="E16" s="863">
        <v>7.5</v>
      </c>
      <c r="F16" s="863">
        <v>6.6</v>
      </c>
      <c r="G16" s="857">
        <f t="shared" si="0"/>
        <v>7.2666666666666657</v>
      </c>
      <c r="H16" s="862"/>
      <c r="I16" s="864">
        <v>5</v>
      </c>
      <c r="J16" s="862"/>
      <c r="K16" s="859">
        <f t="shared" si="1"/>
        <v>6.6999999999999993</v>
      </c>
      <c r="L16" s="865"/>
    </row>
    <row r="17" spans="1:12">
      <c r="A17" s="462"/>
      <c r="B17" s="861" t="s">
        <v>210</v>
      </c>
      <c r="C17" s="862"/>
      <c r="D17" s="863">
        <v>5</v>
      </c>
      <c r="E17" s="863">
        <v>9.3000000000000007</v>
      </c>
      <c r="F17" s="863">
        <v>6.2</v>
      </c>
      <c r="G17" s="857">
        <f t="shared" si="0"/>
        <v>6.833333333333333</v>
      </c>
      <c r="H17" s="862"/>
      <c r="I17" s="864">
        <v>8</v>
      </c>
      <c r="J17" s="862"/>
      <c r="K17" s="859">
        <f t="shared" si="1"/>
        <v>7.125</v>
      </c>
      <c r="L17" s="865"/>
    </row>
    <row r="18" spans="1:12">
      <c r="A18" s="462"/>
      <c r="B18" s="861" t="s">
        <v>268</v>
      </c>
      <c r="C18" s="862"/>
      <c r="D18" s="863">
        <v>5.3</v>
      </c>
      <c r="E18" s="863">
        <v>4.9000000000000004</v>
      </c>
      <c r="F18" s="863">
        <v>4.9000000000000004</v>
      </c>
      <c r="G18" s="857">
        <f t="shared" si="0"/>
        <v>5.0333333333333332</v>
      </c>
      <c r="H18" s="862"/>
      <c r="I18" s="864">
        <v>7</v>
      </c>
      <c r="J18" s="862"/>
      <c r="K18" s="859">
        <f t="shared" si="1"/>
        <v>5.5250000000000004</v>
      </c>
      <c r="L18" s="865"/>
    </row>
    <row r="19" spans="1:12">
      <c r="A19" s="462"/>
      <c r="B19" s="861" t="s">
        <v>250</v>
      </c>
      <c r="C19" s="862"/>
      <c r="D19" s="863">
        <v>4.9000000000000004</v>
      </c>
      <c r="E19" s="863">
        <v>6.4</v>
      </c>
      <c r="F19" s="863">
        <v>6.2</v>
      </c>
      <c r="G19" s="857">
        <f t="shared" si="0"/>
        <v>5.833333333333333</v>
      </c>
      <c r="H19" s="862"/>
      <c r="I19" s="864">
        <v>4</v>
      </c>
      <c r="J19" s="862"/>
      <c r="K19" s="859">
        <f t="shared" si="1"/>
        <v>5.375</v>
      </c>
      <c r="L19" s="865"/>
    </row>
    <row r="20" spans="1:12">
      <c r="A20" s="462"/>
      <c r="B20" s="861" t="s">
        <v>273</v>
      </c>
      <c r="C20" s="862"/>
      <c r="D20" s="863">
        <v>6.4</v>
      </c>
      <c r="E20" s="863">
        <v>7.2</v>
      </c>
      <c r="F20" s="863">
        <v>7.5</v>
      </c>
      <c r="G20" s="857">
        <f t="shared" si="0"/>
        <v>7.0333333333333341</v>
      </c>
      <c r="H20" s="862"/>
      <c r="I20" s="864">
        <v>5</v>
      </c>
      <c r="J20" s="862"/>
      <c r="K20" s="859">
        <f t="shared" si="1"/>
        <v>6.5250000000000004</v>
      </c>
      <c r="L20" s="865"/>
    </row>
    <row r="21" spans="1:12">
      <c r="A21" s="462"/>
      <c r="B21" s="861" t="s">
        <v>262</v>
      </c>
      <c r="C21" s="862"/>
      <c r="D21" s="863">
        <v>6.8</v>
      </c>
      <c r="E21" s="863">
        <v>4</v>
      </c>
      <c r="F21" s="863">
        <v>8.1999999999999993</v>
      </c>
      <c r="G21" s="857">
        <f t="shared" si="0"/>
        <v>6.333333333333333</v>
      </c>
      <c r="H21" s="862"/>
      <c r="I21" s="864">
        <v>6</v>
      </c>
      <c r="J21" s="862"/>
      <c r="K21" s="859">
        <f t="shared" si="1"/>
        <v>6.25</v>
      </c>
      <c r="L21" s="865"/>
    </row>
    <row r="22" spans="1:12">
      <c r="A22" s="462"/>
      <c r="B22" s="861" t="s">
        <v>255</v>
      </c>
      <c r="C22" s="862"/>
      <c r="D22" s="863">
        <v>4</v>
      </c>
      <c r="E22" s="863">
        <v>4.8</v>
      </c>
      <c r="F22" s="863">
        <v>4.3</v>
      </c>
      <c r="G22" s="857">
        <f t="shared" si="0"/>
        <v>4.3666666666666671</v>
      </c>
      <c r="H22" s="862"/>
      <c r="I22" s="864">
        <v>6</v>
      </c>
      <c r="J22" s="862"/>
      <c r="K22" s="859">
        <f t="shared" si="1"/>
        <v>4.7750000000000004</v>
      </c>
      <c r="L22" s="865"/>
    </row>
    <row r="23" spans="1:12">
      <c r="A23" s="462"/>
      <c r="B23" s="861" t="s">
        <v>268</v>
      </c>
      <c r="C23" s="862"/>
      <c r="D23" s="863">
        <v>7.2</v>
      </c>
      <c r="E23" s="863">
        <v>8.1999999999999993</v>
      </c>
      <c r="F23" s="863">
        <v>6.4</v>
      </c>
      <c r="G23" s="857">
        <f t="shared" si="0"/>
        <v>7.2666666666666657</v>
      </c>
      <c r="H23" s="862"/>
      <c r="I23" s="864">
        <v>4</v>
      </c>
      <c r="J23" s="862"/>
      <c r="K23" s="859">
        <f t="shared" si="1"/>
        <v>6.4499999999999993</v>
      </c>
      <c r="L23" s="865"/>
    </row>
    <row r="24" spans="1:12">
      <c r="A24" s="462"/>
      <c r="B24" s="861" t="s">
        <v>250</v>
      </c>
      <c r="C24" s="862"/>
      <c r="D24" s="863">
        <v>4.9000000000000004</v>
      </c>
      <c r="E24" s="863">
        <v>4.3</v>
      </c>
      <c r="F24" s="863">
        <v>7.2</v>
      </c>
      <c r="G24" s="857">
        <f t="shared" si="0"/>
        <v>5.4666666666666659</v>
      </c>
      <c r="H24" s="862"/>
      <c r="I24" s="864">
        <v>3</v>
      </c>
      <c r="J24" s="862"/>
      <c r="K24" s="859">
        <f t="shared" si="1"/>
        <v>4.8499999999999996</v>
      </c>
      <c r="L24" s="865"/>
    </row>
    <row r="25" spans="1:12">
      <c r="A25" s="462"/>
      <c r="B25" s="861" t="s">
        <v>273</v>
      </c>
      <c r="C25" s="862"/>
      <c r="D25" s="863">
        <v>6.2</v>
      </c>
      <c r="E25" s="863">
        <v>8.4</v>
      </c>
      <c r="F25" s="863">
        <v>6.8</v>
      </c>
      <c r="G25" s="857">
        <f t="shared" si="0"/>
        <v>7.1333333333333337</v>
      </c>
      <c r="H25" s="862"/>
      <c r="I25" s="864">
        <v>6</v>
      </c>
      <c r="J25" s="862"/>
      <c r="K25" s="859">
        <f t="shared" si="1"/>
        <v>6.8500000000000005</v>
      </c>
      <c r="L25" s="865"/>
    </row>
    <row r="26" spans="1:12" ht="15.75" thickBot="1">
      <c r="A26" s="866"/>
      <c r="B26" s="867" t="s">
        <v>210</v>
      </c>
      <c r="C26" s="868"/>
      <c r="D26" s="869">
        <v>4.3</v>
      </c>
      <c r="E26" s="869">
        <v>6.4</v>
      </c>
      <c r="F26" s="869">
        <v>8.1</v>
      </c>
      <c r="G26" s="857">
        <f t="shared" si="0"/>
        <v>6.2666666666666657</v>
      </c>
      <c r="H26" s="868"/>
      <c r="I26" s="870">
        <v>6</v>
      </c>
      <c r="J26" s="868"/>
      <c r="K26" s="859">
        <f t="shared" si="1"/>
        <v>6.1999999999999993</v>
      </c>
      <c r="L26" s="871"/>
    </row>
    <row r="27" spans="1:12" ht="15.75" thickBot="1">
      <c r="A27" s="866"/>
      <c r="B27" s="872"/>
      <c r="C27" s="872"/>
      <c r="D27" s="872"/>
      <c r="E27" s="872"/>
      <c r="F27" s="872"/>
      <c r="G27" s="872"/>
      <c r="H27" s="872"/>
      <c r="I27" s="872"/>
      <c r="J27" s="872"/>
      <c r="K27" s="872"/>
      <c r="L27" s="872"/>
    </row>
    <row r="28" spans="1:12" ht="15.75" thickTop="1">
      <c r="A28" s="866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</row>
    <row r="29" spans="1:12" s="875" customFormat="1" ht="19.5" thickBot="1">
      <c r="A29" s="873"/>
      <c r="B29" s="874"/>
      <c r="C29" s="835" t="s">
        <v>39</v>
      </c>
      <c r="D29" s="835"/>
      <c r="E29" s="835"/>
      <c r="F29" s="835"/>
      <c r="G29" s="835"/>
      <c r="H29" s="835"/>
      <c r="I29" s="835"/>
      <c r="J29" s="835"/>
      <c r="K29" s="874"/>
      <c r="L29" s="874"/>
    </row>
    <row r="30" spans="1:12" ht="18.75">
      <c r="A30" s="462"/>
      <c r="B30" s="836" t="s">
        <v>86</v>
      </c>
      <c r="C30" s="837"/>
      <c r="D30" s="838" t="s">
        <v>633</v>
      </c>
      <c r="E30" s="839"/>
      <c r="F30" s="839"/>
      <c r="G30" s="876" t="s">
        <v>644</v>
      </c>
      <c r="H30" s="876"/>
      <c r="I30" s="876"/>
      <c r="J30" s="837"/>
      <c r="K30" s="841" t="s">
        <v>635</v>
      </c>
      <c r="L30" s="842" t="s">
        <v>636</v>
      </c>
    </row>
    <row r="31" spans="1:12" ht="6.75" customHeight="1">
      <c r="A31" s="462"/>
      <c r="B31" s="843"/>
      <c r="C31" s="844"/>
      <c r="D31" s="845"/>
      <c r="E31" s="845"/>
      <c r="F31" s="845"/>
      <c r="G31" s="846"/>
      <c r="H31" s="844"/>
      <c r="I31" s="845"/>
      <c r="J31" s="844"/>
      <c r="K31" s="844"/>
      <c r="L31" s="847"/>
    </row>
    <row r="32" spans="1:12" ht="15" customHeight="1">
      <c r="A32" s="462"/>
      <c r="B32" s="848"/>
      <c r="C32" s="849" t="s">
        <v>637</v>
      </c>
      <c r="D32" s="850" t="s">
        <v>638</v>
      </c>
      <c r="E32" s="850" t="s">
        <v>639</v>
      </c>
      <c r="F32" s="850" t="s">
        <v>640</v>
      </c>
      <c r="G32" s="851" t="s">
        <v>641</v>
      </c>
      <c r="H32" s="852"/>
      <c r="I32" s="850" t="s">
        <v>642</v>
      </c>
      <c r="J32" s="852"/>
      <c r="K32" s="852" t="s">
        <v>42</v>
      </c>
      <c r="L32" s="853" t="s">
        <v>643</v>
      </c>
    </row>
    <row r="33" spans="1:12">
      <c r="A33" s="462"/>
      <c r="B33" s="877" t="s">
        <v>93</v>
      </c>
      <c r="C33" s="878"/>
      <c r="D33" s="879">
        <v>7.7</v>
      </c>
      <c r="E33" s="879">
        <v>7.5</v>
      </c>
      <c r="F33" s="879">
        <v>6.6</v>
      </c>
      <c r="G33" s="880">
        <f>AVERAGE(D33:F33)</f>
        <v>7.2666666666666657</v>
      </c>
      <c r="H33" s="878"/>
      <c r="I33" s="881">
        <v>8</v>
      </c>
      <c r="J33" s="878"/>
      <c r="K33" s="882">
        <f>AVERAGE(D33:F33,I33)</f>
        <v>7.4499999999999993</v>
      </c>
      <c r="L33" s="883" t="str">
        <f>IF(K33&lt;5,"Gezakt",IF(K33&lt;6,"Herexamen","Geslaagd"))</f>
        <v>Geslaagd</v>
      </c>
    </row>
    <row r="34" spans="1:12">
      <c r="A34" s="462"/>
      <c r="B34" s="884" t="s">
        <v>262</v>
      </c>
      <c r="C34" s="885"/>
      <c r="D34" s="886">
        <v>7.7</v>
      </c>
      <c r="E34" s="886">
        <v>7.5</v>
      </c>
      <c r="F34" s="886">
        <v>6.6</v>
      </c>
      <c r="G34" s="887">
        <f>AVERAGE(D34:F34)</f>
        <v>7.2666666666666657</v>
      </c>
      <c r="H34" s="885"/>
      <c r="I34" s="888">
        <v>4</v>
      </c>
      <c r="J34" s="885"/>
      <c r="K34" s="889">
        <f>AVERAGE(D34,E34,F34,I34)</f>
        <v>6.4499999999999993</v>
      </c>
      <c r="L34" s="883" t="str">
        <f t="shared" ref="L34:L45" si="2">IF(K34&lt;5,"Gezakt",IF(K34&lt;6,"Herexamen","Geslaagd"))</f>
        <v>Geslaagd</v>
      </c>
    </row>
    <row r="35" spans="1:12">
      <c r="A35" s="462"/>
      <c r="B35" s="884" t="s">
        <v>255</v>
      </c>
      <c r="C35" s="885"/>
      <c r="D35" s="886">
        <v>7.7</v>
      </c>
      <c r="E35" s="886">
        <v>7.5</v>
      </c>
      <c r="F35" s="886">
        <v>6.6</v>
      </c>
      <c r="G35" s="887">
        <f>AVERAGE(D35:F35)</f>
        <v>7.2666666666666657</v>
      </c>
      <c r="H35" s="885"/>
      <c r="I35" s="888">
        <v>5</v>
      </c>
      <c r="J35" s="885"/>
      <c r="K35" s="890">
        <f>(D35+E35+F35+I35)/4</f>
        <v>6.6999999999999993</v>
      </c>
      <c r="L35" s="883" t="str">
        <f t="shared" si="2"/>
        <v>Geslaagd</v>
      </c>
    </row>
    <row r="36" spans="1:12">
      <c r="A36" s="462"/>
      <c r="B36" s="884" t="s">
        <v>210</v>
      </c>
      <c r="C36" s="885"/>
      <c r="D36" s="886">
        <v>5</v>
      </c>
      <c r="E36" s="886">
        <v>9.3000000000000007</v>
      </c>
      <c r="F36" s="886">
        <v>6.2</v>
      </c>
      <c r="G36" s="887">
        <f t="shared" ref="G36:G45" si="3">AVERAGE(D36:F36)</f>
        <v>6.833333333333333</v>
      </c>
      <c r="H36" s="885"/>
      <c r="I36" s="888">
        <v>5</v>
      </c>
      <c r="J36" s="885"/>
      <c r="K36" s="891">
        <f t="shared" ref="K36:K44" si="4">(D36+E36+F36+I36)/4</f>
        <v>6.375</v>
      </c>
      <c r="L36" s="883" t="str">
        <f t="shared" si="2"/>
        <v>Geslaagd</v>
      </c>
    </row>
    <row r="37" spans="1:12">
      <c r="A37" s="462"/>
      <c r="B37" s="884" t="s">
        <v>268</v>
      </c>
      <c r="C37" s="885"/>
      <c r="D37" s="886">
        <v>5.3</v>
      </c>
      <c r="E37" s="886">
        <v>4.9000000000000004</v>
      </c>
      <c r="F37" s="886">
        <v>4.9000000000000004</v>
      </c>
      <c r="G37" s="887">
        <f t="shared" si="3"/>
        <v>5.0333333333333332</v>
      </c>
      <c r="H37" s="885"/>
      <c r="I37" s="888">
        <v>7</v>
      </c>
      <c r="J37" s="885"/>
      <c r="K37" s="892">
        <f t="shared" si="4"/>
        <v>5.5250000000000004</v>
      </c>
      <c r="L37" s="883" t="str">
        <f t="shared" si="2"/>
        <v>Herexamen</v>
      </c>
    </row>
    <row r="38" spans="1:12">
      <c r="A38" s="462"/>
      <c r="B38" s="884" t="s">
        <v>250</v>
      </c>
      <c r="C38" s="885"/>
      <c r="D38" s="886">
        <v>4.9000000000000004</v>
      </c>
      <c r="E38" s="886">
        <v>6.4</v>
      </c>
      <c r="F38" s="886">
        <v>6.2</v>
      </c>
      <c r="G38" s="887">
        <f t="shared" si="3"/>
        <v>5.833333333333333</v>
      </c>
      <c r="H38" s="885"/>
      <c r="I38" s="888">
        <v>4</v>
      </c>
      <c r="J38" s="885"/>
      <c r="K38" s="892">
        <f t="shared" si="4"/>
        <v>5.375</v>
      </c>
      <c r="L38" s="883" t="str">
        <f t="shared" si="2"/>
        <v>Herexamen</v>
      </c>
    </row>
    <row r="39" spans="1:12">
      <c r="A39" s="462"/>
      <c r="B39" s="884" t="s">
        <v>273</v>
      </c>
      <c r="C39" s="885"/>
      <c r="D39" s="886">
        <v>6.4</v>
      </c>
      <c r="E39" s="886">
        <v>7.2</v>
      </c>
      <c r="F39" s="886">
        <v>7.5</v>
      </c>
      <c r="G39" s="887">
        <f t="shared" si="3"/>
        <v>7.0333333333333341</v>
      </c>
      <c r="H39" s="885"/>
      <c r="I39" s="888">
        <v>5</v>
      </c>
      <c r="J39" s="885"/>
      <c r="K39" s="892">
        <f t="shared" si="4"/>
        <v>6.5250000000000004</v>
      </c>
      <c r="L39" s="883" t="str">
        <f t="shared" si="2"/>
        <v>Geslaagd</v>
      </c>
    </row>
    <row r="40" spans="1:12">
      <c r="A40" s="462"/>
      <c r="B40" s="884" t="s">
        <v>262</v>
      </c>
      <c r="C40" s="885"/>
      <c r="D40" s="886">
        <v>6.8</v>
      </c>
      <c r="E40" s="886">
        <v>4</v>
      </c>
      <c r="F40" s="886">
        <v>8.1999999999999993</v>
      </c>
      <c r="G40" s="887">
        <f t="shared" si="3"/>
        <v>6.333333333333333</v>
      </c>
      <c r="H40" s="885"/>
      <c r="I40" s="888">
        <v>6</v>
      </c>
      <c r="J40" s="885"/>
      <c r="K40" s="892">
        <f t="shared" si="4"/>
        <v>6.25</v>
      </c>
      <c r="L40" s="883" t="str">
        <f t="shared" si="2"/>
        <v>Geslaagd</v>
      </c>
    </row>
    <row r="41" spans="1:12">
      <c r="A41" s="462"/>
      <c r="B41" s="884" t="s">
        <v>255</v>
      </c>
      <c r="C41" s="885"/>
      <c r="D41" s="886">
        <v>4</v>
      </c>
      <c r="E41" s="886">
        <v>4.8</v>
      </c>
      <c r="F41" s="886">
        <v>4.3</v>
      </c>
      <c r="G41" s="887">
        <f t="shared" si="3"/>
        <v>4.3666666666666671</v>
      </c>
      <c r="H41" s="885"/>
      <c r="I41" s="888">
        <v>5</v>
      </c>
      <c r="J41" s="885"/>
      <c r="K41" s="892">
        <f t="shared" si="4"/>
        <v>4.5250000000000004</v>
      </c>
      <c r="L41" s="883" t="str">
        <f t="shared" si="2"/>
        <v>Gezakt</v>
      </c>
    </row>
    <row r="42" spans="1:12">
      <c r="A42" s="462"/>
      <c r="B42" s="884" t="s">
        <v>268</v>
      </c>
      <c r="C42" s="885"/>
      <c r="D42" s="886">
        <v>7.2</v>
      </c>
      <c r="E42" s="886">
        <v>8.1999999999999993</v>
      </c>
      <c r="F42" s="886">
        <v>6.4</v>
      </c>
      <c r="G42" s="887">
        <f t="shared" si="3"/>
        <v>7.2666666666666657</v>
      </c>
      <c r="H42" s="885"/>
      <c r="I42" s="888">
        <v>4</v>
      </c>
      <c r="J42" s="885"/>
      <c r="K42" s="892">
        <f t="shared" si="4"/>
        <v>6.4499999999999993</v>
      </c>
      <c r="L42" s="883" t="str">
        <f t="shared" si="2"/>
        <v>Geslaagd</v>
      </c>
    </row>
    <row r="43" spans="1:12">
      <c r="A43" s="462"/>
      <c r="B43" s="884" t="s">
        <v>250</v>
      </c>
      <c r="C43" s="885"/>
      <c r="D43" s="886">
        <v>4.9000000000000004</v>
      </c>
      <c r="E43" s="886">
        <v>4.3</v>
      </c>
      <c r="F43" s="886">
        <v>7.2</v>
      </c>
      <c r="G43" s="887">
        <f t="shared" si="3"/>
        <v>5.4666666666666659</v>
      </c>
      <c r="H43" s="885"/>
      <c r="I43" s="888">
        <v>3</v>
      </c>
      <c r="J43" s="885"/>
      <c r="K43" s="892">
        <f t="shared" si="4"/>
        <v>4.8499999999999996</v>
      </c>
      <c r="L43" s="883" t="str">
        <f t="shared" si="2"/>
        <v>Gezakt</v>
      </c>
    </row>
    <row r="44" spans="1:12">
      <c r="A44" s="462"/>
      <c r="B44" s="884" t="s">
        <v>273</v>
      </c>
      <c r="C44" s="885"/>
      <c r="D44" s="886">
        <v>6.2</v>
      </c>
      <c r="E44" s="886">
        <v>8.4</v>
      </c>
      <c r="F44" s="886">
        <v>6.8</v>
      </c>
      <c r="G44" s="887">
        <f t="shared" si="3"/>
        <v>7.1333333333333337</v>
      </c>
      <c r="H44" s="885"/>
      <c r="I44" s="888">
        <v>6</v>
      </c>
      <c r="J44" s="885"/>
      <c r="K44" s="892">
        <f t="shared" si="4"/>
        <v>6.8500000000000005</v>
      </c>
      <c r="L44" s="883" t="str">
        <f t="shared" si="2"/>
        <v>Geslaagd</v>
      </c>
    </row>
    <row r="45" spans="1:12" ht="15.75" thickBot="1">
      <c r="A45" s="866"/>
      <c r="B45" s="893" t="s">
        <v>210</v>
      </c>
      <c r="C45" s="894"/>
      <c r="D45" s="895">
        <v>4.3</v>
      </c>
      <c r="E45" s="895">
        <v>6.4</v>
      </c>
      <c r="F45" s="895">
        <v>8.1</v>
      </c>
      <c r="G45" s="896">
        <f t="shared" si="3"/>
        <v>6.2666666666666657</v>
      </c>
      <c r="H45" s="894"/>
      <c r="I45" s="897">
        <v>6</v>
      </c>
      <c r="J45" s="894"/>
      <c r="K45" s="898">
        <v>9</v>
      </c>
      <c r="L45" s="883" t="str">
        <f t="shared" si="2"/>
        <v>Geslaagd</v>
      </c>
    </row>
    <row r="46" spans="1:12">
      <c r="B46" s="899" t="s">
        <v>645</v>
      </c>
      <c r="C46" s="899"/>
      <c r="D46" s="899"/>
      <c r="E46" s="899"/>
      <c r="F46" s="899"/>
      <c r="G46" s="899"/>
      <c r="H46" s="899"/>
      <c r="I46" s="899"/>
      <c r="J46" s="899"/>
      <c r="K46" s="899"/>
      <c r="L46" s="899"/>
    </row>
    <row r="48" spans="1:12">
      <c r="B48" s="900" t="s">
        <v>646</v>
      </c>
    </row>
    <row r="49" spans="2:2">
      <c r="B49" s="21" t="s">
        <v>647</v>
      </c>
    </row>
    <row r="50" spans="2:2">
      <c r="B50" s="21" t="s">
        <v>648</v>
      </c>
    </row>
    <row r="52" spans="2:2">
      <c r="B52" s="901" t="s">
        <v>649</v>
      </c>
    </row>
  </sheetData>
  <mergeCells count="7">
    <mergeCell ref="B46:L46"/>
    <mergeCell ref="A1:L1"/>
    <mergeCell ref="D10:K10"/>
    <mergeCell ref="G11:I11"/>
    <mergeCell ref="B27:L27"/>
    <mergeCell ref="C29:J29"/>
    <mergeCell ref="G30:I30"/>
  </mergeCells>
  <conditionalFormatting sqref="L33:L45">
    <cfRule type="cellIs" dxfId="2" priority="2" stopIfTrue="1" operator="equal">
      <formula>"herexamen"</formula>
    </cfRule>
    <cfRule type="cellIs" dxfId="1" priority="3" stopIfTrue="1" operator="equal">
      <formula>"Geslaagd"</formula>
    </cfRule>
  </conditionalFormatting>
  <conditionalFormatting sqref="L33:L45">
    <cfRule type="cellIs" dxfId="0" priority="1" operator="equal">
      <formula>"Gezakt"</formula>
    </cfRule>
  </conditionalFormatting>
  <printOptions horizontalCentered="1"/>
  <pageMargins left="0.19685039370078741" right="0.19685039370078741" top="0.98425196850393704" bottom="0.78740157480314965" header="0.51181102362204722" footer="0.51181102362204722"/>
  <pageSetup paperSize="9" scale="88" orientation="portrait" blackAndWhite="1" horizontalDpi="4294967293" verticalDpi="4294967293" r:id="rId1"/>
  <headerFooter scaleWithDoc="0">
    <oddHeader>&amp;C&amp;20Basis 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6625" r:id="rId5">
          <objectPr defaultSize="0" autoPict="0" r:id="rId6">
            <anchor moveWithCells="1" sizeWithCells="1">
              <from>
                <xdr:col>4</xdr:col>
                <xdr:colOff>428625</xdr:colOff>
                <xdr:row>13</xdr:row>
                <xdr:rowOff>161925</xdr:rowOff>
              </from>
              <to>
                <xdr:col>4</xdr:col>
                <xdr:colOff>428625</xdr:colOff>
                <xdr:row>13</xdr:row>
                <xdr:rowOff>161925</xdr:rowOff>
              </to>
            </anchor>
          </objectPr>
        </oleObject>
      </mc:Choice>
      <mc:Fallback>
        <oleObject progId="PBrush" shapeId="26625" r:id="rId5"/>
      </mc:Fallback>
    </mc:AlternateContent>
    <mc:AlternateContent xmlns:mc="http://schemas.openxmlformats.org/markup-compatibility/2006">
      <mc:Choice Requires="x14">
        <oleObject progId="PBrush" shapeId="26626" r:id="rId7">
          <objectPr defaultSize="0" autoPict="0" r:id="rId6">
            <anchor moveWithCells="1" sizeWithCells="1">
              <from>
                <xdr:col>4</xdr:col>
                <xdr:colOff>428625</xdr:colOff>
                <xdr:row>13</xdr:row>
                <xdr:rowOff>161925</xdr:rowOff>
              </from>
              <to>
                <xdr:col>4</xdr:col>
                <xdr:colOff>428625</xdr:colOff>
                <xdr:row>13</xdr:row>
                <xdr:rowOff>161925</xdr:rowOff>
              </to>
            </anchor>
          </objectPr>
        </oleObject>
      </mc:Choice>
      <mc:Fallback>
        <oleObject progId="PBrush" shapeId="26626" r:id="rId7"/>
      </mc:Fallback>
    </mc:AlternateContent>
    <mc:AlternateContent xmlns:mc="http://schemas.openxmlformats.org/markup-compatibility/2006">
      <mc:Choice Requires="x14">
        <oleObject progId="PBrush" shapeId="26627" r:id="rId8">
          <objectPr defaultSize="0" autoPict="0" r:id="rId6">
            <anchor moveWithCells="1" sizeWithCells="1">
              <from>
                <xdr:col>4</xdr:col>
                <xdr:colOff>428625</xdr:colOff>
                <xdr:row>25</xdr:row>
                <xdr:rowOff>104775</xdr:rowOff>
              </from>
              <to>
                <xdr:col>4</xdr:col>
                <xdr:colOff>428625</xdr:colOff>
                <xdr:row>25</xdr:row>
                <xdr:rowOff>104775</xdr:rowOff>
              </to>
            </anchor>
          </objectPr>
        </oleObject>
      </mc:Choice>
      <mc:Fallback>
        <oleObject progId="PBrush" shapeId="26627" r:id="rId8"/>
      </mc:Fallback>
    </mc:AlternateContent>
    <mc:AlternateContent xmlns:mc="http://schemas.openxmlformats.org/markup-compatibility/2006">
      <mc:Choice Requires="x14">
        <oleObject progId="PBrush" shapeId="26628" r:id="rId9">
          <objectPr defaultSize="0" autoPict="0" r:id="rId6">
            <anchor moveWithCells="1" sizeWithCells="1">
              <from>
                <xdr:col>4</xdr:col>
                <xdr:colOff>428625</xdr:colOff>
                <xdr:row>25</xdr:row>
                <xdr:rowOff>104775</xdr:rowOff>
              </from>
              <to>
                <xdr:col>4</xdr:col>
                <xdr:colOff>428625</xdr:colOff>
                <xdr:row>25</xdr:row>
                <xdr:rowOff>104775</xdr:rowOff>
              </to>
            </anchor>
          </objectPr>
        </oleObject>
      </mc:Choice>
      <mc:Fallback>
        <oleObject progId="PBrush" shapeId="26628" r:id="rId9"/>
      </mc:Fallback>
    </mc:AlternateContent>
  </oleObject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6"/>
  <sheetViews>
    <sheetView showGridLines="0" zoomScaleNormal="100" zoomScaleSheetLayoutView="100" workbookViewId="0">
      <selection activeCell="K1" sqref="K1"/>
    </sheetView>
  </sheetViews>
  <sheetFormatPr defaultColWidth="9.140625" defaultRowHeight="15"/>
  <cols>
    <col min="1" max="1" width="3.42578125" style="801" customWidth="1"/>
    <col min="2" max="2" width="21" style="28" customWidth="1"/>
    <col min="3" max="3" width="4.42578125" style="28" customWidth="1"/>
    <col min="4" max="4" width="10.42578125" style="28" customWidth="1"/>
    <col min="5" max="5" width="4.42578125" style="28" customWidth="1"/>
    <col min="6" max="6" width="9.85546875" style="28" customWidth="1"/>
    <col min="7" max="7" width="17.85546875" style="28" customWidth="1"/>
    <col min="8" max="8" width="12.85546875" style="28" customWidth="1"/>
    <col min="9" max="16384" width="9.140625" style="28"/>
  </cols>
  <sheetData>
    <row r="1" spans="1:10" s="43" customFormat="1" ht="30.75" customHeight="1" thickBot="1">
      <c r="A1" s="40" t="s">
        <v>650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792" customFormat="1" ht="19.5" thickTop="1">
      <c r="A2" s="142"/>
      <c r="B2" s="38" t="s">
        <v>651</v>
      </c>
      <c r="C2" s="142"/>
      <c r="D2" s="142"/>
      <c r="E2" s="142"/>
      <c r="F2" s="142"/>
      <c r="G2" s="16"/>
      <c r="H2" s="16"/>
      <c r="I2" s="16"/>
      <c r="J2" s="16"/>
    </row>
    <row r="3" spans="1:10" s="18" customFormat="1" ht="15.75">
      <c r="A3" s="48">
        <v>1</v>
      </c>
      <c r="B3" s="443" t="s">
        <v>652</v>
      </c>
      <c r="C3" s="53"/>
      <c r="D3" s="53"/>
      <c r="E3" s="53"/>
      <c r="F3" s="53"/>
      <c r="G3" s="53"/>
      <c r="H3" s="53"/>
      <c r="I3" s="443"/>
    </row>
    <row r="4" spans="1:10" s="18" customFormat="1" ht="15.75">
      <c r="A4" s="48">
        <v>2</v>
      </c>
      <c r="B4" s="52" t="s">
        <v>653</v>
      </c>
      <c r="C4" s="53"/>
      <c r="D4" s="53"/>
      <c r="E4" s="53"/>
      <c r="F4" s="53"/>
      <c r="G4" s="53"/>
      <c r="H4" s="53"/>
      <c r="I4" s="443"/>
    </row>
    <row r="5" spans="1:10" s="18" customFormat="1" ht="15.75">
      <c r="A5" s="48">
        <v>3</v>
      </c>
      <c r="B5" s="443" t="s">
        <v>654</v>
      </c>
      <c r="C5" s="53"/>
      <c r="D5" s="53"/>
      <c r="E5" s="53"/>
      <c r="F5" s="53"/>
      <c r="G5" s="53"/>
      <c r="H5" s="53"/>
      <c r="I5" s="443"/>
    </row>
    <row r="6" spans="1:10" s="49" customFormat="1" ht="15.75">
      <c r="A6" s="48">
        <v>4</v>
      </c>
      <c r="B6" s="53" t="s">
        <v>655</v>
      </c>
      <c r="C6" s="53"/>
      <c r="D6" s="53"/>
      <c r="E6" s="53"/>
      <c r="F6" s="53"/>
      <c r="G6" s="53"/>
      <c r="H6" s="53"/>
      <c r="I6" s="53"/>
    </row>
    <row r="7" spans="1:10" s="49" customFormat="1" ht="15.75">
      <c r="A7" s="48">
        <v>5</v>
      </c>
      <c r="B7" s="53" t="s">
        <v>656</v>
      </c>
      <c r="C7" s="53"/>
      <c r="D7" s="53"/>
      <c r="E7" s="53"/>
      <c r="F7" s="53"/>
      <c r="G7" s="53"/>
      <c r="H7" s="53"/>
      <c r="I7" s="53"/>
    </row>
    <row r="8" spans="1:10" s="49" customFormat="1" ht="6.75" customHeight="1">
      <c r="A8" s="48"/>
      <c r="B8" s="53"/>
      <c r="C8" s="53"/>
      <c r="D8" s="53"/>
      <c r="E8" s="53"/>
      <c r="F8" s="53"/>
      <c r="G8" s="53"/>
      <c r="H8" s="53"/>
      <c r="I8" s="53"/>
    </row>
    <row r="9" spans="1:10" ht="15.75">
      <c r="A9" s="48"/>
      <c r="B9" s="203"/>
      <c r="C9" s="203"/>
      <c r="D9" s="203"/>
      <c r="E9" s="203"/>
      <c r="F9" s="203"/>
      <c r="G9" s="203"/>
      <c r="H9" s="203"/>
      <c r="I9" s="203"/>
    </row>
    <row r="15" spans="1:10" ht="15.75" thickBot="1">
      <c r="A15" s="902"/>
    </row>
    <row r="16" spans="1:10" ht="18">
      <c r="A16" s="797"/>
      <c r="B16" s="903" t="s">
        <v>657</v>
      </c>
      <c r="C16" s="904"/>
      <c r="D16" s="905"/>
      <c r="E16" s="904"/>
      <c r="F16" s="906"/>
      <c r="G16" s="907"/>
      <c r="H16" s="908" t="s">
        <v>658</v>
      </c>
    </row>
    <row r="17" spans="1:9" ht="6" customHeight="1">
      <c r="A17" s="797"/>
      <c r="B17" s="909"/>
      <c r="C17" s="910"/>
      <c r="D17" s="910"/>
      <c r="E17" s="910"/>
      <c r="F17" s="910"/>
      <c r="G17" s="910"/>
      <c r="H17" s="911"/>
    </row>
    <row r="18" spans="1:9">
      <c r="B18" s="909" t="s">
        <v>659</v>
      </c>
      <c r="C18" s="910"/>
      <c r="D18" s="912">
        <v>14500</v>
      </c>
      <c r="E18" s="910"/>
      <c r="F18" s="913" t="s">
        <v>659</v>
      </c>
      <c r="G18" s="910"/>
      <c r="H18" s="914">
        <v>2850</v>
      </c>
    </row>
    <row r="19" spans="1:9">
      <c r="B19" s="909" t="s">
        <v>660</v>
      </c>
      <c r="C19" s="910"/>
      <c r="D19" s="915">
        <v>0.05</v>
      </c>
      <c r="E19" s="910"/>
      <c r="F19" s="913" t="s">
        <v>660</v>
      </c>
      <c r="G19" s="910"/>
      <c r="H19" s="916">
        <v>0.105</v>
      </c>
    </row>
    <row r="20" spans="1:9">
      <c r="B20" s="909"/>
      <c r="C20" s="910"/>
      <c r="D20" s="910"/>
      <c r="E20" s="910"/>
      <c r="F20" s="913"/>
      <c r="G20" s="910"/>
      <c r="H20" s="914"/>
    </row>
    <row r="21" spans="1:9">
      <c r="B21" s="909"/>
      <c r="C21" s="910"/>
      <c r="D21" s="910"/>
      <c r="E21" s="910"/>
      <c r="F21" s="913"/>
      <c r="G21" s="910"/>
      <c r="H21" s="914"/>
    </row>
    <row r="22" spans="1:9">
      <c r="B22" s="909" t="s">
        <v>661</v>
      </c>
      <c r="C22" s="910"/>
      <c r="D22" s="917">
        <v>36</v>
      </c>
      <c r="E22" s="918"/>
      <c r="F22" s="913" t="s">
        <v>661</v>
      </c>
      <c r="G22" s="918"/>
      <c r="H22" s="919">
        <v>18</v>
      </c>
    </row>
    <row r="23" spans="1:9">
      <c r="B23" s="909" t="s">
        <v>662</v>
      </c>
      <c r="C23" s="910"/>
      <c r="D23" s="62"/>
      <c r="E23" s="918"/>
      <c r="F23" s="913" t="s">
        <v>662</v>
      </c>
      <c r="G23" s="918"/>
      <c r="H23" s="920"/>
    </row>
    <row r="24" spans="1:9" ht="15.75" thickBot="1">
      <c r="B24" s="921" t="s">
        <v>663</v>
      </c>
      <c r="C24" s="922"/>
      <c r="D24" s="923"/>
      <c r="E24" s="924"/>
      <c r="F24" s="925" t="s">
        <v>663</v>
      </c>
      <c r="G24" s="924"/>
      <c r="H24" s="926"/>
    </row>
    <row r="25" spans="1:9">
      <c r="B25" s="927" t="s">
        <v>664</v>
      </c>
      <c r="C25" s="927"/>
      <c r="D25" s="927"/>
      <c r="E25" s="927"/>
      <c r="F25" s="927"/>
      <c r="G25" s="927"/>
      <c r="H25" s="927"/>
      <c r="I25" s="203"/>
    </row>
    <row r="26" spans="1:9" ht="15.75" thickBot="1">
      <c r="B26" s="928"/>
      <c r="C26" s="928"/>
      <c r="D26" s="928"/>
      <c r="E26" s="928"/>
      <c r="F26" s="928"/>
      <c r="G26" s="928"/>
      <c r="H26" s="928"/>
      <c r="I26" s="203"/>
    </row>
    <row r="27" spans="1:9" ht="18">
      <c r="B27" s="903" t="s">
        <v>665</v>
      </c>
      <c r="C27" s="904"/>
      <c r="D27" s="905"/>
      <c r="E27" s="904"/>
      <c r="F27" s="906"/>
      <c r="G27" s="907"/>
      <c r="H27" s="908" t="s">
        <v>666</v>
      </c>
    </row>
    <row r="28" spans="1:9" ht="6.75" customHeight="1">
      <c r="B28" s="929"/>
      <c r="C28" s="930"/>
      <c r="D28" s="930"/>
      <c r="E28" s="931"/>
      <c r="F28" s="931"/>
      <c r="G28" s="931"/>
      <c r="H28" s="932"/>
    </row>
    <row r="29" spans="1:9">
      <c r="B29" s="929" t="s">
        <v>659</v>
      </c>
      <c r="C29" s="931"/>
      <c r="D29" s="933">
        <v>14500</v>
      </c>
      <c r="E29" s="931"/>
      <c r="F29" s="931" t="s">
        <v>659</v>
      </c>
      <c r="G29" s="931"/>
      <c r="H29" s="934">
        <v>2850</v>
      </c>
    </row>
    <row r="30" spans="1:9">
      <c r="B30" s="929" t="s">
        <v>660</v>
      </c>
      <c r="C30" s="931"/>
      <c r="D30" s="935">
        <v>0.05</v>
      </c>
      <c r="E30" s="931"/>
      <c r="F30" s="931" t="s">
        <v>660</v>
      </c>
      <c r="G30" s="931"/>
      <c r="H30" s="936">
        <v>0.105</v>
      </c>
    </row>
    <row r="31" spans="1:9">
      <c r="B31" s="929"/>
      <c r="C31" s="931"/>
      <c r="D31" s="417"/>
      <c r="E31" s="931"/>
      <c r="F31" s="931"/>
      <c r="G31" s="931"/>
      <c r="H31" s="934"/>
    </row>
    <row r="32" spans="1:9">
      <c r="B32" s="929"/>
      <c r="C32" s="931"/>
      <c r="D32" s="417"/>
      <c r="E32" s="931"/>
      <c r="F32" s="931"/>
      <c r="G32" s="931"/>
      <c r="H32" s="934"/>
    </row>
    <row r="33" spans="2:8">
      <c r="B33" s="929" t="s">
        <v>661</v>
      </c>
      <c r="C33" s="931"/>
      <c r="D33" s="937">
        <v>36</v>
      </c>
      <c r="E33" s="938"/>
      <c r="F33" s="931" t="s">
        <v>661</v>
      </c>
      <c r="G33" s="938"/>
      <c r="H33" s="939">
        <v>18</v>
      </c>
    </row>
    <row r="34" spans="2:8">
      <c r="B34" s="929" t="s">
        <v>662</v>
      </c>
      <c r="C34" s="931"/>
      <c r="D34" s="940"/>
      <c r="E34" s="938"/>
      <c r="F34" s="931" t="s">
        <v>662</v>
      </c>
      <c r="G34" s="938"/>
      <c r="H34" s="941"/>
    </row>
    <row r="35" spans="2:8" ht="15.75" thickBot="1">
      <c r="B35" s="942" t="s">
        <v>663</v>
      </c>
      <c r="C35" s="943"/>
      <c r="D35" s="944">
        <f>PMT(D30/12,D33,D29,0)</f>
        <v>-434.57800801764944</v>
      </c>
      <c r="E35" s="945"/>
      <c r="F35" s="943" t="s">
        <v>663</v>
      </c>
      <c r="G35" s="945"/>
      <c r="H35" s="946">
        <f>PMT(H30/12,H33,H29,0)</f>
        <v>-171.81953340667448</v>
      </c>
    </row>
    <row r="36" spans="2:8">
      <c r="B36" s="947" t="s">
        <v>667</v>
      </c>
      <c r="C36" s="947"/>
      <c r="D36" s="947"/>
      <c r="E36" s="947"/>
      <c r="F36" s="947"/>
      <c r="G36" s="947"/>
      <c r="H36" s="947"/>
    </row>
  </sheetData>
  <mergeCells count="3">
    <mergeCell ref="A1:J1"/>
    <mergeCell ref="B25:H25"/>
    <mergeCell ref="B36:H36"/>
  </mergeCells>
  <printOptions horizontalCentered="1"/>
  <pageMargins left="0.19685039370078741" right="0.19685039370078741" top="0.98425196850393704" bottom="0.78740157480314965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7649" r:id="rId5">
          <objectPr defaultSize="0" autoPict="0" r:id="rId6">
            <anchor moveWithCells="1" sizeWithCells="1">
              <from>
                <xdr:col>5</xdr:col>
                <xdr:colOff>161925</xdr:colOff>
                <xdr:row>20</xdr:row>
                <xdr:rowOff>85725</xdr:rowOff>
              </from>
              <to>
                <xdr:col>5</xdr:col>
                <xdr:colOff>161925</xdr:colOff>
                <xdr:row>20</xdr:row>
                <xdr:rowOff>85725</xdr:rowOff>
              </to>
            </anchor>
          </objectPr>
        </oleObject>
      </mc:Choice>
      <mc:Fallback>
        <oleObject progId="PBrush" shapeId="27649" r:id="rId5"/>
      </mc:Fallback>
    </mc:AlternateContent>
    <mc:AlternateContent xmlns:mc="http://schemas.openxmlformats.org/markup-compatibility/2006">
      <mc:Choice Requires="x14">
        <oleObject progId="PBrush" shapeId="27650" r:id="rId7">
          <objectPr defaultSize="0" autoPict="0" r:id="rId6">
            <anchor moveWithCells="1" sizeWithCells="1">
              <from>
                <xdr:col>5</xdr:col>
                <xdr:colOff>161925</xdr:colOff>
                <xdr:row>20</xdr:row>
                <xdr:rowOff>85725</xdr:rowOff>
              </from>
              <to>
                <xdr:col>5</xdr:col>
                <xdr:colOff>161925</xdr:colOff>
                <xdr:row>20</xdr:row>
                <xdr:rowOff>85725</xdr:rowOff>
              </to>
            </anchor>
          </objectPr>
        </oleObject>
      </mc:Choice>
      <mc:Fallback>
        <oleObject progId="PBrush" shapeId="27650" r:id="rId7"/>
      </mc:Fallback>
    </mc:AlternateContent>
  </oleObjects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9"/>
  <sheetViews>
    <sheetView showGridLines="0" zoomScaleNormal="100" zoomScaleSheetLayoutView="100" workbookViewId="0">
      <selection activeCell="I1" sqref="I1"/>
    </sheetView>
  </sheetViews>
  <sheetFormatPr defaultColWidth="9.140625" defaultRowHeight="15"/>
  <cols>
    <col min="1" max="1" width="3" style="453" customWidth="1"/>
    <col min="2" max="8" width="13.85546875" style="10" customWidth="1"/>
    <col min="9" max="9" width="4.140625" style="10" customWidth="1"/>
    <col min="10" max="16384" width="9.140625" style="10"/>
  </cols>
  <sheetData>
    <row r="1" spans="1:8" s="43" customFormat="1" ht="30" customHeight="1" thickBot="1">
      <c r="A1" s="40" t="s">
        <v>668</v>
      </c>
      <c r="B1" s="40"/>
      <c r="C1" s="40"/>
      <c r="D1" s="40"/>
      <c r="E1" s="40"/>
      <c r="F1" s="40"/>
      <c r="G1" s="40"/>
      <c r="H1" s="40"/>
    </row>
    <row r="2" spans="1:8" s="948" customFormat="1" ht="19.5" thickTop="1">
      <c r="A2" s="142"/>
      <c r="B2" s="38" t="s">
        <v>669</v>
      </c>
      <c r="C2" s="142"/>
      <c r="D2" s="142"/>
      <c r="E2" s="142"/>
      <c r="F2" s="142"/>
      <c r="G2" s="16"/>
      <c r="H2" s="16"/>
    </row>
    <row r="3" spans="1:8" s="18" customFormat="1" ht="15.75">
      <c r="A3" s="949"/>
      <c r="B3" s="950" t="s">
        <v>670</v>
      </c>
    </row>
    <row r="4" spans="1:8" s="18" customFormat="1" ht="15.75">
      <c r="A4" s="949">
        <v>1</v>
      </c>
      <c r="B4" s="18" t="s">
        <v>671</v>
      </c>
    </row>
    <row r="5" spans="1:8" s="18" customFormat="1" ht="15.75">
      <c r="A5" s="949">
        <v>2</v>
      </c>
      <c r="B5" s="49" t="s">
        <v>672</v>
      </c>
    </row>
    <row r="6" spans="1:8" s="18" customFormat="1" ht="15.75">
      <c r="A6" s="949">
        <v>3</v>
      </c>
      <c r="B6" s="49" t="s">
        <v>673</v>
      </c>
    </row>
    <row r="7" spans="1:8" s="18" customFormat="1" ht="15.75">
      <c r="A7" s="949">
        <v>4</v>
      </c>
      <c r="B7" s="49" t="s">
        <v>674</v>
      </c>
    </row>
    <row r="8" spans="1:8" s="49" customFormat="1" ht="15.75">
      <c r="A8" s="949">
        <v>5</v>
      </c>
      <c r="B8" s="49" t="s">
        <v>675</v>
      </c>
    </row>
    <row r="9" spans="1:8" s="49" customFormat="1" ht="15.75">
      <c r="A9" s="949">
        <v>6</v>
      </c>
      <c r="B9" s="49" t="s">
        <v>676</v>
      </c>
    </row>
    <row r="10" spans="1:8" s="49" customFormat="1" ht="15.75">
      <c r="A10" s="949">
        <v>7</v>
      </c>
      <c r="B10" s="49" t="s">
        <v>677</v>
      </c>
    </row>
    <row r="11" spans="1:8" ht="21">
      <c r="B11" s="951" t="s">
        <v>678</v>
      </c>
      <c r="C11" s="951"/>
      <c r="D11" s="951"/>
      <c r="E11" s="951"/>
      <c r="F11" s="952"/>
    </row>
    <row r="12" spans="1:8" ht="15.75">
      <c r="B12" s="953" t="s">
        <v>679</v>
      </c>
      <c r="C12" s="954" t="s">
        <v>680</v>
      </c>
      <c r="D12" s="955" t="s">
        <v>87</v>
      </c>
      <c r="E12" s="956" t="s">
        <v>374</v>
      </c>
      <c r="F12" s="957" t="s">
        <v>681</v>
      </c>
      <c r="G12" s="742"/>
    </row>
    <row r="13" spans="1:8">
      <c r="B13" s="958" t="s">
        <v>638</v>
      </c>
      <c r="C13" s="959">
        <v>4300</v>
      </c>
      <c r="D13" s="959">
        <v>1550</v>
      </c>
      <c r="E13" s="960">
        <v>2750</v>
      </c>
      <c r="F13"/>
    </row>
    <row r="14" spans="1:8" ht="21">
      <c r="B14" s="951" t="s">
        <v>682</v>
      </c>
      <c r="C14" s="951"/>
      <c r="D14" s="951"/>
      <c r="E14" s="951"/>
      <c r="F14" s="952"/>
    </row>
    <row r="15" spans="1:8" ht="15.75">
      <c r="B15" s="953" t="s">
        <v>683</v>
      </c>
      <c r="C15" s="954" t="s">
        <v>680</v>
      </c>
      <c r="D15" s="955" t="s">
        <v>87</v>
      </c>
      <c r="E15" s="956" t="s">
        <v>374</v>
      </c>
      <c r="F15" s="961" t="s">
        <v>684</v>
      </c>
    </row>
    <row r="16" spans="1:8">
      <c r="B16" s="962" t="s">
        <v>160</v>
      </c>
      <c r="C16" s="963">
        <v>900</v>
      </c>
      <c r="D16" s="963">
        <v>800</v>
      </c>
      <c r="E16" s="960">
        <f>C16-D16</f>
        <v>100</v>
      </c>
      <c r="F16"/>
    </row>
    <row r="17" spans="1:8">
      <c r="B17" s="964" t="s">
        <v>161</v>
      </c>
      <c r="C17" s="965">
        <v>1300</v>
      </c>
      <c r="D17" s="965">
        <v>500</v>
      </c>
      <c r="E17" s="960">
        <f>C17-D17</f>
        <v>800</v>
      </c>
      <c r="F17"/>
    </row>
    <row r="18" spans="1:8">
      <c r="B18" s="966" t="s">
        <v>685</v>
      </c>
      <c r="C18" s="967">
        <v>1100</v>
      </c>
      <c r="D18" s="967">
        <v>1250</v>
      </c>
      <c r="E18" s="960">
        <f>C18-D18</f>
        <v>-150</v>
      </c>
      <c r="F18"/>
    </row>
    <row r="19" spans="1:8" ht="15.75">
      <c r="B19" s="968" t="s">
        <v>374</v>
      </c>
      <c r="C19" s="969">
        <f>SUM(C16:C18)</f>
        <v>3300</v>
      </c>
      <c r="D19" s="969">
        <f>SUM(D16:D18)</f>
        <v>2550</v>
      </c>
      <c r="E19" s="969">
        <f>SUM(E16:E18)</f>
        <v>750</v>
      </c>
      <c r="F19"/>
    </row>
    <row r="20" spans="1:8" ht="9" customHeight="1"/>
    <row r="21" spans="1:8" ht="17.100000000000001" customHeight="1">
      <c r="A21" s="970" t="s">
        <v>686</v>
      </c>
      <c r="B21" s="970"/>
      <c r="C21" s="970"/>
      <c r="D21" s="970"/>
      <c r="E21" s="970"/>
      <c r="F21" s="970"/>
      <c r="G21" s="970"/>
      <c r="H21" s="970"/>
    </row>
    <row r="22" spans="1:8">
      <c r="A22" s="971"/>
      <c r="B22" s="972"/>
      <c r="C22" s="972"/>
      <c r="D22" s="972"/>
      <c r="E22" s="972"/>
      <c r="F22" s="972"/>
      <c r="G22" s="972"/>
      <c r="H22" s="973"/>
    </row>
    <row r="23" spans="1:8">
      <c r="A23" s="974"/>
      <c r="B23" s="201"/>
      <c r="C23" s="201"/>
      <c r="D23" s="201"/>
      <c r="E23" s="201"/>
      <c r="F23" s="201"/>
      <c r="G23" s="201"/>
      <c r="H23" s="975"/>
    </row>
    <row r="24" spans="1:8">
      <c r="A24" s="974"/>
      <c r="B24" s="201"/>
      <c r="C24" s="201"/>
      <c r="D24" s="201"/>
      <c r="E24" s="201"/>
      <c r="F24" s="201"/>
      <c r="G24" s="201"/>
      <c r="H24" s="975"/>
    </row>
    <row r="25" spans="1:8">
      <c r="A25" s="974"/>
      <c r="B25" s="201"/>
      <c r="C25" s="201"/>
      <c r="D25" s="201"/>
      <c r="E25" s="201"/>
      <c r="F25" s="201"/>
      <c r="G25" s="201"/>
      <c r="H25" s="975"/>
    </row>
    <row r="26" spans="1:8">
      <c r="A26" s="974"/>
      <c r="B26" s="201"/>
      <c r="C26" s="201"/>
      <c r="D26" s="201"/>
      <c r="E26" s="201"/>
      <c r="F26" s="201"/>
      <c r="G26" s="201"/>
      <c r="H26" s="975"/>
    </row>
    <row r="27" spans="1:8">
      <c r="A27" s="974"/>
      <c r="B27" s="201"/>
      <c r="C27" s="201"/>
      <c r="D27" s="201"/>
      <c r="E27" s="201"/>
      <c r="F27" s="201"/>
      <c r="G27" s="201"/>
      <c r="H27" s="975"/>
    </row>
    <row r="28" spans="1:8">
      <c r="A28" s="974"/>
      <c r="B28" s="201"/>
      <c r="C28" s="201"/>
      <c r="D28" s="201"/>
      <c r="E28" s="201"/>
      <c r="F28" s="201"/>
      <c r="G28" s="201"/>
      <c r="H28" s="975"/>
    </row>
    <row r="29" spans="1:8">
      <c r="A29" s="974"/>
      <c r="B29" s="201"/>
      <c r="C29" s="201"/>
      <c r="D29" s="201"/>
      <c r="E29" s="201"/>
      <c r="F29" s="201"/>
      <c r="G29" s="201"/>
      <c r="H29" s="975"/>
    </row>
    <row r="30" spans="1:8">
      <c r="A30" s="974"/>
      <c r="B30" s="201"/>
      <c r="C30" s="201"/>
      <c r="D30" s="201"/>
      <c r="E30" s="201"/>
      <c r="F30" s="201"/>
      <c r="G30" s="201"/>
      <c r="H30" s="975"/>
    </row>
    <row r="31" spans="1:8">
      <c r="A31" s="974"/>
      <c r="B31" s="201"/>
      <c r="C31" s="201"/>
      <c r="D31" s="201"/>
      <c r="E31" s="201"/>
      <c r="F31" s="201"/>
      <c r="G31" s="201"/>
      <c r="H31" s="975"/>
    </row>
    <row r="32" spans="1:8">
      <c r="A32" s="974"/>
      <c r="B32" s="201"/>
      <c r="C32" s="201"/>
      <c r="D32" s="201"/>
      <c r="E32" s="201"/>
      <c r="F32" s="201"/>
      <c r="G32" s="201"/>
      <c r="H32" s="975"/>
    </row>
    <row r="33" spans="1:8">
      <c r="A33" s="974"/>
      <c r="B33" s="201"/>
      <c r="C33" s="201"/>
      <c r="D33" s="201"/>
      <c r="E33" s="201"/>
      <c r="F33" s="201"/>
      <c r="G33" s="201"/>
      <c r="H33" s="975"/>
    </row>
    <row r="34" spans="1:8" ht="18.75">
      <c r="A34" s="976"/>
      <c r="B34" s="977"/>
      <c r="C34" s="977"/>
      <c r="D34" s="978" t="s">
        <v>687</v>
      </c>
      <c r="E34" s="978"/>
      <c r="F34" s="978"/>
      <c r="G34" s="977"/>
      <c r="H34" s="979"/>
    </row>
    <row r="35" spans="1:8">
      <c r="B35" s="980" t="s">
        <v>688</v>
      </c>
      <c r="C35" s="981"/>
      <c r="D35" s="981"/>
      <c r="F35" s="982" t="s">
        <v>689</v>
      </c>
      <c r="G35" s="982"/>
    </row>
    <row r="36" spans="1:8">
      <c r="F36" s="983"/>
      <c r="G36" s="983"/>
    </row>
    <row r="49" spans="3:7">
      <c r="C49" s="980" t="s">
        <v>690</v>
      </c>
      <c r="D49" s="980"/>
      <c r="E49" s="980"/>
      <c r="F49" s="980"/>
      <c r="G49" s="980"/>
    </row>
  </sheetData>
  <mergeCells count="8">
    <mergeCell ref="C49:G49"/>
    <mergeCell ref="A1:H1"/>
    <mergeCell ref="B11:E11"/>
    <mergeCell ref="B14:E14"/>
    <mergeCell ref="A21:H21"/>
    <mergeCell ref="D34:F34"/>
    <mergeCell ref="B35:D35"/>
    <mergeCell ref="F35:G35"/>
  </mergeCells>
  <printOptions horizontalCentered="1"/>
  <pageMargins left="0.19685039370078741" right="0.19685039370078741" top="0.98425196850393704" bottom="0.78740157480314965" header="0.51181102362204722" footer="0.51181102362204722"/>
  <pageSetup paperSize="9" scale="95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rowBreaks count="1" manualBreakCount="1">
    <brk id="49" max="7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8673" r:id="rId5">
          <objectPr defaultSize="0" autoPict="0" r:id="rId6">
            <anchor moveWithCells="1" sizeWithCells="1">
              <from>
                <xdr:col>3</xdr:col>
                <xdr:colOff>142875</xdr:colOff>
                <xdr:row>0</xdr:row>
                <xdr:rowOff>142875</xdr:rowOff>
              </from>
              <to>
                <xdr:col>3</xdr:col>
                <xdr:colOff>142875</xdr:colOff>
                <xdr:row>0</xdr:row>
                <xdr:rowOff>142875</xdr:rowOff>
              </to>
            </anchor>
          </objectPr>
        </oleObject>
      </mc:Choice>
      <mc:Fallback>
        <oleObject progId="PBrush" shapeId="28673" r:id="rId5"/>
      </mc:Fallback>
    </mc:AlternateContent>
    <mc:AlternateContent xmlns:mc="http://schemas.openxmlformats.org/markup-compatibility/2006">
      <mc:Choice Requires="x14">
        <oleObject progId="PBrush" shapeId="28674" r:id="rId7">
          <objectPr defaultSize="0" autoPict="0" r:id="rId6">
            <anchor moveWithCells="1" sizeWithCells="1">
              <from>
                <xdr:col>3</xdr:col>
                <xdr:colOff>142875</xdr:colOff>
                <xdr:row>0</xdr:row>
                <xdr:rowOff>142875</xdr:rowOff>
              </from>
              <to>
                <xdr:col>3</xdr:col>
                <xdr:colOff>142875</xdr:colOff>
                <xdr:row>0</xdr:row>
                <xdr:rowOff>142875</xdr:rowOff>
              </to>
            </anchor>
          </objectPr>
        </oleObject>
      </mc:Choice>
      <mc:Fallback>
        <oleObject progId="PBrush" shapeId="28674" r:id="rId7"/>
      </mc:Fallback>
    </mc:AlternateContent>
  </oleObjec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showZeros="0" zoomScaleNormal="100" zoomScaleSheetLayoutView="90" workbookViewId="0">
      <selection activeCell="H9" sqref="H9"/>
    </sheetView>
  </sheetViews>
  <sheetFormatPr defaultColWidth="9" defaultRowHeight="12.75"/>
  <cols>
    <col min="1" max="1" width="12.140625" style="992" customWidth="1"/>
    <col min="2" max="2" width="11.42578125" style="992" customWidth="1"/>
    <col min="3" max="3" width="10.140625" style="1022" bestFit="1" customWidth="1"/>
    <col min="4" max="5" width="11.5703125" style="1022" customWidth="1"/>
    <col min="6" max="6" width="11.5703125" style="992" customWidth="1"/>
    <col min="7" max="7" width="9.28515625" style="992" customWidth="1"/>
    <col min="8" max="8" width="10.28515625" style="992" customWidth="1"/>
    <col min="9" max="9" width="10.7109375" style="992" customWidth="1"/>
    <col min="10" max="15" width="11.5703125" style="992" customWidth="1"/>
    <col min="16" max="16384" width="9" style="992"/>
  </cols>
  <sheetData>
    <row r="1" spans="1:15" s="985" customFormat="1" ht="31.9" customHeight="1">
      <c r="A1" s="984" t="s">
        <v>23</v>
      </c>
      <c r="B1" s="984"/>
      <c r="C1" s="984"/>
      <c r="D1" s="984"/>
      <c r="E1" s="984"/>
      <c r="F1" s="984"/>
      <c r="G1" s="984"/>
      <c r="H1" s="984"/>
      <c r="I1" s="984"/>
      <c r="J1" s="984"/>
      <c r="K1" s="984"/>
      <c r="L1" s="984"/>
      <c r="M1" s="984"/>
    </row>
    <row r="2" spans="1:15" s="988" customFormat="1" ht="24" customHeight="1">
      <c r="A2" s="986" t="s">
        <v>691</v>
      </c>
      <c r="B2" s="987"/>
      <c r="C2" s="987"/>
      <c r="D2" s="987"/>
      <c r="E2" s="987"/>
      <c r="F2" s="987"/>
      <c r="G2" s="987"/>
      <c r="H2" s="987"/>
      <c r="I2" s="987"/>
      <c r="J2" s="987"/>
      <c r="K2" s="987"/>
      <c r="L2" s="987"/>
      <c r="M2" s="987"/>
    </row>
    <row r="3" spans="1:15" s="991" customFormat="1" ht="18.75">
      <c r="A3" s="989" t="s">
        <v>692</v>
      </c>
      <c r="B3" s="990"/>
      <c r="C3" s="990"/>
      <c r="D3" s="990"/>
      <c r="E3" s="990"/>
      <c r="F3" s="990"/>
      <c r="G3" s="990"/>
      <c r="H3" s="990"/>
      <c r="I3" s="990"/>
      <c r="J3" s="990"/>
      <c r="K3" s="990"/>
      <c r="L3" s="990"/>
      <c r="M3" s="990"/>
      <c r="N3" s="990"/>
      <c r="O3" s="990"/>
    </row>
    <row r="4" spans="1:15" ht="3.6" customHeight="1">
      <c r="B4" s="993"/>
      <c r="C4" s="993"/>
      <c r="D4" s="993"/>
      <c r="E4" s="993"/>
      <c r="F4" s="993"/>
      <c r="G4" s="993"/>
      <c r="H4" s="993"/>
      <c r="I4" s="993"/>
      <c r="J4" s="993"/>
      <c r="K4" s="993"/>
      <c r="L4" s="993"/>
      <c r="M4" s="993"/>
      <c r="N4" s="993"/>
      <c r="O4" s="993"/>
    </row>
    <row r="5" spans="1:15" ht="15.75">
      <c r="A5" s="994" t="s">
        <v>693</v>
      </c>
      <c r="B5" s="995"/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3"/>
      <c r="O5" s="993"/>
    </row>
    <row r="6" spans="1:15" ht="15.75">
      <c r="A6" s="996" t="s">
        <v>694</v>
      </c>
      <c r="B6" s="995"/>
      <c r="C6" s="995"/>
      <c r="D6" s="995"/>
      <c r="E6" s="995"/>
      <c r="F6" s="995"/>
      <c r="G6" s="995"/>
      <c r="H6" s="995"/>
      <c r="I6" s="995"/>
      <c r="J6" s="995"/>
      <c r="K6" s="995"/>
      <c r="L6" s="995"/>
      <c r="M6" s="995"/>
      <c r="N6" s="993"/>
      <c r="O6" s="993"/>
    </row>
    <row r="7" spans="1:15" ht="15.75">
      <c r="A7" s="994" t="s">
        <v>695</v>
      </c>
      <c r="B7" s="995"/>
      <c r="C7" s="995"/>
      <c r="D7" s="995"/>
      <c r="E7" s="995"/>
      <c r="F7" s="995"/>
      <c r="G7" s="995"/>
      <c r="H7" s="995"/>
      <c r="I7" s="995"/>
      <c r="J7" s="995"/>
      <c r="K7" s="995"/>
      <c r="L7" s="995"/>
      <c r="M7" s="995"/>
      <c r="N7" s="993"/>
      <c r="O7" s="993"/>
    </row>
    <row r="8" spans="1:15" ht="15.75">
      <c r="A8" s="994" t="s">
        <v>696</v>
      </c>
      <c r="B8" s="995"/>
      <c r="C8" s="995"/>
      <c r="D8" s="995"/>
      <c r="E8" s="995"/>
      <c r="F8" s="995"/>
      <c r="G8" s="995"/>
      <c r="H8" s="995"/>
      <c r="I8" s="995"/>
      <c r="J8" s="995"/>
      <c r="K8" s="995"/>
      <c r="L8" s="995"/>
      <c r="M8" s="995"/>
      <c r="N8" s="993"/>
      <c r="O8" s="993"/>
    </row>
    <row r="9" spans="1:15" ht="15.75">
      <c r="A9" s="994" t="s">
        <v>697</v>
      </c>
      <c r="B9" s="995"/>
      <c r="C9" s="995"/>
      <c r="D9" s="995"/>
      <c r="E9" s="995"/>
      <c r="F9" s="995"/>
      <c r="G9" s="995"/>
      <c r="H9" s="995"/>
      <c r="I9" s="995"/>
      <c r="J9" s="995"/>
      <c r="K9" s="995"/>
      <c r="L9" s="995"/>
      <c r="M9" s="995"/>
      <c r="N9" s="993"/>
      <c r="O9" s="993"/>
    </row>
    <row r="10" spans="1:15" ht="15.75">
      <c r="A10" s="994" t="s">
        <v>698</v>
      </c>
      <c r="B10" s="995"/>
      <c r="C10" s="995"/>
      <c r="D10" s="995"/>
      <c r="E10" s="995"/>
      <c r="F10" s="995"/>
      <c r="G10" s="995"/>
      <c r="H10" s="995"/>
      <c r="I10" s="995"/>
      <c r="J10" s="995"/>
      <c r="K10" s="995"/>
      <c r="L10" s="995"/>
      <c r="M10" s="995"/>
      <c r="N10" s="993"/>
      <c r="O10" s="993"/>
    </row>
    <row r="11" spans="1:15" ht="15.75">
      <c r="A11" s="994" t="s">
        <v>699</v>
      </c>
      <c r="B11" s="995"/>
      <c r="C11" s="995"/>
      <c r="D11" s="995"/>
      <c r="E11" s="995"/>
      <c r="F11" s="995"/>
      <c r="G11" s="995"/>
      <c r="H11" s="995"/>
      <c r="I11" s="995"/>
      <c r="J11" s="995"/>
      <c r="K11" s="995"/>
      <c r="L11" s="995"/>
      <c r="M11" s="995"/>
      <c r="N11" s="993"/>
      <c r="O11" s="993"/>
    </row>
    <row r="12" spans="1:15" ht="15.75">
      <c r="A12" s="994"/>
      <c r="B12" s="995"/>
      <c r="C12" s="995"/>
      <c r="D12" s="995"/>
      <c r="E12" s="995"/>
      <c r="F12" s="995"/>
      <c r="G12" s="995"/>
      <c r="H12" s="995"/>
      <c r="I12" s="995"/>
      <c r="J12" s="995"/>
      <c r="K12" s="995"/>
      <c r="L12" s="995"/>
      <c r="M12" s="995"/>
      <c r="N12" s="993"/>
      <c r="O12" s="993"/>
    </row>
    <row r="13" spans="1:15" s="998" customFormat="1" ht="12.95" customHeight="1" thickBot="1">
      <c r="A13" s="997" t="s">
        <v>700</v>
      </c>
      <c r="C13" s="999"/>
      <c r="D13" s="999"/>
      <c r="E13" s="999"/>
    </row>
    <row r="14" spans="1:15" s="998" customFormat="1" ht="12.95" customHeight="1">
      <c r="A14" s="1000" t="s">
        <v>86</v>
      </c>
      <c r="B14" s="1001" t="s">
        <v>701</v>
      </c>
      <c r="C14" s="1001" t="s">
        <v>702</v>
      </c>
      <c r="D14" s="1001" t="s">
        <v>200</v>
      </c>
      <c r="E14" s="1002" t="s">
        <v>703</v>
      </c>
    </row>
    <row r="15" spans="1:15" s="998" customFormat="1" ht="12.95" customHeight="1" thickBot="1">
      <c r="A15" s="1003" t="s">
        <v>704</v>
      </c>
      <c r="B15" s="1004">
        <f>VLOOKUP($A$15,$A$22:$I$35,7)</f>
        <v>57</v>
      </c>
      <c r="C15" s="1004" t="str">
        <f>VLOOKUP($A$15,$A$22:$I$35,5,0)</f>
        <v>Baexem</v>
      </c>
      <c r="D15" s="1005">
        <f>VLOOKUP($A$15,$A$22:$I$35,9,0)</f>
        <v>653718793</v>
      </c>
      <c r="E15" s="1006">
        <f>VLOOKUP($A$15,$A$22:$I$35,3,0)</f>
        <v>6</v>
      </c>
    </row>
    <row r="16" spans="1:15" s="998" customFormat="1" ht="12.95" customHeight="1" thickBot="1">
      <c r="A16" s="1007" t="s">
        <v>38</v>
      </c>
      <c r="C16" s="999"/>
      <c r="D16" s="999"/>
      <c r="E16" s="999"/>
    </row>
    <row r="17" spans="1:9" s="998" customFormat="1" ht="12.95" customHeight="1">
      <c r="A17" s="1000" t="s">
        <v>86</v>
      </c>
      <c r="B17" s="1001" t="s">
        <v>701</v>
      </c>
      <c r="C17" s="1001" t="s">
        <v>702</v>
      </c>
      <c r="D17" s="1001" t="s">
        <v>200</v>
      </c>
      <c r="E17" s="1002" t="s">
        <v>703</v>
      </c>
    </row>
    <row r="18" spans="1:9" s="998" customFormat="1" ht="12.95" customHeight="1" thickBot="1">
      <c r="A18" s="1008"/>
      <c r="B18" s="1009"/>
      <c r="C18" s="1009"/>
      <c r="D18" s="1009"/>
      <c r="E18" s="1010"/>
    </row>
    <row r="19" spans="1:9" s="998" customFormat="1" ht="12.95" customHeight="1">
      <c r="C19" s="999"/>
      <c r="D19" s="999"/>
      <c r="E19" s="999"/>
    </row>
    <row r="20" spans="1:9" s="998" customFormat="1" ht="12.95" customHeight="1">
      <c r="A20" s="1011" t="s">
        <v>705</v>
      </c>
      <c r="C20" s="999"/>
      <c r="D20" s="999"/>
      <c r="E20" s="999"/>
    </row>
    <row r="21" spans="1:9" s="1014" customFormat="1" ht="12.95" customHeight="1">
      <c r="A21" s="1012" t="s">
        <v>86</v>
      </c>
      <c r="B21" s="1012" t="s">
        <v>706</v>
      </c>
      <c r="C21" s="1013" t="s">
        <v>703</v>
      </c>
      <c r="D21" s="1013" t="s">
        <v>707</v>
      </c>
      <c r="E21" s="1013" t="s">
        <v>702</v>
      </c>
      <c r="F21" s="1012" t="s">
        <v>708</v>
      </c>
      <c r="G21" s="1012" t="s">
        <v>701</v>
      </c>
      <c r="H21" s="1012" t="s">
        <v>91</v>
      </c>
      <c r="I21" s="1012" t="s">
        <v>200</v>
      </c>
    </row>
    <row r="22" spans="1:9" s="1021" customFormat="1" ht="12.95" customHeight="1">
      <c r="A22" s="1015" t="s">
        <v>704</v>
      </c>
      <c r="B22" s="1016" t="s">
        <v>709</v>
      </c>
      <c r="C22" s="1017">
        <v>6</v>
      </c>
      <c r="D22" s="1016" t="s">
        <v>228</v>
      </c>
      <c r="E22" s="1016" t="s">
        <v>205</v>
      </c>
      <c r="F22" s="1018">
        <v>33752</v>
      </c>
      <c r="G22" s="1019">
        <v>23</v>
      </c>
      <c r="H22" s="1020">
        <v>475494084</v>
      </c>
      <c r="I22" s="1020">
        <v>653718793</v>
      </c>
    </row>
    <row r="23" spans="1:9" s="1021" customFormat="1" ht="12.95" customHeight="1">
      <c r="A23" s="1015" t="s">
        <v>255</v>
      </c>
      <c r="B23" s="1016" t="s">
        <v>225</v>
      </c>
      <c r="C23" s="1017">
        <v>12</v>
      </c>
      <c r="D23" s="1016" t="s">
        <v>256</v>
      </c>
      <c r="E23" s="1016" t="s">
        <v>205</v>
      </c>
      <c r="F23" s="1018">
        <v>21339</v>
      </c>
      <c r="G23" s="1019">
        <v>57</v>
      </c>
      <c r="H23" s="1020">
        <v>475494089</v>
      </c>
      <c r="I23" s="1020">
        <v>653718794</v>
      </c>
    </row>
    <row r="24" spans="1:9" s="1021" customFormat="1" ht="12.95" customHeight="1">
      <c r="A24" s="1015" t="s">
        <v>97</v>
      </c>
      <c r="B24" s="1016" t="s">
        <v>215</v>
      </c>
      <c r="C24" s="1017">
        <v>23</v>
      </c>
      <c r="D24" s="1016" t="s">
        <v>216</v>
      </c>
      <c r="E24" s="1016" t="s">
        <v>209</v>
      </c>
      <c r="F24" s="1018">
        <v>19524</v>
      </c>
      <c r="G24" s="1019">
        <v>62</v>
      </c>
      <c r="H24" s="1020">
        <v>475494094</v>
      </c>
      <c r="I24" s="1020">
        <v>653718791</v>
      </c>
    </row>
    <row r="25" spans="1:9" s="1021" customFormat="1" ht="12.95" customHeight="1">
      <c r="A25" s="1015" t="s">
        <v>273</v>
      </c>
      <c r="B25" s="1016" t="s">
        <v>710</v>
      </c>
      <c r="C25" s="1017">
        <v>29</v>
      </c>
      <c r="D25" s="1016" t="s">
        <v>274</v>
      </c>
      <c r="E25" s="1016" t="s">
        <v>209</v>
      </c>
      <c r="F25" s="1018">
        <v>21356</v>
      </c>
      <c r="G25" s="1019">
        <v>57</v>
      </c>
      <c r="H25" s="1020">
        <v>475494099</v>
      </c>
      <c r="I25" s="1020">
        <v>653718792</v>
      </c>
    </row>
    <row r="26" spans="1:9" s="1021" customFormat="1" ht="12.95" customHeight="1">
      <c r="A26" s="1015" t="s">
        <v>711</v>
      </c>
      <c r="B26" s="1016" t="s">
        <v>712</v>
      </c>
      <c r="C26" s="1017">
        <v>6</v>
      </c>
      <c r="D26" s="1016" t="s">
        <v>228</v>
      </c>
      <c r="E26" s="1016" t="s">
        <v>239</v>
      </c>
      <c r="F26" s="1018">
        <v>33752</v>
      </c>
      <c r="G26" s="1019">
        <v>23</v>
      </c>
      <c r="H26" s="1020">
        <v>475494104</v>
      </c>
      <c r="I26" s="1020">
        <v>653718793</v>
      </c>
    </row>
    <row r="27" spans="1:9" s="1021" customFormat="1" ht="12.95" customHeight="1">
      <c r="A27" s="1015" t="s">
        <v>255</v>
      </c>
      <c r="B27" s="1016" t="s">
        <v>713</v>
      </c>
      <c r="C27" s="1017">
        <v>12</v>
      </c>
      <c r="D27" s="1016" t="s">
        <v>256</v>
      </c>
      <c r="E27" s="1016" t="s">
        <v>205</v>
      </c>
      <c r="F27" s="1018">
        <v>21339</v>
      </c>
      <c r="G27" s="1019">
        <v>57</v>
      </c>
      <c r="H27" s="1020">
        <v>475494109</v>
      </c>
      <c r="I27" s="1020">
        <v>653718794</v>
      </c>
    </row>
    <row r="28" spans="1:9" s="1021" customFormat="1" ht="12.95" customHeight="1">
      <c r="A28" s="1015" t="s">
        <v>250</v>
      </c>
      <c r="B28" s="1016" t="s">
        <v>714</v>
      </c>
      <c r="C28" s="1017">
        <v>18</v>
      </c>
      <c r="D28" s="1016" t="s">
        <v>254</v>
      </c>
      <c r="E28" s="1016" t="s">
        <v>239</v>
      </c>
      <c r="F28" s="1018">
        <v>18788</v>
      </c>
      <c r="G28" s="1019">
        <v>64</v>
      </c>
      <c r="H28" s="1020">
        <v>475494114</v>
      </c>
      <c r="I28" s="1020">
        <v>653718795</v>
      </c>
    </row>
    <row r="29" spans="1:9" s="1021" customFormat="1" ht="12.95" customHeight="1">
      <c r="A29" s="1015" t="s">
        <v>221</v>
      </c>
      <c r="B29" s="1016" t="s">
        <v>715</v>
      </c>
      <c r="C29" s="1017">
        <v>24</v>
      </c>
      <c r="D29" s="1016" t="s">
        <v>226</v>
      </c>
      <c r="E29" s="1016" t="s">
        <v>209</v>
      </c>
      <c r="F29" s="1018">
        <v>21351</v>
      </c>
      <c r="G29" s="1019">
        <v>57</v>
      </c>
      <c r="H29" s="1020">
        <v>475494119</v>
      </c>
      <c r="I29" s="1020">
        <v>653718796</v>
      </c>
    </row>
    <row r="30" spans="1:9" s="1021" customFormat="1" ht="12.95" customHeight="1">
      <c r="A30" s="1015" t="s">
        <v>716</v>
      </c>
      <c r="B30" s="1016" t="s">
        <v>717</v>
      </c>
      <c r="C30" s="1017">
        <v>30</v>
      </c>
      <c r="D30" s="1016" t="s">
        <v>235</v>
      </c>
      <c r="E30" s="1016" t="s">
        <v>209</v>
      </c>
      <c r="F30" s="1018">
        <v>21357</v>
      </c>
      <c r="G30" s="1019">
        <v>57</v>
      </c>
      <c r="H30" s="1020">
        <v>475494124</v>
      </c>
      <c r="I30" s="1020">
        <v>653718797</v>
      </c>
    </row>
    <row r="31" spans="1:9" s="1021" customFormat="1" ht="12.95" customHeight="1">
      <c r="A31" s="1015" t="s">
        <v>273</v>
      </c>
      <c r="B31" s="1016" t="s">
        <v>218</v>
      </c>
      <c r="C31" s="1017">
        <v>3</v>
      </c>
      <c r="D31" s="1016" t="s">
        <v>275</v>
      </c>
      <c r="E31" s="1016" t="s">
        <v>209</v>
      </c>
      <c r="F31" s="1018">
        <v>21330</v>
      </c>
      <c r="G31" s="1019">
        <v>57</v>
      </c>
      <c r="H31" s="1020">
        <v>475494129</v>
      </c>
      <c r="I31" s="1020">
        <v>653718798</v>
      </c>
    </row>
    <row r="32" spans="1:9" s="1021" customFormat="1" ht="12.95" customHeight="1">
      <c r="A32" s="1015" t="s">
        <v>718</v>
      </c>
      <c r="B32" s="1016" t="s">
        <v>719</v>
      </c>
      <c r="C32" s="1017">
        <v>9</v>
      </c>
      <c r="D32" s="1016" t="s">
        <v>241</v>
      </c>
      <c r="E32" s="1016" t="s">
        <v>242</v>
      </c>
      <c r="F32" s="1018">
        <v>32294</v>
      </c>
      <c r="G32" s="1019">
        <v>27</v>
      </c>
      <c r="H32" s="1020">
        <v>475494134</v>
      </c>
      <c r="I32" s="1020">
        <v>653718799</v>
      </c>
    </row>
    <row r="33" spans="1:9" s="1021" customFormat="1" ht="12.95" customHeight="1">
      <c r="A33" s="1015" t="s">
        <v>246</v>
      </c>
      <c r="B33" s="1016" t="s">
        <v>720</v>
      </c>
      <c r="C33" s="1017">
        <v>15</v>
      </c>
      <c r="D33" s="1016" t="s">
        <v>247</v>
      </c>
      <c r="E33" s="1016" t="s">
        <v>205</v>
      </c>
      <c r="F33" s="1018">
        <v>21342</v>
      </c>
      <c r="G33" s="1019">
        <v>57</v>
      </c>
      <c r="H33" s="1020">
        <v>475494139</v>
      </c>
      <c r="I33" s="1020">
        <v>653718800</v>
      </c>
    </row>
    <row r="34" spans="1:9" s="1021" customFormat="1" ht="12.95" customHeight="1">
      <c r="A34" s="1015" t="s">
        <v>262</v>
      </c>
      <c r="B34" s="1016" t="s">
        <v>721</v>
      </c>
      <c r="C34" s="1017">
        <v>21</v>
      </c>
      <c r="D34" s="1016" t="s">
        <v>265</v>
      </c>
      <c r="E34" s="1016" t="s">
        <v>205</v>
      </c>
      <c r="F34" s="1018">
        <v>28653</v>
      </c>
      <c r="G34" s="1019">
        <v>37</v>
      </c>
      <c r="H34" s="1020">
        <v>475494144</v>
      </c>
      <c r="I34" s="1020">
        <v>653718801</v>
      </c>
    </row>
    <row r="35" spans="1:9" s="1021" customFormat="1" ht="12.95" customHeight="1">
      <c r="A35" s="1015" t="s">
        <v>268</v>
      </c>
      <c r="B35" s="1016" t="s">
        <v>722</v>
      </c>
      <c r="C35" s="1017">
        <v>27</v>
      </c>
      <c r="D35" s="1016" t="s">
        <v>271</v>
      </c>
      <c r="E35" s="1016" t="s">
        <v>272</v>
      </c>
      <c r="F35" s="1018">
        <v>21354</v>
      </c>
      <c r="G35" s="1019">
        <v>57</v>
      </c>
      <c r="H35" s="1020">
        <v>475494149</v>
      </c>
      <c r="I35" s="1020">
        <v>653718802</v>
      </c>
    </row>
  </sheetData>
  <mergeCells count="1">
    <mergeCell ref="A1:M1"/>
  </mergeCells>
  <dataValidations count="2">
    <dataValidation type="list" errorStyle="information" allowBlank="1" showInputMessage="1" showErrorMessage="1" sqref="A23">
      <formula1>$A$27:$A$32</formula1>
    </dataValidation>
    <dataValidation type="list" allowBlank="1" showInputMessage="1" showErrorMessage="1" error="Alleen namen in de lijst kiezen" sqref="A15">
      <formula1>$A$22:$A$35</formula1>
    </dataValidation>
  </dataValidations>
  <printOptions horizontalCentered="1" gridLinesSet="0"/>
  <pageMargins left="0.23622047244094491" right="0.23622047244094491" top="0.74803149606299213" bottom="0.74803149606299213" header="0.31496062992125984" footer="0.31496062992125984"/>
  <pageSetup paperSize="9" scale="94" orientation="landscape" horizontalDpi="4294967293" verticalDpi="4294967293" r:id="rId1"/>
  <headerFooter alignWithMargins="0">
    <oddHeader>&amp;C&amp;20Basis cursus gecombineerd met gevorderd</oddHeader>
    <oddFooter>&amp;L® computraining&amp;R&amp;D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showGridLines="0" showZeros="0" zoomScaleNormal="100" zoomScaleSheetLayoutView="90" workbookViewId="0">
      <selection activeCell="I10" sqref="I10"/>
    </sheetView>
  </sheetViews>
  <sheetFormatPr defaultColWidth="9" defaultRowHeight="12.75"/>
  <cols>
    <col min="1" max="1" width="12.140625" style="992" customWidth="1"/>
    <col min="2" max="2" width="11.42578125" style="992" customWidth="1"/>
    <col min="3" max="3" width="10.140625" style="1022" bestFit="1" customWidth="1"/>
    <col min="4" max="5" width="11.5703125" style="1022" customWidth="1"/>
    <col min="6" max="6" width="11.5703125" style="992" customWidth="1"/>
    <col min="7" max="7" width="9.28515625" style="992" customWidth="1"/>
    <col min="8" max="8" width="10.28515625" style="992" customWidth="1"/>
    <col min="9" max="9" width="10.7109375" style="992" customWidth="1"/>
    <col min="10" max="15" width="11.5703125" style="992" customWidth="1"/>
    <col min="16" max="16384" width="9" style="992"/>
  </cols>
  <sheetData>
    <row r="1" spans="1:13" s="988" customFormat="1" ht="30.75" customHeight="1" thickBot="1">
      <c r="A1" s="1023" t="s">
        <v>723</v>
      </c>
      <c r="B1" s="1023"/>
      <c r="C1" s="1023"/>
      <c r="D1" s="1023"/>
      <c r="E1" s="1023"/>
      <c r="F1" s="1023"/>
      <c r="G1" s="1023"/>
      <c r="H1" s="1023"/>
      <c r="I1" s="1023"/>
      <c r="J1" s="1023"/>
      <c r="K1" s="1023"/>
      <c r="L1" s="1023"/>
      <c r="M1" s="1023"/>
    </row>
    <row r="2" spans="1:13" s="988" customFormat="1" ht="24" customHeight="1" thickTop="1">
      <c r="A2" s="1024" t="s">
        <v>724</v>
      </c>
      <c r="B2" s="987"/>
      <c r="C2" s="987"/>
      <c r="D2" s="987"/>
      <c r="E2" s="987"/>
      <c r="F2" s="987"/>
      <c r="G2" s="987"/>
      <c r="H2" s="987"/>
      <c r="I2" s="987"/>
      <c r="J2" s="987"/>
      <c r="K2" s="987"/>
      <c r="L2" s="987"/>
      <c r="M2" s="987"/>
    </row>
    <row r="3" spans="1:13" ht="16.5" customHeight="1">
      <c r="A3" s="989" t="s">
        <v>725</v>
      </c>
    </row>
    <row r="4" spans="1:13" s="998" customFormat="1" ht="16.5" customHeight="1">
      <c r="A4" s="994" t="s">
        <v>726</v>
      </c>
      <c r="C4" s="999"/>
      <c r="D4" s="999"/>
      <c r="E4" s="999"/>
    </row>
    <row r="5" spans="1:13" s="998" customFormat="1" ht="16.5" customHeight="1">
      <c r="A5" s="996" t="s">
        <v>727</v>
      </c>
      <c r="C5" s="999"/>
      <c r="D5" s="999"/>
      <c r="E5" s="999"/>
    </row>
    <row r="6" spans="1:13" s="998" customFormat="1" ht="16.5" customHeight="1">
      <c r="A6" s="994" t="s">
        <v>728</v>
      </c>
      <c r="C6" s="999"/>
      <c r="D6" s="999"/>
      <c r="E6" s="999"/>
    </row>
    <row r="7" spans="1:13" s="998" customFormat="1" ht="16.5" customHeight="1">
      <c r="A7" s="994" t="s">
        <v>729</v>
      </c>
      <c r="C7" s="999"/>
      <c r="D7" s="999"/>
      <c r="E7" s="999"/>
    </row>
    <row r="8" spans="1:13" s="998" customFormat="1" ht="16.5" customHeight="1">
      <c r="A8" s="994" t="s">
        <v>730</v>
      </c>
      <c r="C8" s="999"/>
      <c r="D8" s="999"/>
      <c r="E8" s="999"/>
    </row>
    <row r="9" spans="1:13" s="998" customFormat="1" ht="16.5" customHeight="1">
      <c r="A9" s="994" t="s">
        <v>731</v>
      </c>
      <c r="C9" s="999"/>
      <c r="D9" s="999"/>
      <c r="E9" s="999"/>
    </row>
    <row r="10" spans="1:13" s="998" customFormat="1" ht="16.5" customHeight="1">
      <c r="A10" s="994" t="s">
        <v>732</v>
      </c>
      <c r="C10" s="999"/>
      <c r="D10" s="999"/>
      <c r="E10" s="999"/>
    </row>
    <row r="11" spans="1:13" s="998" customFormat="1" ht="16.5" customHeight="1">
      <c r="A11" s="994" t="s">
        <v>733</v>
      </c>
      <c r="C11" s="999"/>
      <c r="D11" s="999"/>
      <c r="E11" s="999"/>
    </row>
    <row r="12" spans="1:13" s="998" customFormat="1" ht="6.95" customHeight="1">
      <c r="C12" s="999"/>
      <c r="D12" s="999"/>
      <c r="E12" s="999"/>
    </row>
    <row r="13" spans="1:13" ht="15.75" thickBot="1">
      <c r="A13" s="997" t="s">
        <v>734</v>
      </c>
      <c r="B13" s="998"/>
      <c r="C13" s="999"/>
      <c r="D13" s="999"/>
      <c r="E13" s="999"/>
    </row>
    <row r="14" spans="1:13">
      <c r="A14" s="1000" t="s">
        <v>86</v>
      </c>
      <c r="B14" s="1001" t="s">
        <v>701</v>
      </c>
      <c r="C14" s="1001" t="s">
        <v>702</v>
      </c>
      <c r="D14" s="1001" t="s">
        <v>200</v>
      </c>
      <c r="E14" s="1002" t="s">
        <v>703</v>
      </c>
    </row>
    <row r="15" spans="1:13" ht="13.5" thickBot="1">
      <c r="A15" s="1003" t="s">
        <v>250</v>
      </c>
      <c r="B15" s="1004">
        <f>HLOOKUP($A$15,$A$21:$O$29,7,0)</f>
        <v>64</v>
      </c>
      <c r="C15" s="1004" t="str">
        <f>HLOOKUP($A$15,$B$21:$O$29,5,0)</f>
        <v>Neer</v>
      </c>
      <c r="D15" s="1004">
        <f>HLOOKUP($A$15,$B$21:$O$29,9,0)</f>
        <v>653718795</v>
      </c>
      <c r="E15" s="1004">
        <f>HLOOKUP($A$15,$B$21:$O$29,3,0)</f>
        <v>18</v>
      </c>
    </row>
    <row r="16" spans="1:13" ht="15.75" thickBot="1">
      <c r="A16" s="1007" t="s">
        <v>38</v>
      </c>
      <c r="B16" s="998"/>
      <c r="C16" s="999"/>
      <c r="D16" s="999"/>
      <c r="E16" s="999"/>
    </row>
    <row r="17" spans="1:15">
      <c r="A17" s="1000" t="s">
        <v>86</v>
      </c>
      <c r="B17" s="1001" t="s">
        <v>701</v>
      </c>
      <c r="C17" s="1001" t="s">
        <v>702</v>
      </c>
      <c r="D17" s="1001" t="s">
        <v>200</v>
      </c>
      <c r="E17" s="1002" t="s">
        <v>703</v>
      </c>
    </row>
    <row r="18" spans="1:15" ht="13.5" thickBot="1">
      <c r="A18" s="1008"/>
      <c r="B18" s="1009"/>
      <c r="C18" s="1009"/>
      <c r="D18" s="1009"/>
      <c r="E18" s="1010"/>
    </row>
    <row r="20" spans="1:15" ht="15">
      <c r="A20" s="1011" t="s">
        <v>735</v>
      </c>
    </row>
    <row r="21" spans="1:15" s="1014" customFormat="1">
      <c r="A21" s="1014" t="s">
        <v>86</v>
      </c>
      <c r="B21" s="1025" t="s">
        <v>93</v>
      </c>
      <c r="C21" s="1025" t="s">
        <v>736</v>
      </c>
      <c r="D21" s="1025" t="s">
        <v>737</v>
      </c>
      <c r="E21" s="1025" t="s">
        <v>273</v>
      </c>
      <c r="F21" s="1025" t="s">
        <v>93</v>
      </c>
      <c r="G21" s="1025" t="s">
        <v>738</v>
      </c>
      <c r="H21" s="1025" t="s">
        <v>250</v>
      </c>
      <c r="I21" s="1025" t="s">
        <v>221</v>
      </c>
      <c r="J21" s="1025" t="s">
        <v>93</v>
      </c>
      <c r="K21" s="1025" t="s">
        <v>273</v>
      </c>
      <c r="L21" s="1025" t="s">
        <v>739</v>
      </c>
      <c r="M21" s="1025" t="s">
        <v>740</v>
      </c>
      <c r="N21" s="1025" t="s">
        <v>262</v>
      </c>
      <c r="O21" s="1025" t="s">
        <v>741</v>
      </c>
    </row>
    <row r="22" spans="1:15">
      <c r="A22" s="1014" t="s">
        <v>706</v>
      </c>
      <c r="B22" s="1026" t="s">
        <v>709</v>
      </c>
      <c r="C22" s="1026" t="s">
        <v>225</v>
      </c>
      <c r="D22" s="1026" t="s">
        <v>215</v>
      </c>
      <c r="E22" s="1026" t="s">
        <v>710</v>
      </c>
      <c r="F22" s="1026" t="s">
        <v>712</v>
      </c>
      <c r="G22" s="1026" t="s">
        <v>713</v>
      </c>
      <c r="H22" s="1026" t="s">
        <v>714</v>
      </c>
      <c r="I22" s="1026" t="s">
        <v>715</v>
      </c>
      <c r="J22" s="1026" t="s">
        <v>717</v>
      </c>
      <c r="K22" s="1026" t="s">
        <v>218</v>
      </c>
      <c r="L22" s="1026" t="s">
        <v>719</v>
      </c>
      <c r="M22" s="1026" t="s">
        <v>720</v>
      </c>
      <c r="N22" s="1026" t="s">
        <v>721</v>
      </c>
      <c r="O22" s="1026" t="s">
        <v>722</v>
      </c>
    </row>
    <row r="23" spans="1:15" s="1022" customFormat="1">
      <c r="A23" s="1014" t="s">
        <v>742</v>
      </c>
      <c r="B23" s="1026">
        <v>6</v>
      </c>
      <c r="C23" s="1026">
        <v>12</v>
      </c>
      <c r="D23" s="1026">
        <v>23</v>
      </c>
      <c r="E23" s="1026">
        <v>29</v>
      </c>
      <c r="F23" s="1026">
        <v>6</v>
      </c>
      <c r="G23" s="1026">
        <v>12</v>
      </c>
      <c r="H23" s="1026">
        <v>18</v>
      </c>
      <c r="I23" s="1026">
        <v>24</v>
      </c>
      <c r="J23" s="1026">
        <v>30</v>
      </c>
      <c r="K23" s="1026">
        <v>3</v>
      </c>
      <c r="L23" s="1026">
        <v>9</v>
      </c>
      <c r="M23" s="1026">
        <v>15</v>
      </c>
      <c r="N23" s="1026">
        <v>21</v>
      </c>
      <c r="O23" s="1026">
        <v>27</v>
      </c>
    </row>
    <row r="24" spans="1:15">
      <c r="A24" s="1014" t="s">
        <v>707</v>
      </c>
      <c r="B24" s="1026" t="s">
        <v>228</v>
      </c>
      <c r="C24" s="1026" t="s">
        <v>256</v>
      </c>
      <c r="D24" s="1026" t="s">
        <v>216</v>
      </c>
      <c r="E24" s="1026" t="s">
        <v>274</v>
      </c>
      <c r="F24" s="1026" t="s">
        <v>228</v>
      </c>
      <c r="G24" s="1026" t="s">
        <v>256</v>
      </c>
      <c r="H24" s="1026" t="s">
        <v>254</v>
      </c>
      <c r="I24" s="1026" t="s">
        <v>226</v>
      </c>
      <c r="J24" s="1026" t="s">
        <v>235</v>
      </c>
      <c r="K24" s="1026" t="s">
        <v>275</v>
      </c>
      <c r="L24" s="1026" t="s">
        <v>241</v>
      </c>
      <c r="M24" s="1026" t="s">
        <v>247</v>
      </c>
      <c r="N24" s="1026" t="s">
        <v>265</v>
      </c>
      <c r="O24" s="1026" t="s">
        <v>271</v>
      </c>
    </row>
    <row r="25" spans="1:15">
      <c r="A25" s="1014" t="s">
        <v>702</v>
      </c>
      <c r="B25" s="1026" t="s">
        <v>205</v>
      </c>
      <c r="C25" s="1026" t="s">
        <v>205</v>
      </c>
      <c r="D25" s="1026" t="s">
        <v>209</v>
      </c>
      <c r="E25" s="1026" t="s">
        <v>209</v>
      </c>
      <c r="F25" s="1026" t="s">
        <v>205</v>
      </c>
      <c r="G25" s="1026" t="s">
        <v>205</v>
      </c>
      <c r="H25" s="1026" t="s">
        <v>239</v>
      </c>
      <c r="I25" s="1026" t="s">
        <v>209</v>
      </c>
      <c r="J25" s="1026" t="s">
        <v>209</v>
      </c>
      <c r="K25" s="1026" t="s">
        <v>209</v>
      </c>
      <c r="L25" s="1026" t="s">
        <v>242</v>
      </c>
      <c r="M25" s="1026" t="s">
        <v>205</v>
      </c>
      <c r="N25" s="1026" t="s">
        <v>205</v>
      </c>
      <c r="O25" s="1026" t="s">
        <v>272</v>
      </c>
    </row>
    <row r="26" spans="1:15">
      <c r="A26" s="1014" t="s">
        <v>708</v>
      </c>
      <c r="B26" s="1027">
        <v>33752</v>
      </c>
      <c r="C26" s="1027">
        <v>21339</v>
      </c>
      <c r="D26" s="1027">
        <v>19524</v>
      </c>
      <c r="E26" s="1027">
        <v>21356</v>
      </c>
      <c r="F26" s="1027">
        <v>33752</v>
      </c>
      <c r="G26" s="1027">
        <v>21339</v>
      </c>
      <c r="H26" s="1027">
        <v>18788</v>
      </c>
      <c r="I26" s="1027">
        <v>21351</v>
      </c>
      <c r="J26" s="1027">
        <v>21357</v>
      </c>
      <c r="K26" s="1027">
        <v>21330</v>
      </c>
      <c r="L26" s="1027">
        <v>32294</v>
      </c>
      <c r="M26" s="1027">
        <v>21342</v>
      </c>
      <c r="N26" s="1027">
        <v>28653</v>
      </c>
      <c r="O26" s="1027">
        <v>21354</v>
      </c>
    </row>
    <row r="27" spans="1:15" s="1022" customFormat="1">
      <c r="A27" s="1014" t="s">
        <v>701</v>
      </c>
      <c r="B27" s="1028">
        <v>23</v>
      </c>
      <c r="C27" s="1028">
        <v>57</v>
      </c>
      <c r="D27" s="1028">
        <v>62</v>
      </c>
      <c r="E27" s="1028">
        <v>57</v>
      </c>
      <c r="F27" s="1028">
        <v>23</v>
      </c>
      <c r="G27" s="1028">
        <v>57</v>
      </c>
      <c r="H27" s="1028">
        <v>64</v>
      </c>
      <c r="I27" s="1028">
        <v>57</v>
      </c>
      <c r="J27" s="1028">
        <v>57</v>
      </c>
      <c r="K27" s="1028">
        <v>57</v>
      </c>
      <c r="L27" s="1028">
        <v>27</v>
      </c>
      <c r="M27" s="1028">
        <v>57</v>
      </c>
      <c r="N27" s="1028">
        <v>37</v>
      </c>
      <c r="O27" s="1028">
        <v>57</v>
      </c>
    </row>
    <row r="28" spans="1:15">
      <c r="A28" s="1014" t="s">
        <v>91</v>
      </c>
      <c r="B28" s="1029">
        <v>475494084</v>
      </c>
      <c r="C28" s="1029">
        <v>475494085</v>
      </c>
      <c r="D28" s="1029">
        <v>475494082</v>
      </c>
      <c r="E28" s="1029">
        <v>475494083</v>
      </c>
      <c r="F28" s="1029">
        <v>475494084</v>
      </c>
      <c r="G28" s="1029">
        <v>475494085</v>
      </c>
      <c r="H28" s="1029">
        <v>475494086</v>
      </c>
      <c r="I28" s="1029">
        <v>475494087</v>
      </c>
      <c r="J28" s="1029">
        <v>475494088</v>
      </c>
      <c r="K28" s="1029">
        <v>475494089</v>
      </c>
      <c r="L28" s="1029">
        <v>475494090</v>
      </c>
      <c r="M28" s="1029">
        <v>475494091</v>
      </c>
      <c r="N28" s="1029">
        <v>475494092</v>
      </c>
      <c r="O28" s="1029">
        <v>475494093</v>
      </c>
    </row>
    <row r="29" spans="1:15">
      <c r="A29" s="1014" t="s">
        <v>200</v>
      </c>
      <c r="B29" s="1029">
        <v>653718793</v>
      </c>
      <c r="C29" s="1029">
        <v>653718794</v>
      </c>
      <c r="D29" s="1029">
        <v>653718791</v>
      </c>
      <c r="E29" s="1029">
        <v>653718792</v>
      </c>
      <c r="F29" s="1029">
        <v>653718793</v>
      </c>
      <c r="G29" s="1029">
        <v>653718794</v>
      </c>
      <c r="H29" s="1029">
        <v>653718795</v>
      </c>
      <c r="I29" s="1029">
        <v>653718796</v>
      </c>
      <c r="J29" s="1029">
        <v>653718797</v>
      </c>
      <c r="K29" s="1029">
        <v>653718798</v>
      </c>
      <c r="L29" s="1029">
        <v>653718799</v>
      </c>
      <c r="M29" s="1029">
        <v>653718800</v>
      </c>
      <c r="N29" s="1029">
        <v>653718801</v>
      </c>
      <c r="O29" s="1029">
        <v>653718802</v>
      </c>
    </row>
  </sheetData>
  <mergeCells count="1">
    <mergeCell ref="A1:M1"/>
  </mergeCells>
  <dataValidations count="2">
    <dataValidation type="list" errorStyle="information" allowBlank="1" showInputMessage="1" showErrorMessage="1" sqref="C21">
      <formula1>#REF!</formula1>
    </dataValidation>
    <dataValidation type="list" errorStyle="information" allowBlank="1" showInputMessage="1" showErrorMessage="1" sqref="A15">
      <formula1>$B$21:$O$21</formula1>
    </dataValidation>
  </dataValidations>
  <printOptions horizontalCentered="1" gridLinesSet="0"/>
  <pageMargins left="0.23622047244094491" right="0.23622047244094491" top="0.74803149606299213" bottom="0.74803149606299213" header="0.31496062992125984" footer="0.31496062992125984"/>
  <pageSetup paperSize="9" scale="94" orientation="landscape" horizontalDpi="4294967293" verticalDpi="4294967293" r:id="rId1"/>
  <headerFooter alignWithMargins="0">
    <oddHeader>&amp;C&amp;20Basis cursus gecombineerd met gevorderd</oddHeader>
    <oddFooter>&amp;L® computraining&amp;R&amp;D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39"/>
  <sheetViews>
    <sheetView showGridLines="0" showWhiteSpace="0" zoomScaleNormal="100" zoomScaleSheetLayoutView="100" workbookViewId="0">
      <selection activeCell="M9" sqref="M9"/>
    </sheetView>
  </sheetViews>
  <sheetFormatPr defaultColWidth="9.140625" defaultRowHeight="15"/>
  <cols>
    <col min="1" max="1" width="3" style="139" customWidth="1"/>
    <col min="2" max="2" width="12.85546875" style="10" customWidth="1"/>
    <col min="3" max="3" width="5.85546875" style="139" customWidth="1"/>
    <col min="4" max="4" width="12.85546875" style="10" customWidth="1"/>
    <col min="5" max="5" width="5.7109375" style="10" customWidth="1"/>
    <col min="6" max="6" width="8.42578125" style="10" customWidth="1"/>
    <col min="7" max="7" width="12.42578125" style="10" bestFit="1" customWidth="1"/>
    <col min="8" max="8" width="11.7109375" style="10" customWidth="1"/>
    <col min="9" max="9" width="9" style="139" customWidth="1"/>
    <col min="10" max="10" width="12" style="10" customWidth="1"/>
    <col min="11" max="11" width="14" style="10" customWidth="1"/>
    <col min="12" max="13" width="9.140625" style="10"/>
    <col min="14" max="14" width="15.42578125" style="10" bestFit="1" customWidth="1"/>
    <col min="15" max="16384" width="9.140625" style="10"/>
  </cols>
  <sheetData>
    <row r="1" spans="1:11" s="43" customFormat="1" ht="30.75" customHeight="1" thickBot="1">
      <c r="A1" s="823" t="s">
        <v>743</v>
      </c>
      <c r="B1" s="823"/>
      <c r="C1" s="823"/>
      <c r="D1" s="823"/>
      <c r="E1" s="823"/>
      <c r="F1" s="823"/>
      <c r="G1" s="823"/>
      <c r="H1" s="823"/>
      <c r="I1" s="823"/>
      <c r="J1" s="823"/>
      <c r="K1" s="823"/>
    </row>
    <row r="2" spans="1:11" s="1032" customFormat="1" ht="19.5" thickTop="1">
      <c r="A2" s="825" t="s">
        <v>744</v>
      </c>
      <c r="B2" s="1030"/>
      <c r="C2" s="1030"/>
      <c r="D2" s="826"/>
      <c r="E2" s="826"/>
      <c r="F2" s="826"/>
      <c r="G2" s="826"/>
      <c r="H2" s="826"/>
      <c r="I2" s="1031"/>
      <c r="J2" s="827"/>
      <c r="K2" s="827"/>
    </row>
    <row r="3" spans="1:11" s="833" customFormat="1" ht="15.75">
      <c r="A3" s="1033">
        <v>1</v>
      </c>
      <c r="B3" s="1034" t="s">
        <v>745</v>
      </c>
      <c r="C3" s="1035"/>
      <c r="D3" s="1036"/>
      <c r="E3" s="1036"/>
      <c r="F3" s="1036"/>
      <c r="G3" s="1037"/>
      <c r="H3" s="1037"/>
      <c r="I3" s="1035"/>
      <c r="J3" s="1037"/>
      <c r="K3" s="1038"/>
    </row>
    <row r="4" spans="1:11" s="833" customFormat="1" ht="15.75">
      <c r="A4" s="1034">
        <v>2</v>
      </c>
      <c r="B4" s="1036" t="s">
        <v>746</v>
      </c>
      <c r="C4" s="1035"/>
      <c r="D4" s="1036"/>
      <c r="E4" s="1036"/>
      <c r="F4" s="1036"/>
      <c r="G4" s="1037"/>
      <c r="H4" s="1037"/>
      <c r="I4" s="1035"/>
      <c r="J4" s="1037"/>
      <c r="K4" s="1038"/>
    </row>
    <row r="5" spans="1:11" s="833" customFormat="1" ht="15.75">
      <c r="A5" s="1033">
        <v>3</v>
      </c>
      <c r="B5" s="1036" t="s">
        <v>747</v>
      </c>
      <c r="C5" s="1035"/>
      <c r="D5" s="1036"/>
      <c r="E5" s="1036"/>
      <c r="F5" s="1036"/>
      <c r="G5" s="1037"/>
      <c r="H5" s="1037"/>
      <c r="I5" s="1035"/>
      <c r="J5" s="1037"/>
      <c r="K5" s="1038"/>
    </row>
    <row r="6" spans="1:11" s="833" customFormat="1" ht="15.75">
      <c r="A6" s="1033">
        <v>4</v>
      </c>
      <c r="B6" s="1036" t="s">
        <v>748</v>
      </c>
      <c r="C6" s="1035"/>
      <c r="D6" s="1036"/>
      <c r="E6" s="1036"/>
      <c r="F6" s="1036"/>
      <c r="G6" s="1037"/>
      <c r="H6" s="1037"/>
      <c r="I6" s="1035"/>
      <c r="J6" s="1037"/>
      <c r="K6" s="1038"/>
    </row>
    <row r="7" spans="1:11" s="833" customFormat="1" ht="15.75">
      <c r="A7" s="1033"/>
      <c r="B7" s="1036"/>
      <c r="C7" s="1035"/>
      <c r="D7" s="1036"/>
      <c r="E7" s="1036"/>
      <c r="F7" s="1036"/>
      <c r="G7" s="1037"/>
      <c r="H7" s="1037"/>
      <c r="I7" s="1035"/>
      <c r="J7" s="1037"/>
      <c r="K7" s="1038"/>
    </row>
    <row r="8" spans="1:11" s="833" customFormat="1" ht="15.75">
      <c r="A8" s="1034">
        <v>5</v>
      </c>
      <c r="B8" s="1034" t="s">
        <v>749</v>
      </c>
      <c r="C8" s="1035"/>
      <c r="D8" s="1036"/>
      <c r="E8" s="1036"/>
      <c r="F8" s="1036"/>
      <c r="G8" s="1037"/>
      <c r="H8" s="1037"/>
      <c r="I8" s="1035"/>
      <c r="J8" s="1037"/>
      <c r="K8" s="1038"/>
    </row>
    <row r="9" spans="1:11" s="833" customFormat="1" ht="15.75">
      <c r="A9" s="1033">
        <v>6</v>
      </c>
      <c r="B9" s="1036" t="s">
        <v>750</v>
      </c>
      <c r="C9" s="1035"/>
      <c r="D9" s="1036"/>
      <c r="E9" s="1036"/>
      <c r="F9" s="1036"/>
      <c r="G9" s="1037"/>
      <c r="H9" s="1037"/>
      <c r="I9" s="1035"/>
      <c r="J9" s="1037"/>
      <c r="K9" s="1038"/>
    </row>
    <row r="10" spans="1:11" s="833" customFormat="1" ht="15.75">
      <c r="A10" s="1034">
        <v>7</v>
      </c>
      <c r="B10" s="1036" t="s">
        <v>751</v>
      </c>
      <c r="C10" s="1035"/>
      <c r="D10" s="1036"/>
      <c r="E10" s="1036"/>
      <c r="F10" s="1036"/>
      <c r="G10" s="1037"/>
      <c r="H10" s="1037"/>
      <c r="I10" s="1035"/>
      <c r="J10" s="1037"/>
      <c r="K10" s="1038"/>
    </row>
    <row r="11" spans="1:11" s="833" customFormat="1" ht="15.75">
      <c r="A11" s="1034">
        <v>8</v>
      </c>
      <c r="B11" s="1036" t="s">
        <v>752</v>
      </c>
      <c r="C11" s="1035"/>
      <c r="D11" s="1036"/>
      <c r="E11" s="1036"/>
      <c r="F11" s="1036"/>
      <c r="G11" s="1037"/>
      <c r="H11" s="1037"/>
      <c r="I11" s="1035"/>
      <c r="J11" s="1037"/>
      <c r="K11" s="1038"/>
    </row>
    <row r="12" spans="1:11" s="833" customFormat="1" ht="15.75">
      <c r="A12" s="1033">
        <v>9</v>
      </c>
      <c r="B12" s="833" t="s">
        <v>753</v>
      </c>
      <c r="C12" s="1035"/>
      <c r="D12" s="1036"/>
      <c r="E12" s="1036"/>
      <c r="F12" s="1036"/>
      <c r="G12" s="1037"/>
      <c r="H12" s="1037"/>
      <c r="I12" s="1035"/>
      <c r="J12" s="1037"/>
      <c r="K12" s="1038"/>
    </row>
    <row r="13" spans="1:11" s="833" customFormat="1" ht="15.75">
      <c r="A13" s="1033"/>
      <c r="C13" s="1035"/>
      <c r="D13" s="1036"/>
      <c r="E13" s="1036"/>
      <c r="F13" s="1036"/>
      <c r="G13" s="1037"/>
      <c r="H13" s="1037"/>
      <c r="I13" s="1035"/>
      <c r="J13" s="1037"/>
      <c r="K13" s="1038"/>
    </row>
    <row r="14" spans="1:11" s="833" customFormat="1" ht="18.75">
      <c r="A14" s="825" t="s">
        <v>754</v>
      </c>
      <c r="B14" s="827"/>
      <c r="C14" s="827"/>
      <c r="D14" s="827"/>
      <c r="E14" s="827"/>
      <c r="F14" s="12"/>
      <c r="G14" s="12"/>
      <c r="H14" s="12"/>
      <c r="I14" s="12"/>
      <c r="J14" s="12"/>
      <c r="K14" s="12"/>
    </row>
    <row r="15" spans="1:11" s="833" customFormat="1" ht="15.75">
      <c r="A15" s="833">
        <v>1</v>
      </c>
      <c r="B15" s="833" t="s">
        <v>755</v>
      </c>
    </row>
    <row r="16" spans="1:11" s="833" customFormat="1" ht="15.75">
      <c r="A16" s="833">
        <v>2</v>
      </c>
      <c r="B16" s="833" t="s">
        <v>756</v>
      </c>
    </row>
    <row r="17" spans="1:14" s="833" customFormat="1" ht="15.75">
      <c r="A17" s="833">
        <v>3</v>
      </c>
      <c r="B17" s="833" t="s">
        <v>757</v>
      </c>
      <c r="C17" s="10"/>
      <c r="D17" s="10"/>
      <c r="E17" s="10"/>
      <c r="F17" s="10"/>
      <c r="G17" s="10"/>
      <c r="H17" s="10"/>
      <c r="I17" s="10"/>
      <c r="J17" s="10"/>
      <c r="K17" s="10"/>
    </row>
    <row r="18" spans="1:14" s="833" customFormat="1" ht="15" customHeight="1">
      <c r="C18" s="1039"/>
      <c r="D18" s="1040"/>
      <c r="E18" s="1040"/>
      <c r="F18" s="1040"/>
      <c r="G18" s="1041"/>
      <c r="H18" s="1041"/>
      <c r="I18" s="1039"/>
      <c r="J18" s="1041"/>
      <c r="K18" s="1042"/>
    </row>
    <row r="19" spans="1:14" s="1043" customFormat="1" ht="21" customHeight="1" thickBot="1">
      <c r="B19" s="1044" t="s">
        <v>86</v>
      </c>
      <c r="C19" s="1045" t="s">
        <v>193</v>
      </c>
      <c r="D19" s="1045" t="s">
        <v>194</v>
      </c>
      <c r="E19" s="1045" t="s">
        <v>195</v>
      </c>
      <c r="F19" s="1045" t="s">
        <v>196</v>
      </c>
      <c r="G19" s="1045" t="s">
        <v>197</v>
      </c>
      <c r="H19" s="1045" t="s">
        <v>198</v>
      </c>
      <c r="I19" s="1045" t="s">
        <v>199</v>
      </c>
      <c r="J19" s="1045" t="s">
        <v>91</v>
      </c>
      <c r="K19" s="1046" t="s">
        <v>200</v>
      </c>
    </row>
    <row r="20" spans="1:14" s="1047" customFormat="1" ht="15.75" thickTop="1">
      <c r="B20" s="1048" t="s">
        <v>201</v>
      </c>
      <c r="C20" s="1049" t="s">
        <v>206</v>
      </c>
      <c r="D20" s="1050" t="s">
        <v>207</v>
      </c>
      <c r="E20" s="1051">
        <v>26</v>
      </c>
      <c r="F20" s="1051" t="s">
        <v>208</v>
      </c>
      <c r="G20" s="1050" t="s">
        <v>209</v>
      </c>
      <c r="H20" s="1052">
        <v>17315</v>
      </c>
      <c r="I20" s="1053">
        <f t="shared" ref="I20:I83" ca="1" si="0">DATEDIF(H21,TODAY(),"y")</f>
        <v>66</v>
      </c>
      <c r="J20" s="1054">
        <v>598506530</v>
      </c>
      <c r="K20" s="1055">
        <v>653717768</v>
      </c>
    </row>
    <row r="21" spans="1:14" s="1047" customFormat="1">
      <c r="B21" s="1056" t="s">
        <v>93</v>
      </c>
      <c r="C21" s="1057" t="s">
        <v>217</v>
      </c>
      <c r="D21" s="1058" t="s">
        <v>240</v>
      </c>
      <c r="E21" s="1059">
        <v>9</v>
      </c>
      <c r="F21" s="1059" t="s">
        <v>241</v>
      </c>
      <c r="G21" s="1058" t="s">
        <v>242</v>
      </c>
      <c r="H21" s="1060">
        <v>18548</v>
      </c>
      <c r="I21" s="1061">
        <f t="shared" ca="1" si="0"/>
        <v>58</v>
      </c>
      <c r="J21" s="1062">
        <v>544500959</v>
      </c>
      <c r="K21" s="1063">
        <v>653718227</v>
      </c>
    </row>
    <row r="22" spans="1:14" s="1047" customFormat="1">
      <c r="B22" s="1056" t="s">
        <v>93</v>
      </c>
      <c r="C22" s="1057" t="s">
        <v>206</v>
      </c>
      <c r="D22" s="1058" t="s">
        <v>203</v>
      </c>
      <c r="E22" s="1059">
        <v>4</v>
      </c>
      <c r="F22" s="1059" t="s">
        <v>236</v>
      </c>
      <c r="G22" s="1058" t="s">
        <v>209</v>
      </c>
      <c r="H22" s="1060">
        <v>21331</v>
      </c>
      <c r="I22" s="1061">
        <f t="shared" ca="1" si="0"/>
        <v>58</v>
      </c>
      <c r="J22" s="1062">
        <v>634510244</v>
      </c>
      <c r="K22" s="1063">
        <v>653717462</v>
      </c>
    </row>
    <row r="23" spans="1:14" s="1047" customFormat="1">
      <c r="B23" s="1056" t="s">
        <v>93</v>
      </c>
      <c r="C23" s="1057" t="s">
        <v>202</v>
      </c>
      <c r="D23" s="1058" t="s">
        <v>215</v>
      </c>
      <c r="E23" s="1059">
        <v>5</v>
      </c>
      <c r="F23" s="1059" t="s">
        <v>234</v>
      </c>
      <c r="G23" s="1058" t="s">
        <v>209</v>
      </c>
      <c r="H23" s="1060">
        <v>21332</v>
      </c>
      <c r="I23" s="1061">
        <f t="shared" ca="1" si="0"/>
        <v>58</v>
      </c>
      <c r="J23" s="1062">
        <v>478494150</v>
      </c>
      <c r="K23" s="1063">
        <v>653718788</v>
      </c>
    </row>
    <row r="24" spans="1:14" s="1047" customFormat="1">
      <c r="B24" s="1056" t="s">
        <v>246</v>
      </c>
      <c r="C24" s="1057" t="s">
        <v>206</v>
      </c>
      <c r="D24" s="1058" t="s">
        <v>218</v>
      </c>
      <c r="E24" s="1059">
        <v>15</v>
      </c>
      <c r="F24" s="1059" t="s">
        <v>247</v>
      </c>
      <c r="G24" s="1058" t="s">
        <v>205</v>
      </c>
      <c r="H24" s="1060">
        <v>21332</v>
      </c>
      <c r="I24" s="1061">
        <f t="shared" ca="1" si="0"/>
        <v>58</v>
      </c>
      <c r="J24" s="1062">
        <v>550501578</v>
      </c>
      <c r="K24" s="1063">
        <v>653718176</v>
      </c>
    </row>
    <row r="25" spans="1:14" s="1047" customFormat="1">
      <c r="B25" s="1056" t="s">
        <v>262</v>
      </c>
      <c r="C25" s="1057" t="s">
        <v>243</v>
      </c>
      <c r="D25" s="1058" t="s">
        <v>264</v>
      </c>
      <c r="E25" s="1059">
        <v>21</v>
      </c>
      <c r="F25" s="1059" t="s">
        <v>265</v>
      </c>
      <c r="G25" s="1058" t="s">
        <v>205</v>
      </c>
      <c r="H25" s="1060">
        <v>21344</v>
      </c>
      <c r="I25" s="1061">
        <f t="shared" ca="1" si="0"/>
        <v>58</v>
      </c>
      <c r="J25" s="1062">
        <v>556502197</v>
      </c>
      <c r="K25" s="1063">
        <v>653718125</v>
      </c>
    </row>
    <row r="26" spans="1:14" s="1047" customFormat="1">
      <c r="B26" s="1056" t="s">
        <v>255</v>
      </c>
      <c r="C26" s="1057" t="s">
        <v>214</v>
      </c>
      <c r="D26" s="1058" t="s">
        <v>207</v>
      </c>
      <c r="E26" s="1059">
        <v>36</v>
      </c>
      <c r="F26" s="1059" t="s">
        <v>261</v>
      </c>
      <c r="G26" s="1058" t="s">
        <v>220</v>
      </c>
      <c r="H26" s="1060">
        <v>21363</v>
      </c>
      <c r="I26" s="1061">
        <f t="shared" ca="1" si="0"/>
        <v>58</v>
      </c>
      <c r="J26" s="1062">
        <v>622509006</v>
      </c>
      <c r="K26" s="1063">
        <v>653717564</v>
      </c>
    </row>
    <row r="27" spans="1:14" s="1047" customFormat="1">
      <c r="B27" s="1056" t="s">
        <v>273</v>
      </c>
      <c r="C27" s="1057" t="s">
        <v>211</v>
      </c>
      <c r="D27" s="1058" t="s">
        <v>207</v>
      </c>
      <c r="E27" s="1059">
        <v>37</v>
      </c>
      <c r="F27" s="1059" t="s">
        <v>277</v>
      </c>
      <c r="G27" s="1058" t="s">
        <v>209</v>
      </c>
      <c r="H27" s="1060">
        <v>21364</v>
      </c>
      <c r="I27" s="1061">
        <f t="shared" ca="1" si="0"/>
        <v>57</v>
      </c>
      <c r="J27" s="1062">
        <v>628509625</v>
      </c>
      <c r="K27" s="1063">
        <v>653717513</v>
      </c>
      <c r="N27" s="1064"/>
    </row>
    <row r="28" spans="1:14" s="1047" customFormat="1">
      <c r="B28" s="1056" t="s">
        <v>262</v>
      </c>
      <c r="C28" s="1057" t="s">
        <v>257</v>
      </c>
      <c r="D28" s="1058" t="s">
        <v>215</v>
      </c>
      <c r="E28" s="1059">
        <v>11</v>
      </c>
      <c r="F28" s="1059" t="s">
        <v>263</v>
      </c>
      <c r="G28" s="1058" t="s">
        <v>205</v>
      </c>
      <c r="H28" s="1060">
        <v>21743</v>
      </c>
      <c r="I28" s="1061">
        <f t="shared" ca="1" si="0"/>
        <v>57</v>
      </c>
      <c r="J28" s="1062">
        <v>484494769</v>
      </c>
      <c r="K28" s="1063">
        <v>653718737</v>
      </c>
      <c r="N28" s="1065"/>
    </row>
    <row r="29" spans="1:14" s="1047" customFormat="1">
      <c r="B29" s="1056" t="s">
        <v>93</v>
      </c>
      <c r="C29" s="1057" t="s">
        <v>243</v>
      </c>
      <c r="D29" s="1058" t="s">
        <v>203</v>
      </c>
      <c r="E29" s="1059">
        <v>10</v>
      </c>
      <c r="F29" s="1059" t="s">
        <v>244</v>
      </c>
      <c r="G29" s="1058" t="s">
        <v>242</v>
      </c>
      <c r="H29" s="1060">
        <v>21886</v>
      </c>
      <c r="I29" s="1061">
        <f t="shared" ca="1" si="0"/>
        <v>56</v>
      </c>
      <c r="J29" s="1062">
        <v>640510863</v>
      </c>
      <c r="K29" s="1063">
        <v>653717411</v>
      </c>
    </row>
    <row r="30" spans="1:14" s="1047" customFormat="1">
      <c r="B30" s="1056" t="s">
        <v>268</v>
      </c>
      <c r="C30" s="1057" t="s">
        <v>227</v>
      </c>
      <c r="D30" s="1058" t="s">
        <v>215</v>
      </c>
      <c r="E30" s="1059">
        <v>17</v>
      </c>
      <c r="F30" s="1059" t="s">
        <v>269</v>
      </c>
      <c r="G30" s="1058" t="s">
        <v>205</v>
      </c>
      <c r="H30" s="1060">
        <v>22154</v>
      </c>
      <c r="I30" s="1061">
        <f t="shared" ca="1" si="0"/>
        <v>56</v>
      </c>
      <c r="J30" s="1062">
        <v>490495388</v>
      </c>
      <c r="K30" s="1063">
        <v>653718686</v>
      </c>
    </row>
    <row r="31" spans="1:14" s="1047" customFormat="1">
      <c r="B31" s="1056" t="s">
        <v>268</v>
      </c>
      <c r="C31" s="1057" t="s">
        <v>202</v>
      </c>
      <c r="D31" s="1058" t="s">
        <v>270</v>
      </c>
      <c r="E31" s="1059">
        <v>27</v>
      </c>
      <c r="F31" s="1059" t="s">
        <v>271</v>
      </c>
      <c r="G31" s="1058" t="s">
        <v>272</v>
      </c>
      <c r="H31" s="1060">
        <v>22154</v>
      </c>
      <c r="I31" s="1061">
        <f t="shared" ca="1" si="0"/>
        <v>55</v>
      </c>
      <c r="J31" s="1062">
        <v>562502816</v>
      </c>
      <c r="K31" s="1063">
        <v>653718074</v>
      </c>
    </row>
    <row r="32" spans="1:14" s="1047" customFormat="1">
      <c r="B32" s="1056" t="s">
        <v>201</v>
      </c>
      <c r="C32" s="1057" t="s">
        <v>202</v>
      </c>
      <c r="D32" s="1058" t="s">
        <v>203</v>
      </c>
      <c r="E32" s="1059">
        <v>16</v>
      </c>
      <c r="F32" s="1059" t="s">
        <v>204</v>
      </c>
      <c r="G32" s="1058" t="s">
        <v>205</v>
      </c>
      <c r="H32" s="1060">
        <v>22441</v>
      </c>
      <c r="I32" s="1061">
        <f t="shared" ca="1" si="0"/>
        <v>55</v>
      </c>
      <c r="J32" s="1062">
        <v>646511482</v>
      </c>
      <c r="K32" s="1063">
        <v>653717360</v>
      </c>
    </row>
    <row r="33" spans="2:11" s="1047" customFormat="1">
      <c r="B33" s="1056" t="s">
        <v>210</v>
      </c>
      <c r="C33" s="1057" t="s">
        <v>214</v>
      </c>
      <c r="D33" s="1058" t="s">
        <v>215</v>
      </c>
      <c r="E33" s="1059">
        <v>23</v>
      </c>
      <c r="F33" s="1059" t="s">
        <v>216</v>
      </c>
      <c r="G33" s="1058" t="s">
        <v>209</v>
      </c>
      <c r="H33" s="1060">
        <v>22565</v>
      </c>
      <c r="I33" s="1061">
        <f t="shared" ca="1" si="0"/>
        <v>55</v>
      </c>
      <c r="J33" s="1062">
        <v>496496007</v>
      </c>
      <c r="K33" s="1063">
        <v>653718635</v>
      </c>
    </row>
    <row r="34" spans="2:11" s="1047" customFormat="1">
      <c r="B34" s="1056" t="s">
        <v>210</v>
      </c>
      <c r="C34" s="1057" t="s">
        <v>217</v>
      </c>
      <c r="D34" s="1058" t="s">
        <v>218</v>
      </c>
      <c r="E34" s="1059">
        <v>33</v>
      </c>
      <c r="F34" s="1059" t="s">
        <v>219</v>
      </c>
      <c r="G34" s="1058" t="s">
        <v>220</v>
      </c>
      <c r="H34" s="1060">
        <v>22565</v>
      </c>
      <c r="I34" s="1061">
        <f t="shared" ca="1" si="0"/>
        <v>54</v>
      </c>
      <c r="J34" s="1062">
        <v>568503435</v>
      </c>
      <c r="K34" s="1063">
        <v>653718023</v>
      </c>
    </row>
    <row r="35" spans="2:11" s="1047" customFormat="1">
      <c r="B35" s="1056" t="s">
        <v>273</v>
      </c>
      <c r="C35" s="1057" t="s">
        <v>227</v>
      </c>
      <c r="D35" s="1058" t="s">
        <v>215</v>
      </c>
      <c r="E35" s="1059">
        <v>29</v>
      </c>
      <c r="F35" s="1059" t="s">
        <v>274</v>
      </c>
      <c r="G35" s="1058" t="s">
        <v>209</v>
      </c>
      <c r="H35" s="1060">
        <v>22976</v>
      </c>
      <c r="I35" s="1061">
        <f t="shared" ca="1" si="0"/>
        <v>54</v>
      </c>
      <c r="J35" s="1062">
        <v>502496626</v>
      </c>
      <c r="K35" s="1063">
        <v>653718584</v>
      </c>
    </row>
    <row r="36" spans="2:11" s="1047" customFormat="1">
      <c r="B36" s="1056" t="s">
        <v>273</v>
      </c>
      <c r="C36" s="1057" t="s">
        <v>202</v>
      </c>
      <c r="D36" s="1058" t="s">
        <v>207</v>
      </c>
      <c r="E36" s="1059">
        <v>2</v>
      </c>
      <c r="F36" s="1059" t="s">
        <v>276</v>
      </c>
      <c r="G36" s="1058" t="s">
        <v>209</v>
      </c>
      <c r="H36" s="1060">
        <v>22976</v>
      </c>
      <c r="I36" s="1061">
        <f t="shared" ca="1" si="0"/>
        <v>54</v>
      </c>
      <c r="J36" s="1062">
        <v>574504054</v>
      </c>
      <c r="K36" s="1063">
        <v>653717972</v>
      </c>
    </row>
    <row r="37" spans="2:11" s="1047" customFormat="1">
      <c r="B37" s="1056" t="s">
        <v>255</v>
      </c>
      <c r="C37" s="1057" t="s">
        <v>257</v>
      </c>
      <c r="D37" s="1058" t="s">
        <v>203</v>
      </c>
      <c r="E37" s="1059">
        <v>22</v>
      </c>
      <c r="F37" s="1059" t="s">
        <v>258</v>
      </c>
      <c r="G37" s="1058" t="s">
        <v>209</v>
      </c>
      <c r="H37" s="1060">
        <v>22996</v>
      </c>
      <c r="I37" s="1061">
        <f t="shared" ca="1" si="0"/>
        <v>53</v>
      </c>
      <c r="J37" s="1062">
        <v>652512101</v>
      </c>
      <c r="K37" s="1063">
        <v>653717309</v>
      </c>
    </row>
    <row r="38" spans="2:11" s="1047" customFormat="1">
      <c r="B38" s="1056" t="s">
        <v>93</v>
      </c>
      <c r="C38" s="1057" t="s">
        <v>227</v>
      </c>
      <c r="D38" s="1058" t="s">
        <v>225</v>
      </c>
      <c r="E38" s="1059">
        <v>6</v>
      </c>
      <c r="F38" s="1059" t="s">
        <v>228</v>
      </c>
      <c r="G38" s="1058" t="s">
        <v>205</v>
      </c>
      <c r="H38" s="1060">
        <v>23387</v>
      </c>
      <c r="I38" s="1061">
        <f t="shared" ca="1" si="0"/>
        <v>53</v>
      </c>
      <c r="J38" s="1062">
        <v>508497245</v>
      </c>
      <c r="K38" s="1063">
        <v>653718533</v>
      </c>
    </row>
    <row r="39" spans="2:11" s="1047" customFormat="1">
      <c r="B39" s="1056" t="s">
        <v>93</v>
      </c>
      <c r="C39" s="1057" t="s">
        <v>229</v>
      </c>
      <c r="D39" s="1058" t="s">
        <v>230</v>
      </c>
      <c r="E39" s="1059">
        <v>8</v>
      </c>
      <c r="F39" s="1059" t="s">
        <v>231</v>
      </c>
      <c r="G39" s="1058" t="s">
        <v>205</v>
      </c>
      <c r="H39" s="1060">
        <v>23387</v>
      </c>
      <c r="I39" s="1061">
        <f t="shared" ca="1" si="0"/>
        <v>52</v>
      </c>
      <c r="J39" s="1062">
        <v>580504673</v>
      </c>
      <c r="K39" s="1063">
        <v>653717921</v>
      </c>
    </row>
    <row r="40" spans="2:11" s="1047" customFormat="1">
      <c r="B40" s="1056" t="s">
        <v>250</v>
      </c>
      <c r="C40" s="1057" t="s">
        <v>251</v>
      </c>
      <c r="D40" s="1058" t="s">
        <v>203</v>
      </c>
      <c r="E40" s="1059">
        <v>28</v>
      </c>
      <c r="F40" s="1059" t="s">
        <v>252</v>
      </c>
      <c r="G40" s="1058" t="s">
        <v>253</v>
      </c>
      <c r="H40" s="1060">
        <v>23551</v>
      </c>
      <c r="I40" s="1061">
        <f t="shared" ca="1" si="0"/>
        <v>52</v>
      </c>
      <c r="J40" s="1062">
        <v>658512720</v>
      </c>
      <c r="K40" s="1063">
        <v>653717258</v>
      </c>
    </row>
    <row r="41" spans="2:11" s="1047" customFormat="1">
      <c r="B41" s="1056" t="s">
        <v>255</v>
      </c>
      <c r="C41" s="1057" t="s">
        <v>214</v>
      </c>
      <c r="D41" s="1058" t="s">
        <v>225</v>
      </c>
      <c r="E41" s="1059">
        <v>12</v>
      </c>
      <c r="F41" s="1059" t="s">
        <v>256</v>
      </c>
      <c r="G41" s="1058" t="s">
        <v>205</v>
      </c>
      <c r="H41" s="1060">
        <v>23798</v>
      </c>
      <c r="I41" s="1061">
        <f t="shared" ca="1" si="0"/>
        <v>52</v>
      </c>
      <c r="J41" s="1062">
        <v>514497864</v>
      </c>
      <c r="K41" s="1063">
        <v>653718482</v>
      </c>
    </row>
    <row r="42" spans="2:11" s="1047" customFormat="1">
      <c r="B42" s="1056" t="s">
        <v>221</v>
      </c>
      <c r="C42" s="1057" t="s">
        <v>222</v>
      </c>
      <c r="D42" s="1058" t="s">
        <v>207</v>
      </c>
      <c r="E42" s="1059">
        <v>14</v>
      </c>
      <c r="F42" s="1059" t="s">
        <v>223</v>
      </c>
      <c r="G42" s="1058" t="s">
        <v>224</v>
      </c>
      <c r="H42" s="1060">
        <v>23798</v>
      </c>
      <c r="I42" s="1061">
        <f t="shared" ca="1" si="0"/>
        <v>51</v>
      </c>
      <c r="J42" s="1062">
        <v>586505292</v>
      </c>
      <c r="K42" s="1063">
        <v>653717870</v>
      </c>
    </row>
    <row r="43" spans="2:11" s="1047" customFormat="1">
      <c r="B43" s="1056" t="s">
        <v>93</v>
      </c>
      <c r="C43" s="1057" t="s">
        <v>232</v>
      </c>
      <c r="D43" s="1058" t="s">
        <v>212</v>
      </c>
      <c r="E43" s="1059">
        <v>7</v>
      </c>
      <c r="F43" s="1059" t="s">
        <v>233</v>
      </c>
      <c r="G43" s="1058" t="s">
        <v>205</v>
      </c>
      <c r="H43" s="1060">
        <v>24106</v>
      </c>
      <c r="I43" s="1061">
        <f t="shared" ca="1" si="0"/>
        <v>51</v>
      </c>
      <c r="J43" s="1062">
        <v>664513339</v>
      </c>
      <c r="K43" s="1063">
        <v>653717207</v>
      </c>
    </row>
    <row r="44" spans="2:11" s="1047" customFormat="1">
      <c r="B44" s="1056" t="s">
        <v>250</v>
      </c>
      <c r="C44" s="1057" t="s">
        <v>232</v>
      </c>
      <c r="D44" s="1058" t="s">
        <v>225</v>
      </c>
      <c r="E44" s="1059">
        <v>18</v>
      </c>
      <c r="F44" s="1059" t="s">
        <v>254</v>
      </c>
      <c r="G44" s="1058" t="s">
        <v>239</v>
      </c>
      <c r="H44" s="1060">
        <v>24209</v>
      </c>
      <c r="I44" s="1061">
        <f t="shared" ca="1" si="0"/>
        <v>51</v>
      </c>
      <c r="J44" s="1062">
        <v>520498483</v>
      </c>
      <c r="K44" s="1063">
        <v>653718431</v>
      </c>
    </row>
    <row r="45" spans="2:11" s="1047" customFormat="1">
      <c r="B45" s="1056" t="s">
        <v>93</v>
      </c>
      <c r="C45" s="1057" t="s">
        <v>217</v>
      </c>
      <c r="D45" s="1058" t="s">
        <v>237</v>
      </c>
      <c r="E45" s="1059">
        <v>20</v>
      </c>
      <c r="F45" s="1059" t="s">
        <v>238</v>
      </c>
      <c r="G45" s="1058" t="s">
        <v>239</v>
      </c>
      <c r="H45" s="1060">
        <v>24209</v>
      </c>
      <c r="I45" s="1061">
        <f t="shared" ca="1" si="0"/>
        <v>49</v>
      </c>
      <c r="J45" s="1062">
        <v>592505911</v>
      </c>
      <c r="K45" s="1063">
        <v>653717819</v>
      </c>
    </row>
    <row r="46" spans="2:11" s="1047" customFormat="1">
      <c r="B46" s="1056" t="s">
        <v>221</v>
      </c>
      <c r="C46" s="1057" t="s">
        <v>211</v>
      </c>
      <c r="D46" s="1058" t="s">
        <v>225</v>
      </c>
      <c r="E46" s="1059">
        <v>24</v>
      </c>
      <c r="F46" s="1059" t="s">
        <v>226</v>
      </c>
      <c r="G46" s="1058" t="s">
        <v>209</v>
      </c>
      <c r="H46" s="1060">
        <v>24620</v>
      </c>
      <c r="I46" s="1061">
        <f t="shared" ca="1" si="0"/>
        <v>49</v>
      </c>
      <c r="J46" s="1062">
        <v>526499102</v>
      </c>
      <c r="K46" s="1063">
        <v>653718380</v>
      </c>
    </row>
    <row r="47" spans="2:11" s="1047" customFormat="1">
      <c r="B47" s="1056" t="s">
        <v>210</v>
      </c>
      <c r="C47" s="1057" t="s">
        <v>211</v>
      </c>
      <c r="D47" s="1058" t="s">
        <v>212</v>
      </c>
      <c r="E47" s="1059">
        <v>13</v>
      </c>
      <c r="F47" s="1059" t="s">
        <v>213</v>
      </c>
      <c r="G47" s="1058" t="s">
        <v>205</v>
      </c>
      <c r="H47" s="1060">
        <v>24661</v>
      </c>
      <c r="I47" s="1061">
        <f t="shared" ca="1" si="0"/>
        <v>48</v>
      </c>
      <c r="J47" s="1062">
        <v>670513958</v>
      </c>
      <c r="K47" s="1063">
        <v>653717156</v>
      </c>
    </row>
    <row r="48" spans="2:11" s="1047" customFormat="1">
      <c r="B48" s="1056" t="s">
        <v>93</v>
      </c>
      <c r="C48" s="1057" t="s">
        <v>227</v>
      </c>
      <c r="D48" s="1058" t="s">
        <v>225</v>
      </c>
      <c r="E48" s="1059">
        <v>30</v>
      </c>
      <c r="F48" s="1059" t="s">
        <v>235</v>
      </c>
      <c r="G48" s="1058" t="s">
        <v>209</v>
      </c>
      <c r="H48" s="1060">
        <v>25031</v>
      </c>
      <c r="I48" s="1061">
        <f t="shared" ca="1" si="0"/>
        <v>48</v>
      </c>
      <c r="J48" s="1062">
        <v>532499721</v>
      </c>
      <c r="K48" s="1063">
        <v>653718329</v>
      </c>
    </row>
    <row r="49" spans="2:11" s="1047" customFormat="1">
      <c r="B49" s="1056" t="s">
        <v>255</v>
      </c>
      <c r="C49" s="1057" t="s">
        <v>229</v>
      </c>
      <c r="D49" s="1058" t="s">
        <v>259</v>
      </c>
      <c r="E49" s="1059">
        <v>32</v>
      </c>
      <c r="F49" s="1059" t="s">
        <v>260</v>
      </c>
      <c r="G49" s="1058" t="s">
        <v>220</v>
      </c>
      <c r="H49" s="1060">
        <v>25031</v>
      </c>
      <c r="I49" s="1061">
        <f t="shared" ca="1" si="0"/>
        <v>48</v>
      </c>
      <c r="J49" s="1062">
        <v>604507149</v>
      </c>
      <c r="K49" s="1063">
        <v>653717717</v>
      </c>
    </row>
    <row r="50" spans="2:11" s="1047" customFormat="1">
      <c r="B50" s="1056" t="s">
        <v>273</v>
      </c>
      <c r="C50" s="1057" t="s">
        <v>229</v>
      </c>
      <c r="D50" s="1058" t="s">
        <v>212</v>
      </c>
      <c r="E50" s="1059">
        <v>19</v>
      </c>
      <c r="F50" s="1059" t="s">
        <v>278</v>
      </c>
      <c r="G50" s="1058" t="s">
        <v>239</v>
      </c>
      <c r="H50" s="1060">
        <v>25216</v>
      </c>
      <c r="I50" s="1061">
        <f t="shared" ca="1" si="0"/>
        <v>47</v>
      </c>
      <c r="J50" s="1062">
        <v>676514577</v>
      </c>
      <c r="K50" s="1063">
        <v>653717105</v>
      </c>
    </row>
    <row r="51" spans="2:11" s="1047" customFormat="1">
      <c r="B51" s="1056" t="s">
        <v>273</v>
      </c>
      <c r="C51" s="1057" t="s">
        <v>222</v>
      </c>
      <c r="D51" s="1058" t="s">
        <v>218</v>
      </c>
      <c r="E51" s="1059">
        <v>3</v>
      </c>
      <c r="F51" s="1059" t="s">
        <v>275</v>
      </c>
      <c r="G51" s="1058" t="s">
        <v>209</v>
      </c>
      <c r="H51" s="1060">
        <v>25442</v>
      </c>
      <c r="I51" s="1061">
        <f t="shared" ca="1" si="0"/>
        <v>47</v>
      </c>
      <c r="J51" s="1062">
        <v>538500340</v>
      </c>
      <c r="K51" s="1063">
        <v>653718278</v>
      </c>
    </row>
    <row r="52" spans="2:11" s="1047" customFormat="1">
      <c r="B52" s="1056" t="s">
        <v>93</v>
      </c>
      <c r="C52" s="1057" t="s">
        <v>243</v>
      </c>
      <c r="D52" s="1058" t="s">
        <v>207</v>
      </c>
      <c r="E52" s="1059">
        <v>34</v>
      </c>
      <c r="F52" s="1059" t="s">
        <v>245</v>
      </c>
      <c r="G52" s="1058" t="s">
        <v>220</v>
      </c>
      <c r="H52" s="1060">
        <v>25442</v>
      </c>
      <c r="I52" s="1061">
        <f t="shared" ca="1" si="0"/>
        <v>46</v>
      </c>
      <c r="J52" s="1062">
        <v>610507768</v>
      </c>
      <c r="K52" s="1063">
        <v>653717666</v>
      </c>
    </row>
    <row r="53" spans="2:11" s="1047" customFormat="1">
      <c r="B53" s="1056" t="s">
        <v>246</v>
      </c>
      <c r="C53" s="1057" t="s">
        <v>222</v>
      </c>
      <c r="D53" s="1058" t="s">
        <v>212</v>
      </c>
      <c r="E53" s="1059">
        <v>25</v>
      </c>
      <c r="F53" s="1059" t="s">
        <v>248</v>
      </c>
      <c r="G53" s="1058" t="s">
        <v>249</v>
      </c>
      <c r="H53" s="1060">
        <v>25771</v>
      </c>
      <c r="I53" s="1061">
        <f t="shared" ca="1" si="0"/>
        <v>46</v>
      </c>
      <c r="J53" s="1062">
        <v>682515196</v>
      </c>
      <c r="K53" s="1063">
        <v>653717054</v>
      </c>
    </row>
    <row r="54" spans="2:11" s="1047" customFormat="1">
      <c r="B54" s="1056" t="s">
        <v>262</v>
      </c>
      <c r="C54" s="1057" t="s">
        <v>257</v>
      </c>
      <c r="D54" s="1058" t="s">
        <v>207</v>
      </c>
      <c r="E54" s="1059">
        <v>35</v>
      </c>
      <c r="F54" s="1059" t="s">
        <v>266</v>
      </c>
      <c r="G54" s="1058" t="s">
        <v>220</v>
      </c>
      <c r="H54" s="1060">
        <v>25853</v>
      </c>
      <c r="I54" s="1061">
        <f t="shared" ca="1" si="0"/>
        <v>45</v>
      </c>
      <c r="J54" s="1062">
        <v>616508387</v>
      </c>
      <c r="K54" s="1063">
        <v>653717615</v>
      </c>
    </row>
    <row r="55" spans="2:11" s="1047" customFormat="1">
      <c r="B55" s="1056" t="s">
        <v>262</v>
      </c>
      <c r="C55" s="1057" t="s">
        <v>232</v>
      </c>
      <c r="D55" s="1058" t="s">
        <v>212</v>
      </c>
      <c r="E55" s="1059">
        <v>31</v>
      </c>
      <c r="F55" s="1059" t="s">
        <v>267</v>
      </c>
      <c r="G55" s="1058" t="s">
        <v>220</v>
      </c>
      <c r="H55" s="1060">
        <v>26326</v>
      </c>
      <c r="I55" s="1061">
        <f t="shared" ca="1" si="0"/>
        <v>43</v>
      </c>
      <c r="J55" s="1062">
        <v>688515815</v>
      </c>
      <c r="K55" s="1063">
        <v>653717003</v>
      </c>
    </row>
    <row r="56" spans="2:11" s="1047" customFormat="1">
      <c r="B56" s="1056" t="s">
        <v>93</v>
      </c>
      <c r="C56" s="1057" t="s">
        <v>217</v>
      </c>
      <c r="D56" s="1058" t="s">
        <v>218</v>
      </c>
      <c r="E56" s="1059">
        <v>9</v>
      </c>
      <c r="F56" s="1059" t="s">
        <v>241</v>
      </c>
      <c r="G56" s="1058" t="s">
        <v>242</v>
      </c>
      <c r="H56" s="1060">
        <v>26881</v>
      </c>
      <c r="I56" s="1061">
        <f t="shared" ca="1" si="0"/>
        <v>42</v>
      </c>
      <c r="J56" s="1062">
        <v>694516434</v>
      </c>
      <c r="K56" s="1063">
        <v>653716952</v>
      </c>
    </row>
    <row r="57" spans="2:11" s="1047" customFormat="1">
      <c r="B57" s="1056" t="s">
        <v>246</v>
      </c>
      <c r="C57" s="1057" t="s">
        <v>206</v>
      </c>
      <c r="D57" s="1058" t="s">
        <v>218</v>
      </c>
      <c r="E57" s="1059">
        <v>15</v>
      </c>
      <c r="F57" s="1059" t="s">
        <v>247</v>
      </c>
      <c r="G57" s="1058" t="s">
        <v>205</v>
      </c>
      <c r="H57" s="1060">
        <v>27436</v>
      </c>
      <c r="I57" s="1061">
        <f t="shared" ca="1" si="0"/>
        <v>40</v>
      </c>
      <c r="J57" s="1062">
        <v>700517053</v>
      </c>
      <c r="K57" s="1063">
        <v>653716901</v>
      </c>
    </row>
    <row r="58" spans="2:11" s="1047" customFormat="1">
      <c r="B58" s="1056" t="s">
        <v>262</v>
      </c>
      <c r="C58" s="1057" t="s">
        <v>243</v>
      </c>
      <c r="D58" s="1058" t="s">
        <v>218</v>
      </c>
      <c r="E58" s="1059">
        <v>21</v>
      </c>
      <c r="F58" s="1059" t="s">
        <v>265</v>
      </c>
      <c r="G58" s="1058" t="s">
        <v>205</v>
      </c>
      <c r="H58" s="1060">
        <v>27991</v>
      </c>
      <c r="I58" s="1061">
        <f t="shared" ca="1" si="0"/>
        <v>39</v>
      </c>
      <c r="J58" s="1062">
        <v>706517672</v>
      </c>
      <c r="K58" s="1063">
        <v>653716850</v>
      </c>
    </row>
    <row r="59" spans="2:11" s="1047" customFormat="1">
      <c r="B59" s="1056" t="s">
        <v>268</v>
      </c>
      <c r="C59" s="1057" t="s">
        <v>202</v>
      </c>
      <c r="D59" s="1058" t="s">
        <v>218</v>
      </c>
      <c r="E59" s="1059">
        <v>27</v>
      </c>
      <c r="F59" s="1059" t="s">
        <v>271</v>
      </c>
      <c r="G59" s="1058" t="s">
        <v>272</v>
      </c>
      <c r="H59" s="1060">
        <v>28546</v>
      </c>
      <c r="I59" s="1061">
        <f t="shared" ca="1" si="0"/>
        <v>37</v>
      </c>
      <c r="J59" s="1062">
        <v>712518291</v>
      </c>
      <c r="K59" s="1063">
        <v>653716799</v>
      </c>
    </row>
    <row r="60" spans="2:11" s="1047" customFormat="1">
      <c r="B60" s="1056" t="s">
        <v>210</v>
      </c>
      <c r="C60" s="1057" t="s">
        <v>217</v>
      </c>
      <c r="D60" s="1058" t="s">
        <v>218</v>
      </c>
      <c r="E60" s="1059">
        <v>33</v>
      </c>
      <c r="F60" s="1059" t="s">
        <v>219</v>
      </c>
      <c r="G60" s="1058" t="s">
        <v>220</v>
      </c>
      <c r="H60" s="1060">
        <v>29101</v>
      </c>
      <c r="I60" s="1061">
        <f t="shared" ca="1" si="0"/>
        <v>36</v>
      </c>
      <c r="J60" s="1062">
        <v>718518910</v>
      </c>
      <c r="K60" s="1063">
        <v>653716748</v>
      </c>
    </row>
    <row r="61" spans="2:11" s="1047" customFormat="1">
      <c r="B61" s="1056" t="s">
        <v>273</v>
      </c>
      <c r="C61" s="1057" t="s">
        <v>202</v>
      </c>
      <c r="D61" s="1058" t="s">
        <v>207</v>
      </c>
      <c r="E61" s="1059">
        <v>2</v>
      </c>
      <c r="F61" s="1059" t="s">
        <v>276</v>
      </c>
      <c r="G61" s="1058" t="s">
        <v>209</v>
      </c>
      <c r="H61" s="1060">
        <v>29656</v>
      </c>
      <c r="I61" s="1061">
        <f t="shared" ca="1" si="0"/>
        <v>34</v>
      </c>
      <c r="J61" s="1062">
        <v>724519529</v>
      </c>
      <c r="K61" s="1063">
        <v>653716697</v>
      </c>
    </row>
    <row r="62" spans="2:11" s="1047" customFormat="1">
      <c r="B62" s="1056" t="s">
        <v>93</v>
      </c>
      <c r="C62" s="1057" t="s">
        <v>229</v>
      </c>
      <c r="D62" s="1058" t="s">
        <v>207</v>
      </c>
      <c r="E62" s="1059">
        <v>8</v>
      </c>
      <c r="F62" s="1059" t="s">
        <v>231</v>
      </c>
      <c r="G62" s="1058" t="s">
        <v>205</v>
      </c>
      <c r="H62" s="1060">
        <v>30211</v>
      </c>
      <c r="I62" s="1061">
        <f t="shared" ca="1" si="0"/>
        <v>33</v>
      </c>
      <c r="J62" s="1062">
        <v>730520148</v>
      </c>
      <c r="K62" s="1063">
        <v>653716646</v>
      </c>
    </row>
    <row r="63" spans="2:11" s="1047" customFormat="1">
      <c r="B63" s="1056" t="s">
        <v>221</v>
      </c>
      <c r="C63" s="1057" t="s">
        <v>222</v>
      </c>
      <c r="D63" s="1058" t="s">
        <v>207</v>
      </c>
      <c r="E63" s="1059">
        <v>14</v>
      </c>
      <c r="F63" s="1059" t="s">
        <v>223</v>
      </c>
      <c r="G63" s="1058" t="s">
        <v>224</v>
      </c>
      <c r="H63" s="1060">
        <v>30766</v>
      </c>
      <c r="I63" s="1061">
        <f t="shared" ca="1" si="0"/>
        <v>31</v>
      </c>
      <c r="J63" s="1062">
        <v>736520767</v>
      </c>
      <c r="K63" s="1063">
        <v>653716595</v>
      </c>
    </row>
    <row r="64" spans="2:11" s="1047" customFormat="1">
      <c r="B64" s="1056" t="s">
        <v>93</v>
      </c>
      <c r="C64" s="1057" t="s">
        <v>217</v>
      </c>
      <c r="D64" s="1058" t="s">
        <v>207</v>
      </c>
      <c r="E64" s="1059">
        <v>20</v>
      </c>
      <c r="F64" s="1059" t="s">
        <v>238</v>
      </c>
      <c r="G64" s="1058" t="s">
        <v>239</v>
      </c>
      <c r="H64" s="1060">
        <v>31321</v>
      </c>
      <c r="I64" s="1061">
        <f t="shared" ca="1" si="0"/>
        <v>30</v>
      </c>
      <c r="J64" s="1062">
        <v>742521386</v>
      </c>
      <c r="K64" s="1063">
        <v>653716544</v>
      </c>
    </row>
    <row r="65" spans="2:11" s="1047" customFormat="1">
      <c r="B65" s="1056" t="s">
        <v>201</v>
      </c>
      <c r="C65" s="1057" t="s">
        <v>206</v>
      </c>
      <c r="D65" s="1058" t="s">
        <v>207</v>
      </c>
      <c r="E65" s="1059">
        <v>26</v>
      </c>
      <c r="F65" s="1059" t="s">
        <v>208</v>
      </c>
      <c r="G65" s="1058" t="s">
        <v>209</v>
      </c>
      <c r="H65" s="1060">
        <v>31876</v>
      </c>
      <c r="I65" s="1061">
        <f t="shared" ca="1" si="0"/>
        <v>28</v>
      </c>
      <c r="J65" s="1062">
        <v>748522005</v>
      </c>
      <c r="K65" s="1063">
        <v>653716493</v>
      </c>
    </row>
    <row r="66" spans="2:11" s="1047" customFormat="1">
      <c r="B66" s="1056" t="s">
        <v>255</v>
      </c>
      <c r="C66" s="1057" t="s">
        <v>229</v>
      </c>
      <c r="D66" s="1058" t="s">
        <v>207</v>
      </c>
      <c r="E66" s="1059">
        <v>32</v>
      </c>
      <c r="F66" s="1059" t="s">
        <v>260</v>
      </c>
      <c r="G66" s="1058" t="s">
        <v>220</v>
      </c>
      <c r="H66" s="1060">
        <v>32431</v>
      </c>
      <c r="I66" s="1061">
        <f t="shared" ca="1" si="0"/>
        <v>27</v>
      </c>
      <c r="J66" s="1062">
        <v>754522624</v>
      </c>
      <c r="K66" s="1063">
        <v>653716442</v>
      </c>
    </row>
    <row r="67" spans="2:11" s="1047" customFormat="1">
      <c r="B67" s="1056" t="s">
        <v>93</v>
      </c>
      <c r="C67" s="1057" t="s">
        <v>243</v>
      </c>
      <c r="D67" s="1058" t="s">
        <v>207</v>
      </c>
      <c r="E67" s="1059">
        <v>34</v>
      </c>
      <c r="F67" s="1059" t="s">
        <v>245</v>
      </c>
      <c r="G67" s="1058" t="s">
        <v>220</v>
      </c>
      <c r="H67" s="1060">
        <v>32986</v>
      </c>
      <c r="I67" s="1061">
        <f t="shared" ca="1" si="0"/>
        <v>25</v>
      </c>
      <c r="J67" s="1062">
        <v>760523243</v>
      </c>
      <c r="K67" s="1063">
        <v>653716391</v>
      </c>
    </row>
    <row r="68" spans="2:11" s="1047" customFormat="1">
      <c r="B68" s="1056" t="s">
        <v>262</v>
      </c>
      <c r="C68" s="1057" t="s">
        <v>257</v>
      </c>
      <c r="D68" s="1058" t="s">
        <v>207</v>
      </c>
      <c r="E68" s="1059">
        <v>35</v>
      </c>
      <c r="F68" s="1059" t="s">
        <v>266</v>
      </c>
      <c r="G68" s="1058" t="s">
        <v>220</v>
      </c>
      <c r="H68" s="1060">
        <v>33541</v>
      </c>
      <c r="I68" s="1061">
        <f t="shared" ca="1" si="0"/>
        <v>23</v>
      </c>
      <c r="J68" s="1062">
        <v>766523862</v>
      </c>
      <c r="K68" s="1063">
        <v>653716340</v>
      </c>
    </row>
    <row r="69" spans="2:11" s="1047" customFormat="1">
      <c r="B69" s="1056" t="s">
        <v>255</v>
      </c>
      <c r="C69" s="1057" t="s">
        <v>214</v>
      </c>
      <c r="D69" s="1058" t="s">
        <v>207</v>
      </c>
      <c r="E69" s="1059">
        <v>36</v>
      </c>
      <c r="F69" s="1059" t="s">
        <v>261</v>
      </c>
      <c r="G69" s="1058" t="s">
        <v>220</v>
      </c>
      <c r="H69" s="1060">
        <v>34096</v>
      </c>
      <c r="I69" s="1061">
        <f t="shared" ca="1" si="0"/>
        <v>22</v>
      </c>
      <c r="J69" s="1062">
        <v>772524481</v>
      </c>
      <c r="K69" s="1063">
        <v>653716289</v>
      </c>
    </row>
    <row r="70" spans="2:11" s="1047" customFormat="1">
      <c r="B70" s="1056" t="s">
        <v>273</v>
      </c>
      <c r="C70" s="1057" t="s">
        <v>211</v>
      </c>
      <c r="D70" s="1058" t="s">
        <v>207</v>
      </c>
      <c r="E70" s="1059">
        <v>37</v>
      </c>
      <c r="F70" s="1059" t="s">
        <v>277</v>
      </c>
      <c r="G70" s="1058" t="s">
        <v>209</v>
      </c>
      <c r="H70" s="1060">
        <v>34651</v>
      </c>
      <c r="I70" s="1061">
        <f t="shared" ca="1" si="0"/>
        <v>21</v>
      </c>
      <c r="J70" s="1062">
        <v>778525100</v>
      </c>
      <c r="K70" s="1063">
        <v>653716238</v>
      </c>
    </row>
    <row r="71" spans="2:11" s="1047" customFormat="1">
      <c r="B71" s="1056" t="s">
        <v>93</v>
      </c>
      <c r="C71" s="1057" t="s">
        <v>229</v>
      </c>
      <c r="D71" s="1058" t="s">
        <v>207</v>
      </c>
      <c r="E71" s="1059">
        <v>8</v>
      </c>
      <c r="F71" s="1059" t="s">
        <v>231</v>
      </c>
      <c r="G71" s="1058" t="s">
        <v>205</v>
      </c>
      <c r="H71" s="1060">
        <v>34873</v>
      </c>
      <c r="I71" s="1061">
        <f t="shared" ca="1" si="0"/>
        <v>21</v>
      </c>
      <c r="J71" s="1062">
        <v>910538718</v>
      </c>
      <c r="K71" s="1063">
        <v>653715116</v>
      </c>
    </row>
    <row r="72" spans="2:11" s="1047" customFormat="1">
      <c r="B72" s="1056" t="s">
        <v>273</v>
      </c>
      <c r="C72" s="1057" t="s">
        <v>202</v>
      </c>
      <c r="D72" s="1058" t="s">
        <v>207</v>
      </c>
      <c r="E72" s="1059">
        <v>2</v>
      </c>
      <c r="F72" s="1059" t="s">
        <v>276</v>
      </c>
      <c r="G72" s="1058" t="s">
        <v>209</v>
      </c>
      <c r="H72" s="1060">
        <v>34984</v>
      </c>
      <c r="I72" s="1061">
        <f t="shared" ca="1" si="0"/>
        <v>21</v>
      </c>
      <c r="J72" s="1062">
        <v>904538099</v>
      </c>
      <c r="K72" s="1063">
        <v>653715167</v>
      </c>
    </row>
    <row r="73" spans="2:11" s="1047" customFormat="1">
      <c r="B73" s="1056" t="s">
        <v>210</v>
      </c>
      <c r="C73" s="1057" t="s">
        <v>217</v>
      </c>
      <c r="D73" s="1058" t="s">
        <v>218</v>
      </c>
      <c r="E73" s="1059">
        <v>33</v>
      </c>
      <c r="F73" s="1059" t="s">
        <v>219</v>
      </c>
      <c r="G73" s="1058" t="s">
        <v>220</v>
      </c>
      <c r="H73" s="1060">
        <v>35095</v>
      </c>
      <c r="I73" s="1061">
        <f t="shared" ca="1" si="0"/>
        <v>20</v>
      </c>
      <c r="J73" s="1062">
        <v>898537480</v>
      </c>
      <c r="K73" s="1063">
        <v>653715218</v>
      </c>
    </row>
    <row r="74" spans="2:11" s="1047" customFormat="1">
      <c r="B74" s="1056" t="s">
        <v>93</v>
      </c>
      <c r="C74" s="1057" t="s">
        <v>206</v>
      </c>
      <c r="D74" s="1058" t="s">
        <v>203</v>
      </c>
      <c r="E74" s="1059">
        <v>4</v>
      </c>
      <c r="F74" s="1059" t="s">
        <v>236</v>
      </c>
      <c r="G74" s="1058" t="s">
        <v>209</v>
      </c>
      <c r="H74" s="1060">
        <v>35206</v>
      </c>
      <c r="I74" s="1061">
        <f t="shared" ca="1" si="0"/>
        <v>20</v>
      </c>
      <c r="J74" s="1062">
        <v>784525719</v>
      </c>
      <c r="K74" s="1063">
        <v>653716187</v>
      </c>
    </row>
    <row r="75" spans="2:11" s="1047" customFormat="1">
      <c r="B75" s="1056" t="s">
        <v>268</v>
      </c>
      <c r="C75" s="1057" t="s">
        <v>202</v>
      </c>
      <c r="D75" s="1058" t="s">
        <v>218</v>
      </c>
      <c r="E75" s="1059">
        <v>27</v>
      </c>
      <c r="F75" s="1059" t="s">
        <v>271</v>
      </c>
      <c r="G75" s="1058" t="s">
        <v>272</v>
      </c>
      <c r="H75" s="1060">
        <v>35206</v>
      </c>
      <c r="I75" s="1061">
        <f t="shared" ca="1" si="0"/>
        <v>20</v>
      </c>
      <c r="J75" s="1062">
        <v>892536861</v>
      </c>
      <c r="K75" s="1063">
        <v>653715269</v>
      </c>
    </row>
    <row r="76" spans="2:11" s="1047" customFormat="1">
      <c r="B76" s="1056" t="s">
        <v>262</v>
      </c>
      <c r="C76" s="1057" t="s">
        <v>243</v>
      </c>
      <c r="D76" s="1058" t="s">
        <v>218</v>
      </c>
      <c r="E76" s="1059">
        <v>21</v>
      </c>
      <c r="F76" s="1059" t="s">
        <v>265</v>
      </c>
      <c r="G76" s="1058" t="s">
        <v>205</v>
      </c>
      <c r="H76" s="1060">
        <v>35317</v>
      </c>
      <c r="I76" s="1061">
        <f t="shared" ca="1" si="0"/>
        <v>20</v>
      </c>
      <c r="J76" s="1062">
        <v>886536242</v>
      </c>
      <c r="K76" s="1063">
        <v>653715320</v>
      </c>
    </row>
    <row r="77" spans="2:11" s="1047" customFormat="1">
      <c r="B77" s="1056" t="s">
        <v>246</v>
      </c>
      <c r="C77" s="1057" t="s">
        <v>206</v>
      </c>
      <c r="D77" s="1058" t="s">
        <v>218</v>
      </c>
      <c r="E77" s="1059">
        <v>15</v>
      </c>
      <c r="F77" s="1059" t="s">
        <v>247</v>
      </c>
      <c r="G77" s="1058" t="s">
        <v>205</v>
      </c>
      <c r="H77" s="1060">
        <v>35428</v>
      </c>
      <c r="I77" s="1061">
        <f t="shared" ca="1" si="0"/>
        <v>20</v>
      </c>
      <c r="J77" s="1062">
        <v>880535623</v>
      </c>
      <c r="K77" s="1063">
        <v>653715371</v>
      </c>
    </row>
    <row r="78" spans="2:11" s="1047" customFormat="1">
      <c r="B78" s="1056" t="s">
        <v>93</v>
      </c>
      <c r="C78" s="1057" t="s">
        <v>217</v>
      </c>
      <c r="D78" s="1058" t="s">
        <v>218</v>
      </c>
      <c r="E78" s="1059">
        <v>9</v>
      </c>
      <c r="F78" s="1059" t="s">
        <v>241</v>
      </c>
      <c r="G78" s="1058" t="s">
        <v>242</v>
      </c>
      <c r="H78" s="1060">
        <v>35539</v>
      </c>
      <c r="I78" s="1061">
        <f t="shared" ca="1" si="0"/>
        <v>19</v>
      </c>
      <c r="J78" s="1062">
        <v>874535004</v>
      </c>
      <c r="K78" s="1063">
        <v>653715422</v>
      </c>
    </row>
    <row r="79" spans="2:11" s="1047" customFormat="1">
      <c r="B79" s="1056" t="s">
        <v>273</v>
      </c>
      <c r="C79" s="1057" t="s">
        <v>222</v>
      </c>
      <c r="D79" s="1058" t="s">
        <v>218</v>
      </c>
      <c r="E79" s="1059">
        <v>3</v>
      </c>
      <c r="F79" s="1059" t="s">
        <v>275</v>
      </c>
      <c r="G79" s="1058" t="s">
        <v>209</v>
      </c>
      <c r="H79" s="1060">
        <v>35650</v>
      </c>
      <c r="I79" s="1061">
        <f t="shared" ca="1" si="0"/>
        <v>19</v>
      </c>
      <c r="J79" s="1062">
        <v>868534385</v>
      </c>
      <c r="K79" s="1063">
        <v>653715473</v>
      </c>
    </row>
    <row r="80" spans="2:11" s="1047" customFormat="1">
      <c r="B80" s="1056" t="s">
        <v>93</v>
      </c>
      <c r="C80" s="1057" t="s">
        <v>243</v>
      </c>
      <c r="D80" s="1058" t="s">
        <v>203</v>
      </c>
      <c r="E80" s="1059">
        <v>10</v>
      </c>
      <c r="F80" s="1059" t="s">
        <v>244</v>
      </c>
      <c r="G80" s="1058" t="s">
        <v>242</v>
      </c>
      <c r="H80" s="1060">
        <v>35761</v>
      </c>
      <c r="I80" s="1061">
        <f t="shared" ca="1" si="0"/>
        <v>19</v>
      </c>
      <c r="J80" s="1062">
        <v>790526338</v>
      </c>
      <c r="K80" s="1063">
        <v>653716136</v>
      </c>
    </row>
    <row r="81" spans="1:11" s="1047" customFormat="1">
      <c r="B81" s="1056" t="s">
        <v>93</v>
      </c>
      <c r="C81" s="1057" t="s">
        <v>227</v>
      </c>
      <c r="D81" s="1058" t="s">
        <v>225</v>
      </c>
      <c r="E81" s="1059">
        <v>30</v>
      </c>
      <c r="F81" s="1059" t="s">
        <v>235</v>
      </c>
      <c r="G81" s="1058" t="s">
        <v>209</v>
      </c>
      <c r="H81" s="1060">
        <v>35761</v>
      </c>
      <c r="I81" s="1061">
        <f t="shared" ca="1" si="0"/>
        <v>19</v>
      </c>
      <c r="J81" s="1062">
        <v>862533766</v>
      </c>
      <c r="K81" s="1063">
        <v>653715524</v>
      </c>
    </row>
    <row r="82" spans="1:11" s="1047" customFormat="1">
      <c r="B82" s="1056" t="s">
        <v>221</v>
      </c>
      <c r="C82" s="1057" t="s">
        <v>211</v>
      </c>
      <c r="D82" s="1058" t="s">
        <v>225</v>
      </c>
      <c r="E82" s="1059">
        <v>24</v>
      </c>
      <c r="F82" s="1059" t="s">
        <v>226</v>
      </c>
      <c r="G82" s="1058" t="s">
        <v>209</v>
      </c>
      <c r="H82" s="1060">
        <v>35872</v>
      </c>
      <c r="I82" s="1061">
        <f t="shared" ca="1" si="0"/>
        <v>18</v>
      </c>
      <c r="J82" s="1062">
        <v>856533147</v>
      </c>
      <c r="K82" s="1063">
        <v>653715575</v>
      </c>
    </row>
    <row r="83" spans="1:11" s="1047" customFormat="1">
      <c r="B83" s="1056" t="s">
        <v>250</v>
      </c>
      <c r="C83" s="1057" t="s">
        <v>232</v>
      </c>
      <c r="D83" s="1058" t="s">
        <v>225</v>
      </c>
      <c r="E83" s="1059">
        <v>18</v>
      </c>
      <c r="F83" s="1059" t="s">
        <v>254</v>
      </c>
      <c r="G83" s="1058" t="s">
        <v>239</v>
      </c>
      <c r="H83" s="1060">
        <v>35983</v>
      </c>
      <c r="I83" s="1061">
        <f t="shared" ca="1" si="0"/>
        <v>18</v>
      </c>
      <c r="J83" s="1062">
        <v>850532528</v>
      </c>
      <c r="K83" s="1063">
        <v>653715626</v>
      </c>
    </row>
    <row r="84" spans="1:11" s="1047" customFormat="1">
      <c r="B84" s="1056" t="s">
        <v>255</v>
      </c>
      <c r="C84" s="1057" t="s">
        <v>214</v>
      </c>
      <c r="D84" s="1058" t="s">
        <v>225</v>
      </c>
      <c r="E84" s="1059">
        <v>12</v>
      </c>
      <c r="F84" s="1059" t="s">
        <v>256</v>
      </c>
      <c r="G84" s="1058" t="s">
        <v>205</v>
      </c>
      <c r="H84" s="1060">
        <v>36094</v>
      </c>
      <c r="I84" s="1061">
        <f t="shared" ref="I84:I139" ca="1" si="1">DATEDIF(H85,TODAY(),"y")</f>
        <v>18</v>
      </c>
      <c r="J84" s="1062">
        <v>844531909</v>
      </c>
      <c r="K84" s="1063">
        <v>653715677</v>
      </c>
    </row>
    <row r="85" spans="1:11" s="1047" customFormat="1">
      <c r="B85" s="1056" t="s">
        <v>93</v>
      </c>
      <c r="C85" s="1057" t="s">
        <v>227</v>
      </c>
      <c r="D85" s="1058" t="s">
        <v>225</v>
      </c>
      <c r="E85" s="1059">
        <v>6</v>
      </c>
      <c r="F85" s="1059" t="s">
        <v>228</v>
      </c>
      <c r="G85" s="1058" t="s">
        <v>205</v>
      </c>
      <c r="H85" s="1060">
        <v>36205</v>
      </c>
      <c r="I85" s="1061">
        <f t="shared" ca="1" si="1"/>
        <v>17</v>
      </c>
      <c r="J85" s="1062">
        <v>838531290</v>
      </c>
      <c r="K85" s="1063">
        <v>653715728</v>
      </c>
    </row>
    <row r="86" spans="1:11" s="1047" customFormat="1">
      <c r="B86" s="1056" t="s">
        <v>201</v>
      </c>
      <c r="C86" s="1057" t="s">
        <v>202</v>
      </c>
      <c r="D86" s="1058" t="s">
        <v>203</v>
      </c>
      <c r="E86" s="1059">
        <v>16</v>
      </c>
      <c r="F86" s="1059" t="s">
        <v>204</v>
      </c>
      <c r="G86" s="1058" t="s">
        <v>205</v>
      </c>
      <c r="H86" s="1060">
        <v>36316</v>
      </c>
      <c r="I86" s="1061">
        <f t="shared" ca="1" si="1"/>
        <v>17</v>
      </c>
      <c r="J86" s="1062">
        <v>796526957</v>
      </c>
      <c r="K86" s="1063">
        <v>653716085</v>
      </c>
    </row>
    <row r="87" spans="1:11" s="1047" customFormat="1">
      <c r="B87" s="1056" t="s">
        <v>273</v>
      </c>
      <c r="C87" s="1057" t="s">
        <v>227</v>
      </c>
      <c r="D87" s="1058" t="s">
        <v>215</v>
      </c>
      <c r="E87" s="1059">
        <v>29</v>
      </c>
      <c r="F87" s="1059" t="s">
        <v>274</v>
      </c>
      <c r="G87" s="1058" t="s">
        <v>209</v>
      </c>
      <c r="H87" s="1060">
        <v>36316</v>
      </c>
      <c r="I87" s="1061">
        <f t="shared" ca="1" si="1"/>
        <v>17</v>
      </c>
      <c r="J87" s="1062">
        <v>832530671</v>
      </c>
      <c r="K87" s="1063">
        <v>653715779</v>
      </c>
    </row>
    <row r="88" spans="1:11" s="1047" customFormat="1">
      <c r="B88" s="1056" t="s">
        <v>210</v>
      </c>
      <c r="C88" s="1057" t="s">
        <v>214</v>
      </c>
      <c r="D88" s="1058" t="s">
        <v>215</v>
      </c>
      <c r="E88" s="1059">
        <v>23</v>
      </c>
      <c r="F88" s="1059" t="s">
        <v>216</v>
      </c>
      <c r="G88" s="1058" t="s">
        <v>209</v>
      </c>
      <c r="H88" s="1060">
        <v>36427</v>
      </c>
      <c r="I88" s="1061">
        <f t="shared" ca="1" si="1"/>
        <v>17</v>
      </c>
      <c r="J88" s="1062">
        <v>826530052</v>
      </c>
      <c r="K88" s="1063">
        <v>653715830</v>
      </c>
    </row>
    <row r="89" spans="1:11" s="1047" customFormat="1">
      <c r="B89" s="1056" t="s">
        <v>210</v>
      </c>
      <c r="C89" s="1057" t="s">
        <v>211</v>
      </c>
      <c r="D89" s="1058" t="s">
        <v>212</v>
      </c>
      <c r="E89" s="1059">
        <v>13</v>
      </c>
      <c r="F89" s="1059" t="s">
        <v>213</v>
      </c>
      <c r="G89" s="1058" t="s">
        <v>205</v>
      </c>
      <c r="H89" s="1060">
        <v>36538</v>
      </c>
      <c r="I89" s="1061">
        <f t="shared" ca="1" si="1"/>
        <v>16</v>
      </c>
      <c r="J89" s="1062">
        <v>820529433</v>
      </c>
      <c r="K89" s="1063">
        <v>653715881</v>
      </c>
    </row>
    <row r="90" spans="1:11" s="1047" customFormat="1">
      <c r="B90" s="1056" t="s">
        <v>93</v>
      </c>
      <c r="C90" s="1057" t="s">
        <v>232</v>
      </c>
      <c r="D90" s="1058" t="s">
        <v>212</v>
      </c>
      <c r="E90" s="1059">
        <v>7</v>
      </c>
      <c r="F90" s="1059" t="s">
        <v>233</v>
      </c>
      <c r="G90" s="1058" t="s">
        <v>205</v>
      </c>
      <c r="H90" s="1060">
        <v>36649</v>
      </c>
      <c r="I90" s="1061">
        <f t="shared" ca="1" si="1"/>
        <v>16</v>
      </c>
      <c r="J90" s="1062">
        <v>814528814</v>
      </c>
      <c r="K90" s="1063">
        <v>653715932</v>
      </c>
    </row>
    <row r="91" spans="1:11" s="1047" customFormat="1">
      <c r="B91" s="1056" t="s">
        <v>250</v>
      </c>
      <c r="C91" s="1057" t="s">
        <v>251</v>
      </c>
      <c r="D91" s="1058" t="s">
        <v>203</v>
      </c>
      <c r="E91" s="1059">
        <v>28</v>
      </c>
      <c r="F91" s="1059" t="s">
        <v>252</v>
      </c>
      <c r="G91" s="1058" t="s">
        <v>253</v>
      </c>
      <c r="H91" s="1060">
        <v>36760</v>
      </c>
      <c r="I91" s="1061">
        <f t="shared" ca="1" si="1"/>
        <v>16</v>
      </c>
      <c r="J91" s="1062">
        <v>808528195</v>
      </c>
      <c r="K91" s="1063">
        <v>653715983</v>
      </c>
    </row>
    <row r="92" spans="1:11" s="1047" customFormat="1">
      <c r="B92" s="1066" t="s">
        <v>255</v>
      </c>
      <c r="C92" s="1067" t="s">
        <v>257</v>
      </c>
      <c r="D92" s="1068" t="s">
        <v>203</v>
      </c>
      <c r="E92" s="1069">
        <v>22</v>
      </c>
      <c r="F92" s="1069" t="s">
        <v>258</v>
      </c>
      <c r="G92" s="1068" t="s">
        <v>209</v>
      </c>
      <c r="H92" s="1070">
        <v>36871</v>
      </c>
      <c r="I92" s="1071">
        <f t="shared" ca="1" si="1"/>
        <v>58</v>
      </c>
      <c r="J92" s="1072">
        <v>802527576</v>
      </c>
      <c r="K92" s="1073">
        <v>653716034</v>
      </c>
    </row>
    <row r="93" spans="1:11" s="1047" customFormat="1">
      <c r="B93" s="1056" t="s">
        <v>246</v>
      </c>
      <c r="C93" s="1057" t="s">
        <v>206</v>
      </c>
      <c r="D93" s="1058" t="s">
        <v>218</v>
      </c>
      <c r="E93" s="1059">
        <v>15</v>
      </c>
      <c r="F93" s="1059" t="s">
        <v>247</v>
      </c>
      <c r="G93" s="1058" t="s">
        <v>205</v>
      </c>
      <c r="H93" s="1060">
        <v>21332</v>
      </c>
      <c r="I93" s="1074">
        <f t="shared" ca="1" si="1"/>
        <v>58</v>
      </c>
      <c r="J93" s="1062">
        <v>550501578</v>
      </c>
      <c r="K93" s="1063">
        <v>653718176</v>
      </c>
    </row>
    <row r="94" spans="1:11" s="1047" customFormat="1">
      <c r="A94" s="1075"/>
      <c r="B94" s="1056" t="s">
        <v>262</v>
      </c>
      <c r="C94" s="1057" t="s">
        <v>243</v>
      </c>
      <c r="D94" s="1058" t="s">
        <v>264</v>
      </c>
      <c r="E94" s="1059">
        <v>21</v>
      </c>
      <c r="F94" s="1059" t="s">
        <v>265</v>
      </c>
      <c r="G94" s="1058" t="s">
        <v>205</v>
      </c>
      <c r="H94" s="1060">
        <v>21344</v>
      </c>
      <c r="I94" s="1074">
        <f t="shared" ca="1" si="1"/>
        <v>58</v>
      </c>
      <c r="J94" s="1062">
        <v>556502197</v>
      </c>
      <c r="K94" s="1063">
        <v>653718125</v>
      </c>
    </row>
    <row r="95" spans="1:11" s="1047" customFormat="1">
      <c r="A95" s="1075"/>
      <c r="B95" s="1056" t="s">
        <v>255</v>
      </c>
      <c r="C95" s="1057" t="s">
        <v>214</v>
      </c>
      <c r="D95" s="1058" t="s">
        <v>207</v>
      </c>
      <c r="E95" s="1059">
        <v>36</v>
      </c>
      <c r="F95" s="1059" t="s">
        <v>261</v>
      </c>
      <c r="G95" s="1058" t="s">
        <v>220</v>
      </c>
      <c r="H95" s="1060">
        <v>21363</v>
      </c>
      <c r="I95" s="1074">
        <f t="shared" ca="1" si="1"/>
        <v>58</v>
      </c>
      <c r="J95" s="1062">
        <v>622509006</v>
      </c>
      <c r="K95" s="1063">
        <v>653717564</v>
      </c>
    </row>
    <row r="96" spans="1:11" s="1047" customFormat="1">
      <c r="A96" s="1075"/>
      <c r="B96" s="1056" t="s">
        <v>273</v>
      </c>
      <c r="C96" s="1057" t="s">
        <v>211</v>
      </c>
      <c r="D96" s="1058" t="s">
        <v>207</v>
      </c>
      <c r="E96" s="1059">
        <v>37</v>
      </c>
      <c r="F96" s="1059" t="s">
        <v>277</v>
      </c>
      <c r="G96" s="1058" t="s">
        <v>209</v>
      </c>
      <c r="H96" s="1060">
        <v>21364</v>
      </c>
      <c r="I96" s="1074">
        <f t="shared" ca="1" si="1"/>
        <v>57</v>
      </c>
      <c r="J96" s="1062">
        <v>628509625</v>
      </c>
      <c r="K96" s="1063">
        <v>653717513</v>
      </c>
    </row>
    <row r="97" spans="1:11" s="1047" customFormat="1">
      <c r="A97" s="1075"/>
      <c r="B97" s="1056" t="s">
        <v>262</v>
      </c>
      <c r="C97" s="1057" t="s">
        <v>257</v>
      </c>
      <c r="D97" s="1058" t="s">
        <v>215</v>
      </c>
      <c r="E97" s="1059">
        <v>11</v>
      </c>
      <c r="F97" s="1059" t="s">
        <v>263</v>
      </c>
      <c r="G97" s="1058" t="s">
        <v>205</v>
      </c>
      <c r="H97" s="1060">
        <v>21743</v>
      </c>
      <c r="I97" s="1074">
        <f t="shared" ca="1" si="1"/>
        <v>57</v>
      </c>
      <c r="J97" s="1062">
        <v>484494769</v>
      </c>
      <c r="K97" s="1063">
        <v>653718737</v>
      </c>
    </row>
    <row r="98" spans="1:11" s="1047" customFormat="1">
      <c r="A98" s="1075"/>
      <c r="B98" s="1056" t="s">
        <v>93</v>
      </c>
      <c r="C98" s="1057" t="s">
        <v>243</v>
      </c>
      <c r="D98" s="1058" t="s">
        <v>203</v>
      </c>
      <c r="E98" s="1059">
        <v>10</v>
      </c>
      <c r="F98" s="1059" t="s">
        <v>244</v>
      </c>
      <c r="G98" s="1058" t="s">
        <v>242</v>
      </c>
      <c r="H98" s="1060">
        <v>21886</v>
      </c>
      <c r="I98" s="1074">
        <f t="shared" ca="1" si="1"/>
        <v>56</v>
      </c>
      <c r="J98" s="1062">
        <v>640510863</v>
      </c>
      <c r="K98" s="1063">
        <v>653717411</v>
      </c>
    </row>
    <row r="99" spans="1:11" s="1047" customFormat="1">
      <c r="A99" s="1075"/>
      <c r="B99" s="1056" t="s">
        <v>268</v>
      </c>
      <c r="C99" s="1057" t="s">
        <v>227</v>
      </c>
      <c r="D99" s="1058" t="s">
        <v>215</v>
      </c>
      <c r="E99" s="1059">
        <v>17</v>
      </c>
      <c r="F99" s="1059" t="s">
        <v>269</v>
      </c>
      <c r="G99" s="1058" t="s">
        <v>205</v>
      </c>
      <c r="H99" s="1060">
        <v>22154</v>
      </c>
      <c r="I99" s="1074">
        <f t="shared" ca="1" si="1"/>
        <v>56</v>
      </c>
      <c r="J99" s="1062">
        <v>490495388</v>
      </c>
      <c r="K99" s="1063">
        <v>653718686</v>
      </c>
    </row>
    <row r="100" spans="1:11" s="1047" customFormat="1">
      <c r="A100" s="1075"/>
      <c r="B100" s="1056" t="s">
        <v>268</v>
      </c>
      <c r="C100" s="1057" t="s">
        <v>202</v>
      </c>
      <c r="D100" s="1058" t="s">
        <v>270</v>
      </c>
      <c r="E100" s="1059">
        <v>27</v>
      </c>
      <c r="F100" s="1059" t="s">
        <v>271</v>
      </c>
      <c r="G100" s="1058" t="s">
        <v>272</v>
      </c>
      <c r="H100" s="1060">
        <v>22154</v>
      </c>
      <c r="I100" s="1074">
        <f t="shared" ca="1" si="1"/>
        <v>55</v>
      </c>
      <c r="J100" s="1062">
        <v>562502816</v>
      </c>
      <c r="K100" s="1063">
        <v>653718074</v>
      </c>
    </row>
    <row r="101" spans="1:11" s="1047" customFormat="1">
      <c r="A101" s="1075"/>
      <c r="B101" s="1056" t="s">
        <v>201</v>
      </c>
      <c r="C101" s="1057" t="s">
        <v>202</v>
      </c>
      <c r="D101" s="1058" t="s">
        <v>203</v>
      </c>
      <c r="E101" s="1059">
        <v>16</v>
      </c>
      <c r="F101" s="1059" t="s">
        <v>204</v>
      </c>
      <c r="G101" s="1058" t="s">
        <v>205</v>
      </c>
      <c r="H101" s="1060">
        <v>22441</v>
      </c>
      <c r="I101" s="1074">
        <f t="shared" ca="1" si="1"/>
        <v>55</v>
      </c>
      <c r="J101" s="1062">
        <v>646511482</v>
      </c>
      <c r="K101" s="1063">
        <v>653717360</v>
      </c>
    </row>
    <row r="102" spans="1:11" s="1047" customFormat="1">
      <c r="A102" s="1075"/>
      <c r="B102" s="1056" t="s">
        <v>210</v>
      </c>
      <c r="C102" s="1057" t="s">
        <v>214</v>
      </c>
      <c r="D102" s="1058" t="s">
        <v>215</v>
      </c>
      <c r="E102" s="1059">
        <v>23</v>
      </c>
      <c r="F102" s="1059" t="s">
        <v>216</v>
      </c>
      <c r="G102" s="1058" t="s">
        <v>209</v>
      </c>
      <c r="H102" s="1060">
        <v>22565</v>
      </c>
      <c r="I102" s="1074">
        <f t="shared" ca="1" si="1"/>
        <v>55</v>
      </c>
      <c r="J102" s="1062">
        <v>496496007</v>
      </c>
      <c r="K102" s="1063">
        <v>653718635</v>
      </c>
    </row>
    <row r="103" spans="1:11" s="1047" customFormat="1">
      <c r="A103" s="1075"/>
      <c r="B103" s="1056" t="s">
        <v>210</v>
      </c>
      <c r="C103" s="1057" t="s">
        <v>217</v>
      </c>
      <c r="D103" s="1058" t="s">
        <v>218</v>
      </c>
      <c r="E103" s="1059">
        <v>33</v>
      </c>
      <c r="F103" s="1059" t="s">
        <v>219</v>
      </c>
      <c r="G103" s="1058" t="s">
        <v>220</v>
      </c>
      <c r="H103" s="1060">
        <v>22565</v>
      </c>
      <c r="I103" s="1074">
        <f t="shared" ca="1" si="1"/>
        <v>54</v>
      </c>
      <c r="J103" s="1062">
        <v>568503435</v>
      </c>
      <c r="K103" s="1063">
        <v>653718023</v>
      </c>
    </row>
    <row r="104" spans="1:11" s="1047" customFormat="1">
      <c r="A104" s="1075"/>
      <c r="B104" s="1056" t="s">
        <v>273</v>
      </c>
      <c r="C104" s="1057" t="s">
        <v>227</v>
      </c>
      <c r="D104" s="1058" t="s">
        <v>215</v>
      </c>
      <c r="E104" s="1059">
        <v>29</v>
      </c>
      <c r="F104" s="1059" t="s">
        <v>274</v>
      </c>
      <c r="G104" s="1058" t="s">
        <v>209</v>
      </c>
      <c r="H104" s="1060">
        <v>22976</v>
      </c>
      <c r="I104" s="1074">
        <f t="shared" ca="1" si="1"/>
        <v>54</v>
      </c>
      <c r="J104" s="1062">
        <v>502496626</v>
      </c>
      <c r="K104" s="1063">
        <v>653718584</v>
      </c>
    </row>
    <row r="105" spans="1:11" s="1047" customFormat="1">
      <c r="A105" s="1075"/>
      <c r="B105" s="1056" t="s">
        <v>273</v>
      </c>
      <c r="C105" s="1057" t="s">
        <v>202</v>
      </c>
      <c r="D105" s="1058" t="s">
        <v>207</v>
      </c>
      <c r="E105" s="1059">
        <v>2</v>
      </c>
      <c r="F105" s="1059" t="s">
        <v>276</v>
      </c>
      <c r="G105" s="1058" t="s">
        <v>209</v>
      </c>
      <c r="H105" s="1060">
        <v>22976</v>
      </c>
      <c r="I105" s="1074">
        <f t="shared" ca="1" si="1"/>
        <v>54</v>
      </c>
      <c r="J105" s="1062">
        <v>574504054</v>
      </c>
      <c r="K105" s="1063">
        <v>653717972</v>
      </c>
    </row>
    <row r="106" spans="1:11" s="1047" customFormat="1">
      <c r="A106" s="1075"/>
      <c r="B106" s="1056" t="s">
        <v>255</v>
      </c>
      <c r="C106" s="1057" t="s">
        <v>257</v>
      </c>
      <c r="D106" s="1058" t="s">
        <v>203</v>
      </c>
      <c r="E106" s="1059">
        <v>22</v>
      </c>
      <c r="F106" s="1059" t="s">
        <v>258</v>
      </c>
      <c r="G106" s="1058" t="s">
        <v>209</v>
      </c>
      <c r="H106" s="1060">
        <v>22996</v>
      </c>
      <c r="I106" s="1074">
        <f t="shared" ca="1" si="1"/>
        <v>53</v>
      </c>
      <c r="J106" s="1062">
        <v>652512101</v>
      </c>
      <c r="K106" s="1063">
        <v>653717309</v>
      </c>
    </row>
    <row r="107" spans="1:11" s="1047" customFormat="1">
      <c r="A107" s="1075"/>
      <c r="B107" s="1056" t="s">
        <v>93</v>
      </c>
      <c r="C107" s="1057" t="s">
        <v>227</v>
      </c>
      <c r="D107" s="1058" t="s">
        <v>225</v>
      </c>
      <c r="E107" s="1059">
        <v>6</v>
      </c>
      <c r="F107" s="1059" t="s">
        <v>228</v>
      </c>
      <c r="G107" s="1058" t="s">
        <v>205</v>
      </c>
      <c r="H107" s="1060">
        <v>23387</v>
      </c>
      <c r="I107" s="1074">
        <f t="shared" ca="1" si="1"/>
        <v>53</v>
      </c>
      <c r="J107" s="1062">
        <v>508497245</v>
      </c>
      <c r="K107" s="1063">
        <v>653718533</v>
      </c>
    </row>
    <row r="108" spans="1:11" s="1047" customFormat="1">
      <c r="A108" s="1075"/>
      <c r="B108" s="1056" t="s">
        <v>93</v>
      </c>
      <c r="C108" s="1057" t="s">
        <v>229</v>
      </c>
      <c r="D108" s="1058" t="s">
        <v>230</v>
      </c>
      <c r="E108" s="1059">
        <v>8</v>
      </c>
      <c r="F108" s="1059" t="s">
        <v>231</v>
      </c>
      <c r="G108" s="1058" t="s">
        <v>205</v>
      </c>
      <c r="H108" s="1060">
        <v>23387</v>
      </c>
      <c r="I108" s="1074">
        <f t="shared" ca="1" si="1"/>
        <v>52</v>
      </c>
      <c r="J108" s="1062">
        <v>580504673</v>
      </c>
      <c r="K108" s="1063">
        <v>653717921</v>
      </c>
    </row>
    <row r="109" spans="1:11" s="1047" customFormat="1">
      <c r="A109" s="1075"/>
      <c r="B109" s="1056" t="s">
        <v>250</v>
      </c>
      <c r="C109" s="1057" t="s">
        <v>251</v>
      </c>
      <c r="D109" s="1058" t="s">
        <v>203</v>
      </c>
      <c r="E109" s="1059">
        <v>28</v>
      </c>
      <c r="F109" s="1059" t="s">
        <v>252</v>
      </c>
      <c r="G109" s="1058" t="s">
        <v>253</v>
      </c>
      <c r="H109" s="1060">
        <v>23551</v>
      </c>
      <c r="I109" s="1074">
        <f t="shared" ca="1" si="1"/>
        <v>52</v>
      </c>
      <c r="J109" s="1062">
        <v>658512720</v>
      </c>
      <c r="K109" s="1063">
        <v>653717258</v>
      </c>
    </row>
    <row r="110" spans="1:11" s="1047" customFormat="1">
      <c r="A110" s="1075"/>
      <c r="B110" s="1056" t="s">
        <v>255</v>
      </c>
      <c r="C110" s="1057" t="s">
        <v>214</v>
      </c>
      <c r="D110" s="1058" t="s">
        <v>225</v>
      </c>
      <c r="E110" s="1059">
        <v>12</v>
      </c>
      <c r="F110" s="1059" t="s">
        <v>256</v>
      </c>
      <c r="G110" s="1058" t="s">
        <v>205</v>
      </c>
      <c r="H110" s="1060">
        <v>23798</v>
      </c>
      <c r="I110" s="1074">
        <f t="shared" ca="1" si="1"/>
        <v>52</v>
      </c>
      <c r="J110" s="1062">
        <v>514497864</v>
      </c>
      <c r="K110" s="1063">
        <v>653718482</v>
      </c>
    </row>
    <row r="111" spans="1:11" s="1047" customFormat="1">
      <c r="A111" s="1075"/>
      <c r="B111" s="1056" t="s">
        <v>221</v>
      </c>
      <c r="C111" s="1057" t="s">
        <v>222</v>
      </c>
      <c r="D111" s="1058" t="s">
        <v>207</v>
      </c>
      <c r="E111" s="1059">
        <v>14</v>
      </c>
      <c r="F111" s="1059" t="s">
        <v>223</v>
      </c>
      <c r="G111" s="1058" t="s">
        <v>224</v>
      </c>
      <c r="H111" s="1060">
        <v>23798</v>
      </c>
      <c r="I111" s="1074">
        <f t="shared" ca="1" si="1"/>
        <v>51</v>
      </c>
      <c r="J111" s="1062">
        <v>586505292</v>
      </c>
      <c r="K111" s="1063">
        <v>653717870</v>
      </c>
    </row>
    <row r="112" spans="1:11" s="1047" customFormat="1">
      <c r="A112" s="1075"/>
      <c r="B112" s="1056" t="s">
        <v>93</v>
      </c>
      <c r="C112" s="1057" t="s">
        <v>232</v>
      </c>
      <c r="D112" s="1058" t="s">
        <v>212</v>
      </c>
      <c r="E112" s="1059">
        <v>7</v>
      </c>
      <c r="F112" s="1059" t="s">
        <v>233</v>
      </c>
      <c r="G112" s="1058" t="s">
        <v>205</v>
      </c>
      <c r="H112" s="1060">
        <v>24106</v>
      </c>
      <c r="I112" s="1074">
        <f t="shared" ca="1" si="1"/>
        <v>51</v>
      </c>
      <c r="J112" s="1062">
        <v>664513339</v>
      </c>
      <c r="K112" s="1063">
        <v>653717207</v>
      </c>
    </row>
    <row r="113" spans="1:11" s="1047" customFormat="1">
      <c r="A113" s="1075"/>
      <c r="B113" s="1056" t="s">
        <v>250</v>
      </c>
      <c r="C113" s="1057" t="s">
        <v>232</v>
      </c>
      <c r="D113" s="1058" t="s">
        <v>225</v>
      </c>
      <c r="E113" s="1059">
        <v>18</v>
      </c>
      <c r="F113" s="1059" t="s">
        <v>254</v>
      </c>
      <c r="G113" s="1058" t="s">
        <v>239</v>
      </c>
      <c r="H113" s="1060">
        <v>24209</v>
      </c>
      <c r="I113" s="1074">
        <f t="shared" ca="1" si="1"/>
        <v>51</v>
      </c>
      <c r="J113" s="1062">
        <v>520498483</v>
      </c>
      <c r="K113" s="1063">
        <v>653718431</v>
      </c>
    </row>
    <row r="114" spans="1:11" s="1047" customFormat="1">
      <c r="A114" s="1075"/>
      <c r="B114" s="1056" t="s">
        <v>93</v>
      </c>
      <c r="C114" s="1057" t="s">
        <v>217</v>
      </c>
      <c r="D114" s="1058" t="s">
        <v>237</v>
      </c>
      <c r="E114" s="1059">
        <v>20</v>
      </c>
      <c r="F114" s="1059" t="s">
        <v>238</v>
      </c>
      <c r="G114" s="1058" t="s">
        <v>239</v>
      </c>
      <c r="H114" s="1060">
        <v>24209</v>
      </c>
      <c r="I114" s="1074">
        <f t="shared" ca="1" si="1"/>
        <v>49</v>
      </c>
      <c r="J114" s="1062">
        <v>592505911</v>
      </c>
      <c r="K114" s="1063">
        <v>653717819</v>
      </c>
    </row>
    <row r="115" spans="1:11">
      <c r="B115" s="1056" t="s">
        <v>221</v>
      </c>
      <c r="C115" s="1057" t="s">
        <v>211</v>
      </c>
      <c r="D115" s="1058" t="s">
        <v>225</v>
      </c>
      <c r="E115" s="1059">
        <v>24</v>
      </c>
      <c r="F115" s="1059" t="s">
        <v>226</v>
      </c>
      <c r="G115" s="1058" t="s">
        <v>209</v>
      </c>
      <c r="H115" s="1060">
        <v>24620</v>
      </c>
      <c r="I115" s="1074">
        <f t="shared" ca="1" si="1"/>
        <v>49</v>
      </c>
      <c r="J115" s="1062">
        <v>526499102</v>
      </c>
      <c r="K115" s="1063">
        <v>653718380</v>
      </c>
    </row>
    <row r="116" spans="1:11">
      <c r="B116" s="1056" t="s">
        <v>210</v>
      </c>
      <c r="C116" s="1057" t="s">
        <v>211</v>
      </c>
      <c r="D116" s="1058" t="s">
        <v>212</v>
      </c>
      <c r="E116" s="1059">
        <v>13</v>
      </c>
      <c r="F116" s="1059" t="s">
        <v>213</v>
      </c>
      <c r="G116" s="1058" t="s">
        <v>205</v>
      </c>
      <c r="H116" s="1060">
        <v>24661</v>
      </c>
      <c r="I116" s="1074">
        <f t="shared" ca="1" si="1"/>
        <v>48</v>
      </c>
      <c r="J116" s="1062">
        <v>670513958</v>
      </c>
      <c r="K116" s="1063">
        <v>653717156</v>
      </c>
    </row>
    <row r="117" spans="1:11">
      <c r="B117" s="1056" t="s">
        <v>93</v>
      </c>
      <c r="C117" s="1057" t="s">
        <v>227</v>
      </c>
      <c r="D117" s="1058" t="s">
        <v>225</v>
      </c>
      <c r="E117" s="1059">
        <v>30</v>
      </c>
      <c r="F117" s="1059" t="s">
        <v>235</v>
      </c>
      <c r="G117" s="1058" t="s">
        <v>209</v>
      </c>
      <c r="H117" s="1060">
        <v>25031</v>
      </c>
      <c r="I117" s="1074">
        <f t="shared" ca="1" si="1"/>
        <v>48</v>
      </c>
      <c r="J117" s="1062">
        <v>532499721</v>
      </c>
      <c r="K117" s="1063">
        <v>653718329</v>
      </c>
    </row>
    <row r="118" spans="1:11">
      <c r="B118" s="1056" t="s">
        <v>255</v>
      </c>
      <c r="C118" s="1057" t="s">
        <v>229</v>
      </c>
      <c r="D118" s="1058" t="s">
        <v>259</v>
      </c>
      <c r="E118" s="1059">
        <v>32</v>
      </c>
      <c r="F118" s="1059" t="s">
        <v>260</v>
      </c>
      <c r="G118" s="1058" t="s">
        <v>220</v>
      </c>
      <c r="H118" s="1060">
        <v>25031</v>
      </c>
      <c r="I118" s="1074">
        <f t="shared" ca="1" si="1"/>
        <v>48</v>
      </c>
      <c r="J118" s="1062">
        <v>604507149</v>
      </c>
      <c r="K118" s="1063">
        <v>653717717</v>
      </c>
    </row>
    <row r="119" spans="1:11">
      <c r="B119" s="1056" t="s">
        <v>273</v>
      </c>
      <c r="C119" s="1057" t="s">
        <v>229</v>
      </c>
      <c r="D119" s="1058" t="s">
        <v>212</v>
      </c>
      <c r="E119" s="1059">
        <v>19</v>
      </c>
      <c r="F119" s="1059" t="s">
        <v>278</v>
      </c>
      <c r="G119" s="1058" t="s">
        <v>239</v>
      </c>
      <c r="H119" s="1060">
        <v>25216</v>
      </c>
      <c r="I119" s="1074">
        <f t="shared" ca="1" si="1"/>
        <v>47</v>
      </c>
      <c r="J119" s="1062">
        <v>676514577</v>
      </c>
      <c r="K119" s="1063">
        <v>653717105</v>
      </c>
    </row>
    <row r="120" spans="1:11">
      <c r="B120" s="1056" t="s">
        <v>273</v>
      </c>
      <c r="C120" s="1057" t="s">
        <v>222</v>
      </c>
      <c r="D120" s="1058" t="s">
        <v>218</v>
      </c>
      <c r="E120" s="1059">
        <v>3</v>
      </c>
      <c r="F120" s="1059" t="s">
        <v>275</v>
      </c>
      <c r="G120" s="1058" t="s">
        <v>209</v>
      </c>
      <c r="H120" s="1060">
        <v>25442</v>
      </c>
      <c r="I120" s="1074">
        <f t="shared" ca="1" si="1"/>
        <v>47</v>
      </c>
      <c r="J120" s="1062">
        <v>538500340</v>
      </c>
      <c r="K120" s="1063">
        <v>653718278</v>
      </c>
    </row>
    <row r="121" spans="1:11">
      <c r="B121" s="1056" t="s">
        <v>93</v>
      </c>
      <c r="C121" s="1057" t="s">
        <v>243</v>
      </c>
      <c r="D121" s="1058" t="s">
        <v>207</v>
      </c>
      <c r="E121" s="1059">
        <v>34</v>
      </c>
      <c r="F121" s="1059" t="s">
        <v>245</v>
      </c>
      <c r="G121" s="1058" t="s">
        <v>220</v>
      </c>
      <c r="H121" s="1060">
        <v>25442</v>
      </c>
      <c r="I121" s="1074">
        <f t="shared" ca="1" si="1"/>
        <v>46</v>
      </c>
      <c r="J121" s="1062">
        <v>610507768</v>
      </c>
      <c r="K121" s="1063">
        <v>653717666</v>
      </c>
    </row>
    <row r="122" spans="1:11">
      <c r="B122" s="1056" t="s">
        <v>246</v>
      </c>
      <c r="C122" s="1057" t="s">
        <v>222</v>
      </c>
      <c r="D122" s="1058" t="s">
        <v>212</v>
      </c>
      <c r="E122" s="1059">
        <v>25</v>
      </c>
      <c r="F122" s="1059" t="s">
        <v>248</v>
      </c>
      <c r="G122" s="1058" t="s">
        <v>249</v>
      </c>
      <c r="H122" s="1060">
        <v>25771</v>
      </c>
      <c r="I122" s="1074">
        <f t="shared" ca="1" si="1"/>
        <v>46</v>
      </c>
      <c r="J122" s="1062">
        <v>682515196</v>
      </c>
      <c r="K122" s="1063">
        <v>653717054</v>
      </c>
    </row>
    <row r="123" spans="1:11">
      <c r="B123" s="1056" t="s">
        <v>262</v>
      </c>
      <c r="C123" s="1057" t="s">
        <v>257</v>
      </c>
      <c r="D123" s="1058" t="s">
        <v>207</v>
      </c>
      <c r="E123" s="1059">
        <v>35</v>
      </c>
      <c r="F123" s="1059" t="s">
        <v>266</v>
      </c>
      <c r="G123" s="1058" t="s">
        <v>220</v>
      </c>
      <c r="H123" s="1060">
        <v>25853</v>
      </c>
      <c r="I123" s="1074">
        <f t="shared" ca="1" si="1"/>
        <v>45</v>
      </c>
      <c r="J123" s="1062">
        <v>616508387</v>
      </c>
      <c r="K123" s="1063">
        <v>653717615</v>
      </c>
    </row>
    <row r="124" spans="1:11">
      <c r="B124" s="1056" t="s">
        <v>262</v>
      </c>
      <c r="C124" s="1057" t="s">
        <v>232</v>
      </c>
      <c r="D124" s="1058" t="s">
        <v>212</v>
      </c>
      <c r="E124" s="1059">
        <v>31</v>
      </c>
      <c r="F124" s="1059" t="s">
        <v>267</v>
      </c>
      <c r="G124" s="1058" t="s">
        <v>220</v>
      </c>
      <c r="H124" s="1060">
        <v>26326</v>
      </c>
      <c r="I124" s="1074">
        <f t="shared" ca="1" si="1"/>
        <v>43</v>
      </c>
      <c r="J124" s="1062">
        <v>688515815</v>
      </c>
      <c r="K124" s="1063">
        <v>653717003</v>
      </c>
    </row>
    <row r="125" spans="1:11">
      <c r="B125" s="1056" t="s">
        <v>93</v>
      </c>
      <c r="C125" s="1057" t="s">
        <v>217</v>
      </c>
      <c r="D125" s="1058" t="s">
        <v>218</v>
      </c>
      <c r="E125" s="1059">
        <v>9</v>
      </c>
      <c r="F125" s="1059" t="s">
        <v>241</v>
      </c>
      <c r="G125" s="1058" t="s">
        <v>242</v>
      </c>
      <c r="H125" s="1060">
        <v>26881</v>
      </c>
      <c r="I125" s="1074">
        <f t="shared" ca="1" si="1"/>
        <v>42</v>
      </c>
      <c r="J125" s="1062">
        <v>694516434</v>
      </c>
      <c r="K125" s="1063">
        <v>653716952</v>
      </c>
    </row>
    <row r="126" spans="1:11">
      <c r="B126" s="1056" t="s">
        <v>246</v>
      </c>
      <c r="C126" s="1057" t="s">
        <v>206</v>
      </c>
      <c r="D126" s="1058" t="s">
        <v>218</v>
      </c>
      <c r="E126" s="1059">
        <v>15</v>
      </c>
      <c r="F126" s="1059" t="s">
        <v>247</v>
      </c>
      <c r="G126" s="1058" t="s">
        <v>205</v>
      </c>
      <c r="H126" s="1060">
        <v>27436</v>
      </c>
      <c r="I126" s="1074">
        <f t="shared" ca="1" si="1"/>
        <v>40</v>
      </c>
      <c r="J126" s="1062">
        <v>700517053</v>
      </c>
      <c r="K126" s="1063">
        <v>653716901</v>
      </c>
    </row>
    <row r="127" spans="1:11">
      <c r="B127" s="1056" t="s">
        <v>262</v>
      </c>
      <c r="C127" s="1057" t="s">
        <v>243</v>
      </c>
      <c r="D127" s="1058" t="s">
        <v>218</v>
      </c>
      <c r="E127" s="1059">
        <v>21</v>
      </c>
      <c r="F127" s="1059" t="s">
        <v>265</v>
      </c>
      <c r="G127" s="1058" t="s">
        <v>205</v>
      </c>
      <c r="H127" s="1060">
        <v>27991</v>
      </c>
      <c r="I127" s="1074">
        <f t="shared" ca="1" si="1"/>
        <v>39</v>
      </c>
      <c r="J127" s="1062">
        <v>706517672</v>
      </c>
      <c r="K127" s="1063">
        <v>653716850</v>
      </c>
    </row>
    <row r="128" spans="1:11">
      <c r="B128" s="1056" t="s">
        <v>268</v>
      </c>
      <c r="C128" s="1057" t="s">
        <v>202</v>
      </c>
      <c r="D128" s="1058" t="s">
        <v>218</v>
      </c>
      <c r="E128" s="1059">
        <v>27</v>
      </c>
      <c r="F128" s="1059" t="s">
        <v>271</v>
      </c>
      <c r="G128" s="1058" t="s">
        <v>272</v>
      </c>
      <c r="H128" s="1060">
        <v>28546</v>
      </c>
      <c r="I128" s="1074">
        <f t="shared" ca="1" si="1"/>
        <v>37</v>
      </c>
      <c r="J128" s="1062">
        <v>712518291</v>
      </c>
      <c r="K128" s="1063">
        <v>653716799</v>
      </c>
    </row>
    <row r="129" spans="2:11">
      <c r="B129" s="1056" t="s">
        <v>210</v>
      </c>
      <c r="C129" s="1057" t="s">
        <v>217</v>
      </c>
      <c r="D129" s="1058" t="s">
        <v>218</v>
      </c>
      <c r="E129" s="1059">
        <v>33</v>
      </c>
      <c r="F129" s="1059" t="s">
        <v>219</v>
      </c>
      <c r="G129" s="1058" t="s">
        <v>220</v>
      </c>
      <c r="H129" s="1060">
        <v>29101</v>
      </c>
      <c r="I129" s="1074">
        <f t="shared" ca="1" si="1"/>
        <v>36</v>
      </c>
      <c r="J129" s="1062">
        <v>718518910</v>
      </c>
      <c r="K129" s="1063">
        <v>653716748</v>
      </c>
    </row>
    <row r="130" spans="2:11">
      <c r="B130" s="1056" t="s">
        <v>273</v>
      </c>
      <c r="C130" s="1057" t="s">
        <v>202</v>
      </c>
      <c r="D130" s="1058" t="s">
        <v>207</v>
      </c>
      <c r="E130" s="1059">
        <v>2</v>
      </c>
      <c r="F130" s="1059" t="s">
        <v>276</v>
      </c>
      <c r="G130" s="1058" t="s">
        <v>209</v>
      </c>
      <c r="H130" s="1060">
        <v>29656</v>
      </c>
      <c r="I130" s="1074">
        <f t="shared" ca="1" si="1"/>
        <v>34</v>
      </c>
      <c r="J130" s="1062">
        <v>724519529</v>
      </c>
      <c r="K130" s="1063">
        <v>653716697</v>
      </c>
    </row>
    <row r="131" spans="2:11">
      <c r="B131" s="1056" t="s">
        <v>93</v>
      </c>
      <c r="C131" s="1057" t="s">
        <v>229</v>
      </c>
      <c r="D131" s="1058" t="s">
        <v>207</v>
      </c>
      <c r="E131" s="1059">
        <v>8</v>
      </c>
      <c r="F131" s="1059" t="s">
        <v>231</v>
      </c>
      <c r="G131" s="1058" t="s">
        <v>205</v>
      </c>
      <c r="H131" s="1060">
        <v>30211</v>
      </c>
      <c r="I131" s="1074">
        <f t="shared" ca="1" si="1"/>
        <v>33</v>
      </c>
      <c r="J131" s="1062">
        <v>730520148</v>
      </c>
      <c r="K131" s="1063">
        <v>653716646</v>
      </c>
    </row>
    <row r="132" spans="2:11">
      <c r="B132" s="1056" t="s">
        <v>221</v>
      </c>
      <c r="C132" s="1057" t="s">
        <v>222</v>
      </c>
      <c r="D132" s="1058" t="s">
        <v>207</v>
      </c>
      <c r="E132" s="1059">
        <v>14</v>
      </c>
      <c r="F132" s="1059" t="s">
        <v>223</v>
      </c>
      <c r="G132" s="1058" t="s">
        <v>224</v>
      </c>
      <c r="H132" s="1060">
        <v>30766</v>
      </c>
      <c r="I132" s="1074">
        <f t="shared" ca="1" si="1"/>
        <v>31</v>
      </c>
      <c r="J132" s="1062">
        <v>736520767</v>
      </c>
      <c r="K132" s="1063">
        <v>653716595</v>
      </c>
    </row>
    <row r="133" spans="2:11">
      <c r="B133" s="1056" t="s">
        <v>93</v>
      </c>
      <c r="C133" s="1057" t="s">
        <v>217</v>
      </c>
      <c r="D133" s="1058" t="s">
        <v>207</v>
      </c>
      <c r="E133" s="1059">
        <v>20</v>
      </c>
      <c r="F133" s="1059" t="s">
        <v>238</v>
      </c>
      <c r="G133" s="1058" t="s">
        <v>239</v>
      </c>
      <c r="H133" s="1060">
        <v>31321</v>
      </c>
      <c r="I133" s="1074">
        <f t="shared" ca="1" si="1"/>
        <v>30</v>
      </c>
      <c r="J133" s="1062">
        <v>742521386</v>
      </c>
      <c r="K133" s="1063">
        <v>653716544</v>
      </c>
    </row>
    <row r="134" spans="2:11">
      <c r="B134" s="1056" t="s">
        <v>201</v>
      </c>
      <c r="C134" s="1057" t="s">
        <v>206</v>
      </c>
      <c r="D134" s="1058" t="s">
        <v>207</v>
      </c>
      <c r="E134" s="1059">
        <v>26</v>
      </c>
      <c r="F134" s="1059" t="s">
        <v>208</v>
      </c>
      <c r="G134" s="1058" t="s">
        <v>209</v>
      </c>
      <c r="H134" s="1060">
        <v>31876</v>
      </c>
      <c r="I134" s="1074">
        <f t="shared" ca="1" si="1"/>
        <v>28</v>
      </c>
      <c r="J134" s="1062">
        <v>748522005</v>
      </c>
      <c r="K134" s="1063">
        <v>653716493</v>
      </c>
    </row>
    <row r="135" spans="2:11">
      <c r="B135" s="1056" t="s">
        <v>255</v>
      </c>
      <c r="C135" s="1057" t="s">
        <v>229</v>
      </c>
      <c r="D135" s="1058" t="s">
        <v>207</v>
      </c>
      <c r="E135" s="1059">
        <v>32</v>
      </c>
      <c r="F135" s="1059" t="s">
        <v>260</v>
      </c>
      <c r="G135" s="1058" t="s">
        <v>220</v>
      </c>
      <c r="H135" s="1060">
        <v>32431</v>
      </c>
      <c r="I135" s="1074">
        <f t="shared" ca="1" si="1"/>
        <v>27</v>
      </c>
      <c r="J135" s="1062">
        <v>754522624</v>
      </c>
      <c r="K135" s="1063">
        <v>653716442</v>
      </c>
    </row>
    <row r="136" spans="2:11">
      <c r="B136" s="1056" t="s">
        <v>93</v>
      </c>
      <c r="C136" s="1057" t="s">
        <v>243</v>
      </c>
      <c r="D136" s="1058" t="s">
        <v>207</v>
      </c>
      <c r="E136" s="1059">
        <v>34</v>
      </c>
      <c r="F136" s="1059" t="s">
        <v>245</v>
      </c>
      <c r="G136" s="1058" t="s">
        <v>220</v>
      </c>
      <c r="H136" s="1060">
        <v>32986</v>
      </c>
      <c r="I136" s="1074">
        <f t="shared" ca="1" si="1"/>
        <v>25</v>
      </c>
      <c r="J136" s="1062">
        <v>760523243</v>
      </c>
      <c r="K136" s="1063">
        <v>653716391</v>
      </c>
    </row>
    <row r="137" spans="2:11">
      <c r="B137" s="1056" t="s">
        <v>262</v>
      </c>
      <c r="C137" s="1057" t="s">
        <v>257</v>
      </c>
      <c r="D137" s="1058" t="s">
        <v>207</v>
      </c>
      <c r="E137" s="1059">
        <v>35</v>
      </c>
      <c r="F137" s="1059" t="s">
        <v>266</v>
      </c>
      <c r="G137" s="1058" t="s">
        <v>220</v>
      </c>
      <c r="H137" s="1060">
        <v>33541</v>
      </c>
      <c r="I137" s="1074">
        <f t="shared" ca="1" si="1"/>
        <v>23</v>
      </c>
      <c r="J137" s="1062">
        <v>766523862</v>
      </c>
      <c r="K137" s="1063">
        <v>653716340</v>
      </c>
    </row>
    <row r="138" spans="2:11">
      <c r="B138" s="1056" t="s">
        <v>255</v>
      </c>
      <c r="C138" s="1057" t="s">
        <v>214</v>
      </c>
      <c r="D138" s="1058" t="s">
        <v>207</v>
      </c>
      <c r="E138" s="1059">
        <v>36</v>
      </c>
      <c r="F138" s="1059" t="s">
        <v>261</v>
      </c>
      <c r="G138" s="1058" t="s">
        <v>220</v>
      </c>
      <c r="H138" s="1060">
        <v>34096</v>
      </c>
      <c r="I138" s="1074">
        <f t="shared" ca="1" si="1"/>
        <v>22</v>
      </c>
      <c r="J138" s="1062">
        <v>772524481</v>
      </c>
      <c r="K138" s="1063">
        <v>653716289</v>
      </c>
    </row>
    <row r="139" spans="2:11">
      <c r="B139" s="1066" t="s">
        <v>273</v>
      </c>
      <c r="C139" s="1067" t="s">
        <v>211</v>
      </c>
      <c r="D139" s="1068" t="s">
        <v>207</v>
      </c>
      <c r="E139" s="1069">
        <v>37</v>
      </c>
      <c r="F139" s="1069" t="s">
        <v>277</v>
      </c>
      <c r="G139" s="1068" t="s">
        <v>209</v>
      </c>
      <c r="H139" s="1070">
        <v>34651</v>
      </c>
      <c r="I139" s="1076">
        <f t="shared" ca="1" si="1"/>
        <v>117</v>
      </c>
      <c r="J139" s="1072">
        <v>778525100</v>
      </c>
      <c r="K139" s="1073">
        <v>653716238</v>
      </c>
    </row>
  </sheetData>
  <mergeCells count="1">
    <mergeCell ref="A1:K1"/>
  </mergeCells>
  <printOptions horizontalCentered="1"/>
  <pageMargins left="0.19685039370078741" right="0.19685039370078741" top="0.98425196850393704" bottom="0.78740157480314965" header="0.51181102362204722" footer="0.51181102362204722"/>
  <pageSetup paperSize="9" scale="34" orientation="portrait" blackAndWhite="1" horizontalDpi="4294967293" verticalDpi="4294967293" r:id="rId1"/>
  <headerFooter scaleWithDoc="0">
    <oddHeader>&amp;C&amp;20Basiscursus gecombineerd met gevorderd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oleObjects>
    <mc:AlternateContent xmlns:mc="http://schemas.openxmlformats.org/markup-compatibility/2006">
      <mc:Choice Requires="x14">
        <oleObject progId="PBrush" shapeId="30721" r:id="rId4">
          <objectPr defaultSize="0" autoPict="0" r:id="rId5">
            <anchor moveWithCells="1" sizeWithCells="1">
              <from>
                <xdr:col>2</xdr:col>
                <xdr:colOff>371475</xdr:colOff>
                <xdr:row>0</xdr:row>
                <xdr:rowOff>295275</xdr:rowOff>
              </from>
              <to>
                <xdr:col>2</xdr:col>
                <xdr:colOff>371475</xdr:colOff>
                <xdr:row>0</xdr:row>
                <xdr:rowOff>295275</xdr:rowOff>
              </to>
            </anchor>
          </objectPr>
        </oleObject>
      </mc:Choice>
      <mc:Fallback>
        <oleObject progId="PBrush" shapeId="30721" r:id="rId4"/>
      </mc:Fallback>
    </mc:AlternateContent>
    <mc:AlternateContent xmlns:mc="http://schemas.openxmlformats.org/markup-compatibility/2006">
      <mc:Choice Requires="x14">
        <oleObject progId="PBrush" shapeId="30722" r:id="rId6">
          <objectPr defaultSize="0" autoPict="0" r:id="rId5">
            <anchor moveWithCells="1" sizeWithCells="1">
              <from>
                <xdr:col>2</xdr:col>
                <xdr:colOff>371475</xdr:colOff>
                <xdr:row>0</xdr:row>
                <xdr:rowOff>295275</xdr:rowOff>
              </from>
              <to>
                <xdr:col>2</xdr:col>
                <xdr:colOff>371475</xdr:colOff>
                <xdr:row>0</xdr:row>
                <xdr:rowOff>295275</xdr:rowOff>
              </to>
            </anchor>
          </objectPr>
        </oleObject>
      </mc:Choice>
      <mc:Fallback>
        <oleObject progId="PBrush" shapeId="30722" r:id="rId6"/>
      </mc:Fallback>
    </mc:AlternateContent>
  </oleObjects>
  <tableParts count="1">
    <tablePart r:id="rId7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showGridLines="0" zoomScaleNormal="100" zoomScaleSheetLayoutView="80" workbookViewId="0">
      <selection activeCell="H1" sqref="H1"/>
    </sheetView>
  </sheetViews>
  <sheetFormatPr defaultColWidth="9.140625" defaultRowHeight="12"/>
  <cols>
    <col min="1" max="1" width="18.140625" style="1084" customWidth="1"/>
    <col min="2" max="2" width="14" style="1084" customWidth="1"/>
    <col min="3" max="3" width="18.28515625" style="1084" customWidth="1"/>
    <col min="4" max="4" width="13.7109375" style="1084" customWidth="1"/>
    <col min="5" max="5" width="18.140625" style="1084" customWidth="1"/>
    <col min="6" max="6" width="7.7109375" style="1084" customWidth="1"/>
    <col min="7" max="7" width="7.5703125" style="1084" customWidth="1"/>
    <col min="8" max="8" width="18" style="1084" customWidth="1"/>
    <col min="9" max="16384" width="9.140625" style="1084"/>
  </cols>
  <sheetData>
    <row r="1" spans="1:10" s="43" customFormat="1" ht="30.75" customHeight="1" thickBot="1">
      <c r="A1" s="823" t="s">
        <v>758</v>
      </c>
      <c r="B1" s="823"/>
      <c r="C1" s="823"/>
      <c r="D1" s="823"/>
      <c r="E1" s="823"/>
      <c r="F1" s="823"/>
      <c r="G1" s="823"/>
    </row>
    <row r="2" spans="1:10" s="1032" customFormat="1" ht="19.5" thickTop="1">
      <c r="A2" s="825" t="s">
        <v>759</v>
      </c>
      <c r="B2" s="826"/>
      <c r="C2" s="826"/>
      <c r="D2" s="826"/>
      <c r="E2" s="826"/>
      <c r="F2" s="826"/>
      <c r="G2" s="827"/>
    </row>
    <row r="3" spans="1:10" s="10" customFormat="1" ht="27.75" customHeight="1">
      <c r="A3" s="1077" t="s">
        <v>307</v>
      </c>
      <c r="B3" s="1077"/>
      <c r="C3" s="1077"/>
      <c r="D3" s="1077"/>
      <c r="E3" s="1077"/>
      <c r="F3" s="1077"/>
      <c r="G3" s="1077"/>
      <c r="H3" s="1078"/>
    </row>
    <row r="4" spans="1:10" s="1081" customFormat="1" ht="26.25">
      <c r="A4" s="1079" t="s">
        <v>760</v>
      </c>
      <c r="B4" s="1080"/>
      <c r="C4" s="1079" t="s">
        <v>761</v>
      </c>
      <c r="D4" s="1080"/>
      <c r="E4" s="1079" t="s">
        <v>762</v>
      </c>
      <c r="F4" s="1080"/>
      <c r="G4" s="1080"/>
      <c r="H4" s="1080"/>
      <c r="J4" s="1082"/>
    </row>
    <row r="5" spans="1:10" ht="36.75" thickBot="1">
      <c r="A5" s="1083" t="s">
        <v>763</v>
      </c>
      <c r="C5" s="1085" t="s">
        <v>764</v>
      </c>
      <c r="E5" s="1086" t="s">
        <v>765</v>
      </c>
    </row>
    <row r="6" spans="1:10" ht="12.75" thickBot="1">
      <c r="A6" s="1087">
        <v>8</v>
      </c>
      <c r="C6" s="1088" t="s">
        <v>766</v>
      </c>
      <c r="E6" s="1089" t="s">
        <v>525</v>
      </c>
    </row>
    <row r="7" spans="1:10" ht="15">
      <c r="A7" s="1090"/>
    </row>
    <row r="8" spans="1:10" ht="15.75">
      <c r="A8" s="1091" t="s">
        <v>767</v>
      </c>
      <c r="B8" s="1092"/>
      <c r="C8" s="1092"/>
      <c r="D8" s="1092"/>
      <c r="E8" s="1092"/>
      <c r="F8" s="1092"/>
      <c r="G8" s="1092"/>
      <c r="H8" s="1092"/>
      <c r="I8" s="1084" t="s">
        <v>768</v>
      </c>
    </row>
    <row r="9" spans="1:10" ht="15.75">
      <c r="A9" s="1092" t="s">
        <v>769</v>
      </c>
      <c r="B9" s="1092"/>
      <c r="C9" s="1092"/>
      <c r="D9" s="1092"/>
      <c r="E9" s="1092"/>
      <c r="F9" s="1092"/>
      <c r="G9" s="1092"/>
      <c r="H9" s="1092"/>
      <c r="I9" s="1084" t="s">
        <v>770</v>
      </c>
    </row>
    <row r="10" spans="1:10" ht="15.75">
      <c r="A10" s="1091"/>
      <c r="B10" s="1092"/>
      <c r="C10" s="1092"/>
      <c r="D10" s="1092"/>
      <c r="E10" s="1092"/>
      <c r="F10" s="1092"/>
      <c r="G10" s="1092"/>
      <c r="H10" s="1092"/>
      <c r="I10" s="1084" t="s">
        <v>771</v>
      </c>
    </row>
    <row r="11" spans="1:10" s="1093" customFormat="1" ht="15.75">
      <c r="A11" s="1093" t="s">
        <v>772</v>
      </c>
      <c r="I11" s="1094" t="s">
        <v>773</v>
      </c>
    </row>
    <row r="12" spans="1:10" ht="15.75">
      <c r="A12" s="1092" t="s">
        <v>774</v>
      </c>
      <c r="B12" s="1092"/>
      <c r="C12" s="1092"/>
      <c r="D12" s="1092"/>
      <c r="E12" s="1092"/>
      <c r="F12" s="1092"/>
      <c r="G12" s="1092"/>
      <c r="H12" s="1092"/>
      <c r="I12" s="1084" t="s">
        <v>775</v>
      </c>
    </row>
    <row r="13" spans="1:10" ht="15.75">
      <c r="A13" s="1092" t="s">
        <v>776</v>
      </c>
      <c r="B13" s="1092"/>
      <c r="C13" s="1092"/>
      <c r="D13" s="1092"/>
      <c r="E13" s="1092"/>
      <c r="F13" s="1092"/>
      <c r="G13" s="1092"/>
      <c r="H13" s="1092"/>
      <c r="I13" s="1084" t="s">
        <v>777</v>
      </c>
    </row>
    <row r="14" spans="1:10" ht="15.75">
      <c r="A14" s="1092" t="s">
        <v>778</v>
      </c>
      <c r="B14" s="1092"/>
      <c r="C14" s="1092"/>
      <c r="D14" s="1092"/>
      <c r="E14" s="1092"/>
      <c r="F14" s="1092"/>
      <c r="G14" s="1092"/>
      <c r="H14" s="1092"/>
      <c r="I14" s="1084" t="s">
        <v>779</v>
      </c>
    </row>
    <row r="15" spans="1:10" ht="15.75">
      <c r="A15" s="1092" t="s">
        <v>780</v>
      </c>
      <c r="B15" s="1092"/>
      <c r="C15" s="1092"/>
      <c r="D15" s="1092"/>
      <c r="E15" s="1092"/>
      <c r="F15" s="1092"/>
      <c r="G15" s="1092"/>
      <c r="H15" s="1092"/>
      <c r="I15" s="1084" t="s">
        <v>781</v>
      </c>
    </row>
    <row r="16" spans="1:10" ht="15.75">
      <c r="A16" s="1092" t="s">
        <v>782</v>
      </c>
      <c r="B16" s="1092"/>
      <c r="C16" s="1092"/>
      <c r="D16" s="1092"/>
      <c r="E16" s="1092"/>
      <c r="F16" s="1092"/>
      <c r="G16" s="1092"/>
      <c r="H16" s="1092"/>
      <c r="I16" s="1084" t="s">
        <v>783</v>
      </c>
    </row>
    <row r="17" spans="1:10" ht="15.75">
      <c r="A17" s="1092" t="s">
        <v>784</v>
      </c>
      <c r="B17" s="1092"/>
      <c r="C17" s="1092"/>
      <c r="D17" s="1092"/>
      <c r="E17" s="1092"/>
      <c r="F17" s="1092"/>
      <c r="G17" s="1092"/>
      <c r="H17" s="1092"/>
    </row>
    <row r="18" spans="1:10" ht="15.75">
      <c r="A18" s="1092"/>
      <c r="B18" s="1092"/>
      <c r="C18" s="1092"/>
      <c r="D18" s="1092"/>
      <c r="E18" s="1092"/>
      <c r="F18" s="1092"/>
      <c r="G18" s="1092"/>
      <c r="H18" s="1092"/>
    </row>
    <row r="19" spans="1:10" s="1093" customFormat="1" ht="15.75">
      <c r="A19" s="1093" t="s">
        <v>785</v>
      </c>
    </row>
    <row r="20" spans="1:10" s="1092" customFormat="1" ht="15.75">
      <c r="A20" s="1092" t="s">
        <v>786</v>
      </c>
    </row>
    <row r="21" spans="1:10" s="1092" customFormat="1" ht="15.75">
      <c r="A21" s="1095" t="s">
        <v>787</v>
      </c>
    </row>
    <row r="22" spans="1:10" s="1092" customFormat="1" ht="15.75">
      <c r="A22" s="1095"/>
    </row>
    <row r="23" spans="1:10" s="1092" customFormat="1" ht="15.75">
      <c r="A23" s="1093" t="s">
        <v>788</v>
      </c>
    </row>
    <row r="24" spans="1:10" s="1092" customFormat="1" ht="15.75">
      <c r="A24" s="1092" t="s">
        <v>786</v>
      </c>
    </row>
    <row r="25" spans="1:10" s="1090" customFormat="1" ht="15.6" customHeight="1">
      <c r="A25" s="1092" t="s">
        <v>789</v>
      </c>
      <c r="B25" s="1092"/>
      <c r="C25" s="1092"/>
      <c r="D25" s="1092"/>
      <c r="E25" s="1092"/>
      <c r="F25" s="1092"/>
      <c r="G25" s="1092"/>
      <c r="H25" s="1092"/>
    </row>
    <row r="26" spans="1:10" s="1090" customFormat="1" ht="15.6" customHeight="1">
      <c r="A26" s="1096" t="s">
        <v>38</v>
      </c>
      <c r="B26" s="1096"/>
      <c r="C26" s="1096"/>
      <c r="D26" s="1096"/>
      <c r="E26" s="1096"/>
      <c r="F26" s="1096"/>
      <c r="G26" s="1096"/>
      <c r="H26" s="1092"/>
    </row>
    <row r="27" spans="1:10" s="1081" customFormat="1" ht="26.25">
      <c r="A27" s="1079" t="s">
        <v>760</v>
      </c>
      <c r="B27" s="1080"/>
      <c r="C27" s="1079" t="s">
        <v>761</v>
      </c>
      <c r="D27" s="1080"/>
      <c r="E27" s="1079" t="s">
        <v>762</v>
      </c>
      <c r="F27" s="1080"/>
      <c r="G27" s="1080"/>
      <c r="I27" s="1082"/>
      <c r="J27" s="1082"/>
    </row>
    <row r="28" spans="1:10" s="1094" customFormat="1" ht="12.75" thickBot="1">
      <c r="A28" s="1097" t="s">
        <v>790</v>
      </c>
      <c r="C28" s="1098" t="s">
        <v>791</v>
      </c>
      <c r="E28" s="1099" t="s">
        <v>792</v>
      </c>
    </row>
    <row r="29" spans="1:10" ht="12.75" thickBot="1">
      <c r="A29" s="1087"/>
      <c r="C29" s="1088"/>
      <c r="E29" s="1089"/>
    </row>
    <row r="32" spans="1:10" ht="15">
      <c r="A32" s="1090"/>
    </row>
  </sheetData>
  <dataConsolidate/>
  <mergeCells count="3">
    <mergeCell ref="A1:G1"/>
    <mergeCell ref="A3:G3"/>
    <mergeCell ref="A26:G26"/>
  </mergeCells>
  <dataValidations count="3">
    <dataValidation type="whole" allowBlank="1" showInputMessage="1" showErrorMessage="1" error="Alleen getallen onder de 10" prompt="Geef hier uw beoordeling" sqref="A6">
      <formula1>1</formula1>
      <formula2>10</formula2>
    </dataValidation>
    <dataValidation type="list" allowBlank="1" showInputMessage="1" showErrorMessage="1" errorTitle="Onjuiste afdeling!" error="U mag alleen een afdeling uit de lijst kiezen! en wel deze:Inkoop;Verkoop;Magazijn;Onderhoud;Administratie" promptTitle="Bestaande afdelingen" prompt="Hier mag alleen een afdeling uit de lijst worden gebruikt." sqref="E6">
      <formula1>"Inkoop,Verkoop,Magazijn,Onderhoud,Administratie,zelf typen"</formula1>
    </dataValidation>
    <dataValidation type="list" allowBlank="1" showInputMessage="1" showErrorMessage="1" error="Sorry, dit staat niet op de kaart" prompt="Kies hier uw menu" sqref="C6">
      <formula1>$I$8:$I$16</formula1>
    </dataValidation>
  </dataValidations>
  <printOptions horizontalCentered="1"/>
  <pageMargins left="0.74803149606299213" right="0.74803149606299213" top="0.98425196850393704" bottom="0.78740157480314965" header="0.51181102362204722" footer="0.51181102362204722"/>
  <pageSetup paperSize="9" scale="88" orientation="portrait" r:id="rId1"/>
  <headerFooter alignWithMargins="0">
    <oddHeader>&amp;C&amp;20Basis cursus gecombineerd met gevorderd</oddHeader>
    <oddFooter>&amp;L® computraining&amp;R&amp;D</oddFooter>
  </headerFooter>
  <colBreaks count="1" manualBreakCount="1">
    <brk id="7" max="50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7"/>
  <sheetViews>
    <sheetView showGridLines="0" zoomScaleNormal="100" workbookViewId="0">
      <selection activeCell="P1" sqref="P1"/>
    </sheetView>
  </sheetViews>
  <sheetFormatPr defaultRowHeight="15"/>
  <cols>
    <col min="1" max="1" width="11" bestFit="1" customWidth="1"/>
    <col min="2" max="2" width="9.7109375" customWidth="1"/>
    <col min="3" max="3" width="8.28515625" customWidth="1"/>
    <col min="4" max="4" width="10.28515625" customWidth="1"/>
    <col min="5" max="5" width="12.28515625" style="1129" customWidth="1"/>
    <col min="7" max="7" width="15" customWidth="1"/>
    <col min="8" max="8" width="10.42578125" customWidth="1"/>
    <col min="9" max="9" width="8.7109375" customWidth="1"/>
    <col min="10" max="10" width="10" customWidth="1"/>
    <col min="11" max="11" width="8.42578125" customWidth="1"/>
    <col min="12" max="12" width="9.5703125" customWidth="1"/>
    <col min="13" max="13" width="20.7109375" customWidth="1"/>
    <col min="14" max="14" width="11.42578125" customWidth="1"/>
    <col min="15" max="16" width="12.42578125" customWidth="1"/>
    <col min="17" max="90" width="10.42578125" customWidth="1"/>
    <col min="91" max="91" width="10.42578125" bestFit="1" customWidth="1"/>
    <col min="92" max="92" width="10" bestFit="1" customWidth="1"/>
  </cols>
  <sheetData>
    <row r="1" spans="1:20" s="717" customFormat="1" ht="30" customHeight="1" thickBot="1">
      <c r="A1" s="1100" t="s">
        <v>793</v>
      </c>
      <c r="B1" s="1100"/>
      <c r="C1" s="1100"/>
      <c r="D1" s="1100"/>
      <c r="E1" s="1100"/>
      <c r="F1" s="1100"/>
      <c r="G1" s="1100"/>
      <c r="H1" s="1100"/>
      <c r="I1" s="1100"/>
      <c r="J1" s="1100"/>
      <c r="K1" s="1100"/>
      <c r="L1" s="1100"/>
      <c r="M1" s="1100"/>
      <c r="N1" s="1100"/>
      <c r="O1" s="1100"/>
    </row>
    <row r="2" spans="1:20" s="720" customFormat="1" ht="21.75" thickTop="1">
      <c r="A2" s="38" t="s">
        <v>794</v>
      </c>
      <c r="B2" s="142"/>
      <c r="C2" s="142"/>
      <c r="D2" s="142"/>
      <c r="E2" s="142"/>
      <c r="F2" s="142"/>
      <c r="G2" s="142"/>
      <c r="H2" s="142"/>
      <c r="I2" s="142"/>
      <c r="J2" s="142"/>
      <c r="K2" s="719"/>
      <c r="L2" s="719"/>
      <c r="M2" s="719"/>
      <c r="N2" s="719"/>
      <c r="O2" s="719"/>
    </row>
    <row r="3" spans="1:20" s="1105" customFormat="1" ht="19.5" customHeight="1">
      <c r="A3" s="1101" t="s">
        <v>795</v>
      </c>
      <c r="B3" s="1102"/>
      <c r="C3" s="1103"/>
      <c r="D3" s="1102"/>
      <c r="E3" s="1102"/>
      <c r="F3" s="1102"/>
      <c r="G3" s="1102"/>
      <c r="H3" s="1102"/>
      <c r="I3" s="1102"/>
      <c r="J3" s="1102"/>
      <c r="K3" s="1102"/>
      <c r="L3" s="1104"/>
    </row>
    <row r="4" spans="1:20" s="1105" customFormat="1" ht="19.5" customHeight="1">
      <c r="A4" s="1106" t="s">
        <v>796</v>
      </c>
      <c r="B4" s="1102"/>
      <c r="C4" s="1103"/>
      <c r="D4" s="1102"/>
      <c r="E4" s="1102"/>
      <c r="F4" s="1102"/>
      <c r="G4" s="1102"/>
      <c r="H4" s="1102"/>
      <c r="I4" s="1102"/>
      <c r="J4" s="1102"/>
      <c r="K4" s="1102"/>
      <c r="L4" s="1104"/>
    </row>
    <row r="5" spans="1:20" s="1105" customFormat="1" ht="19.5" customHeight="1">
      <c r="A5" s="1106" t="s">
        <v>797</v>
      </c>
      <c r="B5" s="1102"/>
      <c r="C5" s="1103"/>
      <c r="D5" s="1102"/>
      <c r="E5" s="1102"/>
      <c r="F5" s="1102"/>
      <c r="G5" s="1102"/>
      <c r="H5" s="1102"/>
      <c r="I5" s="1102"/>
      <c r="J5" s="1102"/>
      <c r="K5" s="1102"/>
      <c r="L5" s="1104"/>
    </row>
    <row r="6" spans="1:20" s="722" customFormat="1" ht="19.5" customHeight="1">
      <c r="A6" s="1106" t="s">
        <v>798</v>
      </c>
      <c r="B6" s="1102"/>
      <c r="C6" s="1103"/>
      <c r="D6" s="1102"/>
      <c r="E6" s="1102"/>
      <c r="F6" s="1102"/>
      <c r="G6" s="1102"/>
      <c r="H6" s="1102"/>
      <c r="I6" s="1102"/>
      <c r="J6" s="1102"/>
      <c r="K6" s="1102"/>
      <c r="L6" s="1107"/>
    </row>
    <row r="7" spans="1:20" s="722" customFormat="1" ht="19.5" customHeight="1">
      <c r="A7" s="1108" t="s">
        <v>799</v>
      </c>
      <c r="B7" s="1102"/>
      <c r="C7" s="1103"/>
      <c r="D7" s="1102"/>
      <c r="E7" s="1102"/>
      <c r="F7" s="1102"/>
      <c r="G7" s="1102"/>
      <c r="H7" s="1102"/>
      <c r="I7" s="1102"/>
      <c r="J7" s="1102"/>
      <c r="K7" s="1102"/>
      <c r="L7" s="1107"/>
    </row>
    <row r="8" spans="1:20" ht="15.75" thickBot="1">
      <c r="A8" s="1109" t="s">
        <v>800</v>
      </c>
      <c r="B8" s="1110" t="s">
        <v>371</v>
      </c>
      <c r="C8" s="1110" t="s">
        <v>801</v>
      </c>
      <c r="D8" s="1110" t="s">
        <v>108</v>
      </c>
      <c r="E8" s="1111" t="s">
        <v>526</v>
      </c>
      <c r="N8" s="1112"/>
      <c r="O8" s="1112"/>
      <c r="P8" s="1112"/>
      <c r="Q8" s="1112"/>
      <c r="R8" s="1112"/>
      <c r="S8" s="1112"/>
      <c r="T8" s="1112"/>
    </row>
    <row r="9" spans="1:20">
      <c r="A9" s="1113" t="s">
        <v>802</v>
      </c>
      <c r="B9" s="1114" t="s">
        <v>803</v>
      </c>
      <c r="C9" s="1114" t="s">
        <v>804</v>
      </c>
      <c r="D9" s="1115">
        <v>40994</v>
      </c>
      <c r="E9" s="1116">
        <v>41500</v>
      </c>
      <c r="G9" t="s">
        <v>108</v>
      </c>
      <c r="H9" t="s">
        <v>805</v>
      </c>
      <c r="K9" s="1117" t="s">
        <v>806</v>
      </c>
    </row>
    <row r="10" spans="1:20">
      <c r="A10" s="1118" t="s">
        <v>229</v>
      </c>
      <c r="B10" s="1119" t="s">
        <v>803</v>
      </c>
      <c r="C10" s="1119" t="s">
        <v>804</v>
      </c>
      <c r="D10" s="1120">
        <v>41463</v>
      </c>
      <c r="E10" s="1121">
        <v>176500</v>
      </c>
      <c r="K10" t="s">
        <v>807</v>
      </c>
    </row>
    <row r="11" spans="1:20">
      <c r="A11" s="1122" t="s">
        <v>217</v>
      </c>
      <c r="B11" s="1123" t="s">
        <v>803</v>
      </c>
      <c r="C11" s="1123" t="s">
        <v>804</v>
      </c>
      <c r="D11" s="1124">
        <v>41568</v>
      </c>
      <c r="E11" s="1125">
        <v>210250</v>
      </c>
      <c r="G11" t="s">
        <v>808</v>
      </c>
      <c r="I11" t="s">
        <v>801</v>
      </c>
    </row>
    <row r="12" spans="1:20">
      <c r="A12" s="1118" t="s">
        <v>809</v>
      </c>
      <c r="B12" s="1119" t="s">
        <v>803</v>
      </c>
      <c r="C12" s="1119" t="s">
        <v>804</v>
      </c>
      <c r="D12" s="1120">
        <v>41358</v>
      </c>
      <c r="E12" s="1121">
        <v>142750</v>
      </c>
      <c r="G12" t="s">
        <v>800</v>
      </c>
      <c r="H12" t="s">
        <v>371</v>
      </c>
      <c r="I12" t="s">
        <v>804</v>
      </c>
      <c r="J12" t="s">
        <v>810</v>
      </c>
    </row>
    <row r="13" spans="1:20">
      <c r="A13" s="1122" t="s">
        <v>811</v>
      </c>
      <c r="B13" s="1123" t="s">
        <v>803</v>
      </c>
      <c r="C13" s="1123" t="s">
        <v>804</v>
      </c>
      <c r="D13" s="1124">
        <v>41099</v>
      </c>
      <c r="E13" s="1125">
        <v>75250</v>
      </c>
      <c r="G13" t="s">
        <v>217</v>
      </c>
      <c r="H13" t="s">
        <v>803</v>
      </c>
      <c r="I13" s="1126">
        <v>210250</v>
      </c>
      <c r="J13" s="1126">
        <v>210250</v>
      </c>
      <c r="L13" s="1126"/>
    </row>
    <row r="14" spans="1:20">
      <c r="A14" s="1118" t="s">
        <v>812</v>
      </c>
      <c r="B14" s="1119" t="s">
        <v>803</v>
      </c>
      <c r="C14" s="1119" t="s">
        <v>804</v>
      </c>
      <c r="D14" s="1120">
        <v>41204</v>
      </c>
      <c r="E14" s="1121">
        <v>109000</v>
      </c>
      <c r="H14" t="s">
        <v>813</v>
      </c>
      <c r="I14" s="1126">
        <v>163000</v>
      </c>
      <c r="J14" s="1126">
        <v>163000</v>
      </c>
      <c r="L14" s="1126"/>
    </row>
    <row r="15" spans="1:20">
      <c r="A15" s="1122" t="s">
        <v>802</v>
      </c>
      <c r="B15" s="1123" t="s">
        <v>803</v>
      </c>
      <c r="C15" s="1123" t="s">
        <v>814</v>
      </c>
      <c r="D15" s="1124">
        <v>41239</v>
      </c>
      <c r="E15" s="1125">
        <v>120250</v>
      </c>
      <c r="H15" t="s">
        <v>815</v>
      </c>
      <c r="I15" s="1126">
        <v>68500</v>
      </c>
      <c r="J15" s="1126">
        <v>68500</v>
      </c>
      <c r="L15" s="1126"/>
    </row>
    <row r="16" spans="1:20">
      <c r="A16" s="1118" t="s">
        <v>229</v>
      </c>
      <c r="B16" s="1119" t="s">
        <v>803</v>
      </c>
      <c r="C16" s="1119" t="s">
        <v>814</v>
      </c>
      <c r="D16" s="1120">
        <v>40924</v>
      </c>
      <c r="E16" s="1121">
        <v>19000</v>
      </c>
      <c r="H16" t="s">
        <v>816</v>
      </c>
      <c r="I16" s="1126">
        <v>115750</v>
      </c>
      <c r="J16" s="1126">
        <v>115750</v>
      </c>
      <c r="L16" s="1126"/>
    </row>
    <row r="17" spans="1:16">
      <c r="A17" s="1122" t="s">
        <v>217</v>
      </c>
      <c r="B17" s="1123" t="s">
        <v>803</v>
      </c>
      <c r="C17" s="1123" t="s">
        <v>814</v>
      </c>
      <c r="D17" s="1124">
        <v>41029</v>
      </c>
      <c r="E17" s="1125">
        <v>52750</v>
      </c>
      <c r="H17" t="s">
        <v>220</v>
      </c>
      <c r="I17" s="1126">
        <v>21250</v>
      </c>
      <c r="J17" s="1126">
        <v>21250</v>
      </c>
      <c r="L17" s="1126"/>
    </row>
    <row r="18" spans="1:16">
      <c r="A18" s="1118" t="s">
        <v>809</v>
      </c>
      <c r="B18" s="1119" t="s">
        <v>803</v>
      </c>
      <c r="C18" s="1119" t="s">
        <v>814</v>
      </c>
      <c r="D18" s="1120">
        <v>41463</v>
      </c>
      <c r="E18" s="1121">
        <v>221500</v>
      </c>
      <c r="G18" t="s">
        <v>817</v>
      </c>
      <c r="I18" s="1126">
        <v>578750</v>
      </c>
      <c r="J18" s="1126">
        <v>578750</v>
      </c>
      <c r="L18" s="1126"/>
    </row>
    <row r="19" spans="1:16">
      <c r="A19" s="1122" t="s">
        <v>818</v>
      </c>
      <c r="B19" s="1123" t="s">
        <v>803</v>
      </c>
      <c r="C19" s="1123" t="s">
        <v>814</v>
      </c>
      <c r="D19" s="1124">
        <v>41568</v>
      </c>
      <c r="E19" s="1125">
        <v>86500</v>
      </c>
      <c r="G19" t="s">
        <v>811</v>
      </c>
      <c r="H19" t="s">
        <v>803</v>
      </c>
      <c r="I19" s="1126">
        <v>75250</v>
      </c>
      <c r="J19" s="1126">
        <v>75250</v>
      </c>
      <c r="L19" s="1126"/>
    </row>
    <row r="20" spans="1:16">
      <c r="A20" s="1118" t="s">
        <v>811</v>
      </c>
      <c r="B20" s="1119" t="s">
        <v>803</v>
      </c>
      <c r="C20" s="1119" t="s">
        <v>814</v>
      </c>
      <c r="D20" s="1120">
        <v>41358</v>
      </c>
      <c r="E20" s="1121">
        <v>154000</v>
      </c>
      <c r="H20" t="s">
        <v>813</v>
      </c>
      <c r="I20" s="1126">
        <v>28000</v>
      </c>
      <c r="J20" s="1126">
        <v>28000</v>
      </c>
      <c r="L20" s="1126"/>
    </row>
    <row r="21" spans="1:16">
      <c r="A21" s="1122" t="s">
        <v>812</v>
      </c>
      <c r="B21" s="1123" t="s">
        <v>803</v>
      </c>
      <c r="C21" s="1123" t="s">
        <v>814</v>
      </c>
      <c r="D21" s="1124">
        <v>41463</v>
      </c>
      <c r="E21" s="1125">
        <v>187750</v>
      </c>
      <c r="H21" t="s">
        <v>815</v>
      </c>
      <c r="I21" s="1126">
        <v>169750</v>
      </c>
      <c r="J21" s="1126">
        <v>169750</v>
      </c>
      <c r="L21" s="1126"/>
    </row>
    <row r="22" spans="1:16">
      <c r="A22" s="1118" t="s">
        <v>802</v>
      </c>
      <c r="B22" s="1119" t="s">
        <v>803</v>
      </c>
      <c r="C22" s="1119" t="s">
        <v>819</v>
      </c>
      <c r="D22" s="1124">
        <v>41568</v>
      </c>
      <c r="E22" s="1121">
        <v>199000</v>
      </c>
      <c r="H22" t="s">
        <v>816</v>
      </c>
      <c r="I22" s="1126">
        <v>217000</v>
      </c>
      <c r="J22" s="1126">
        <v>217000</v>
      </c>
      <c r="L22" s="1126"/>
    </row>
    <row r="23" spans="1:16">
      <c r="A23" s="1122" t="s">
        <v>229</v>
      </c>
      <c r="B23" s="1123" t="s">
        <v>803</v>
      </c>
      <c r="C23" s="1123" t="s">
        <v>819</v>
      </c>
      <c r="D23" s="1124">
        <v>41358</v>
      </c>
      <c r="E23" s="1125">
        <v>97750</v>
      </c>
      <c r="H23" t="s">
        <v>220</v>
      </c>
      <c r="I23" s="1126">
        <v>122500</v>
      </c>
      <c r="J23" s="1126">
        <v>122500</v>
      </c>
      <c r="L23" s="1126"/>
    </row>
    <row r="24" spans="1:16">
      <c r="A24" s="1118" t="s">
        <v>217</v>
      </c>
      <c r="B24" s="1119" t="s">
        <v>803</v>
      </c>
      <c r="C24" s="1119" t="s">
        <v>819</v>
      </c>
      <c r="D24" s="1120">
        <v>41274</v>
      </c>
      <c r="E24" s="1121">
        <v>131500</v>
      </c>
      <c r="G24" t="s">
        <v>820</v>
      </c>
      <c r="I24" s="1126">
        <v>612500</v>
      </c>
      <c r="J24" s="1126">
        <v>612500</v>
      </c>
      <c r="L24" s="1126"/>
    </row>
    <row r="25" spans="1:16" ht="18.75">
      <c r="A25" s="1122" t="s">
        <v>809</v>
      </c>
      <c r="B25" s="1123" t="s">
        <v>803</v>
      </c>
      <c r="C25" s="1123" t="s">
        <v>819</v>
      </c>
      <c r="D25" s="1124">
        <v>41064</v>
      </c>
      <c r="E25" s="1125">
        <v>64000</v>
      </c>
      <c r="G25" t="s">
        <v>810</v>
      </c>
      <c r="I25" s="1126">
        <v>1191250</v>
      </c>
      <c r="J25" s="1126">
        <v>1191250</v>
      </c>
      <c r="L25" s="1126"/>
      <c r="M25" s="1127" t="s">
        <v>821</v>
      </c>
      <c r="N25" s="4"/>
      <c r="O25" s="1112"/>
      <c r="P25" s="1112"/>
    </row>
    <row r="26" spans="1:16">
      <c r="A26" s="1118" t="s">
        <v>818</v>
      </c>
      <c r="B26" s="1119" t="s">
        <v>803</v>
      </c>
      <c r="C26" s="1119" t="s">
        <v>819</v>
      </c>
      <c r="D26" s="1120">
        <v>41463</v>
      </c>
      <c r="E26" s="1121">
        <v>165250</v>
      </c>
      <c r="L26" s="1126"/>
    </row>
    <row r="27" spans="1:16">
      <c r="A27" s="1122" t="s">
        <v>811</v>
      </c>
      <c r="B27" s="1123" t="s">
        <v>803</v>
      </c>
      <c r="C27" s="1123" t="s">
        <v>819</v>
      </c>
      <c r="D27" s="1124">
        <v>41568</v>
      </c>
      <c r="E27" s="1125">
        <v>232750</v>
      </c>
      <c r="L27" s="1126"/>
      <c r="M27" t="s">
        <v>822</v>
      </c>
    </row>
    <row r="28" spans="1:16">
      <c r="A28" s="1118" t="s">
        <v>812</v>
      </c>
      <c r="B28" s="1119" t="s">
        <v>803</v>
      </c>
      <c r="C28" s="1119" t="s">
        <v>819</v>
      </c>
      <c r="D28" s="1120">
        <v>41358</v>
      </c>
      <c r="E28" s="1121">
        <v>30250</v>
      </c>
      <c r="L28" s="1126"/>
      <c r="M28" t="s">
        <v>823</v>
      </c>
      <c r="N28" t="s">
        <v>824</v>
      </c>
    </row>
    <row r="29" spans="1:16">
      <c r="A29" s="1122" t="s">
        <v>802</v>
      </c>
      <c r="B29" s="1123" t="s">
        <v>813</v>
      </c>
      <c r="C29" s="1123" t="s">
        <v>804</v>
      </c>
      <c r="D29" s="1124">
        <v>41463</v>
      </c>
      <c r="E29" s="1125">
        <v>230500</v>
      </c>
      <c r="L29" s="1126"/>
      <c r="M29" t="s">
        <v>825</v>
      </c>
      <c r="N29" t="s">
        <v>826</v>
      </c>
      <c r="O29" t="s">
        <v>827</v>
      </c>
      <c r="P29" t="s">
        <v>810</v>
      </c>
    </row>
    <row r="30" spans="1:16">
      <c r="A30" s="1118" t="s">
        <v>229</v>
      </c>
      <c r="B30" s="1119" t="s">
        <v>813</v>
      </c>
      <c r="C30" s="1119" t="s">
        <v>804</v>
      </c>
      <c r="D30" s="1120">
        <v>41568</v>
      </c>
      <c r="E30" s="1121">
        <v>129250</v>
      </c>
      <c r="L30" s="1126"/>
      <c r="M30" s="1117" t="s">
        <v>802</v>
      </c>
      <c r="N30" s="1128">
        <v>73000</v>
      </c>
      <c r="O30" s="1128">
        <v>183250</v>
      </c>
      <c r="P30" s="1128">
        <v>128125</v>
      </c>
    </row>
    <row r="31" spans="1:16">
      <c r="A31" s="1122" t="s">
        <v>217</v>
      </c>
      <c r="B31" s="1123" t="s">
        <v>813</v>
      </c>
      <c r="C31" s="1123" t="s">
        <v>804</v>
      </c>
      <c r="D31" s="1124">
        <v>41358</v>
      </c>
      <c r="E31" s="1125">
        <v>163000</v>
      </c>
      <c r="L31" s="1126"/>
      <c r="M31" s="1117" t="s">
        <v>229</v>
      </c>
      <c r="N31" s="1128">
        <v>63100</v>
      </c>
      <c r="O31" s="1128">
        <v>153750</v>
      </c>
      <c r="P31" s="1128">
        <v>121375</v>
      </c>
    </row>
    <row r="32" spans="1:16">
      <c r="A32" s="1118" t="s">
        <v>809</v>
      </c>
      <c r="B32" s="1119" t="s">
        <v>813</v>
      </c>
      <c r="C32" s="1119" t="s">
        <v>804</v>
      </c>
      <c r="D32" s="1120">
        <v>41162</v>
      </c>
      <c r="E32" s="1121">
        <v>95500</v>
      </c>
      <c r="L32" s="1126"/>
      <c r="M32" s="1117" t="s">
        <v>217</v>
      </c>
      <c r="N32" s="1128">
        <v>76375</v>
      </c>
      <c r="O32" s="1128">
        <v>186625</v>
      </c>
      <c r="P32" s="1128">
        <v>123625</v>
      </c>
    </row>
    <row r="33" spans="1:16">
      <c r="A33" s="1122" t="s">
        <v>818</v>
      </c>
      <c r="B33" s="1123" t="s">
        <v>813</v>
      </c>
      <c r="C33" s="1123" t="s">
        <v>804</v>
      </c>
      <c r="D33" s="1124">
        <v>41163</v>
      </c>
      <c r="E33" s="1125">
        <v>196750</v>
      </c>
      <c r="L33" s="1126"/>
      <c r="M33" s="1117" t="s">
        <v>809</v>
      </c>
      <c r="N33" s="1128">
        <v>71875</v>
      </c>
      <c r="O33" s="1128">
        <v>182125</v>
      </c>
      <c r="P33" s="1128">
        <v>119125</v>
      </c>
    </row>
    <row r="34" spans="1:16">
      <c r="A34" s="1118" t="s">
        <v>811</v>
      </c>
      <c r="B34" s="1119" t="s">
        <v>813</v>
      </c>
      <c r="C34" s="1119" t="s">
        <v>804</v>
      </c>
      <c r="D34" s="1120">
        <v>40952</v>
      </c>
      <c r="E34" s="1121">
        <v>28000</v>
      </c>
      <c r="L34" s="1126"/>
      <c r="M34" s="1117" t="s">
        <v>818</v>
      </c>
      <c r="N34" s="1128">
        <v>94375</v>
      </c>
      <c r="O34" s="1128">
        <v>149500</v>
      </c>
      <c r="P34" s="1128">
        <v>125875</v>
      </c>
    </row>
    <row r="35" spans="1:16">
      <c r="A35" s="1122" t="s">
        <v>812</v>
      </c>
      <c r="B35" s="1123" t="s">
        <v>813</v>
      </c>
      <c r="C35" s="1123" t="s">
        <v>804</v>
      </c>
      <c r="D35" s="1124">
        <v>41057</v>
      </c>
      <c r="E35" s="1125">
        <v>61750</v>
      </c>
      <c r="L35" s="1126"/>
      <c r="M35" s="1117" t="s">
        <v>811</v>
      </c>
      <c r="N35" s="1128">
        <v>75250</v>
      </c>
      <c r="O35" s="1128">
        <v>185500</v>
      </c>
      <c r="P35" s="1128">
        <v>130375</v>
      </c>
    </row>
    <row r="36" spans="1:16">
      <c r="A36" s="1118" t="s">
        <v>802</v>
      </c>
      <c r="B36" s="1119" t="s">
        <v>813</v>
      </c>
      <c r="C36" s="1119" t="s">
        <v>814</v>
      </c>
      <c r="D36" s="1120">
        <v>41092</v>
      </c>
      <c r="E36" s="1121">
        <v>73000</v>
      </c>
      <c r="L36" s="1126"/>
      <c r="M36" s="1117" t="s">
        <v>812</v>
      </c>
      <c r="N36" s="1128">
        <v>75250</v>
      </c>
      <c r="O36" s="1128">
        <v>213000</v>
      </c>
      <c r="P36" s="1128">
        <v>148716.66666666666</v>
      </c>
    </row>
    <row r="37" spans="1:16">
      <c r="A37" s="1122" t="s">
        <v>229</v>
      </c>
      <c r="B37" s="1123" t="s">
        <v>813</v>
      </c>
      <c r="C37" s="1123" t="s">
        <v>814</v>
      </c>
      <c r="D37" s="1124">
        <v>41442</v>
      </c>
      <c r="E37" s="1125">
        <v>208000</v>
      </c>
      <c r="L37" s="1126"/>
      <c r="M37" s="1117" t="s">
        <v>810</v>
      </c>
      <c r="N37" s="1128">
        <v>75671.875</v>
      </c>
      <c r="O37" s="1128">
        <v>177990.19607843139</v>
      </c>
      <c r="P37" s="1128">
        <v>128381.31313131313</v>
      </c>
    </row>
    <row r="38" spans="1:16">
      <c r="A38" s="1118" t="s">
        <v>809</v>
      </c>
      <c r="B38" s="1119" t="s">
        <v>813</v>
      </c>
      <c r="C38" s="1119" t="s">
        <v>814</v>
      </c>
      <c r="D38" s="1120">
        <v>41547</v>
      </c>
      <c r="E38" s="1121">
        <v>174250</v>
      </c>
    </row>
    <row r="39" spans="1:16">
      <c r="A39" s="1122" t="s">
        <v>818</v>
      </c>
      <c r="B39" s="1123" t="s">
        <v>813</v>
      </c>
      <c r="C39" s="1123" t="s">
        <v>814</v>
      </c>
      <c r="D39" s="1124">
        <v>41288</v>
      </c>
      <c r="E39" s="1125">
        <v>39250</v>
      </c>
    </row>
    <row r="40" spans="1:16">
      <c r="A40" s="1118" t="s">
        <v>811</v>
      </c>
      <c r="B40" s="1119" t="s">
        <v>813</v>
      </c>
      <c r="C40" s="1119" t="s">
        <v>814</v>
      </c>
      <c r="D40" s="1120">
        <v>41197</v>
      </c>
      <c r="E40" s="1121">
        <v>106750</v>
      </c>
    </row>
    <row r="41" spans="1:16" ht="14.65" customHeight="1">
      <c r="A41" s="1122" t="s">
        <v>812</v>
      </c>
      <c r="B41" s="1123" t="s">
        <v>813</v>
      </c>
      <c r="C41" s="1123" t="s">
        <v>814</v>
      </c>
      <c r="D41" s="1124">
        <v>41442</v>
      </c>
      <c r="E41" s="1125">
        <v>500000</v>
      </c>
    </row>
    <row r="42" spans="1:16">
      <c r="A42" s="1118" t="s">
        <v>802</v>
      </c>
      <c r="B42" s="1119" t="s">
        <v>813</v>
      </c>
      <c r="C42" s="1119" t="s">
        <v>819</v>
      </c>
      <c r="D42" s="1120">
        <v>41547</v>
      </c>
      <c r="E42" s="1121">
        <v>151750</v>
      </c>
    </row>
    <row r="43" spans="1:16">
      <c r="A43" s="1122" t="s">
        <v>229</v>
      </c>
      <c r="B43" s="1123" t="s">
        <v>813</v>
      </c>
      <c r="C43" s="1123" t="s">
        <v>819</v>
      </c>
      <c r="D43" s="1124">
        <v>41288</v>
      </c>
      <c r="E43" s="1125">
        <v>50500</v>
      </c>
    </row>
    <row r="44" spans="1:16">
      <c r="A44" s="1118" t="s">
        <v>217</v>
      </c>
      <c r="B44" s="1119" t="s">
        <v>813</v>
      </c>
      <c r="C44" s="1119" t="s">
        <v>819</v>
      </c>
      <c r="D44" s="1120">
        <v>41127</v>
      </c>
      <c r="E44" s="1121">
        <v>84250</v>
      </c>
    </row>
    <row r="45" spans="1:16">
      <c r="A45" s="1122" t="s">
        <v>809</v>
      </c>
      <c r="B45" s="1123" t="s">
        <v>813</v>
      </c>
      <c r="C45" s="1123" t="s">
        <v>819</v>
      </c>
      <c r="D45" s="1124">
        <v>40917</v>
      </c>
      <c r="E45" s="1125">
        <v>16750</v>
      </c>
    </row>
    <row r="46" spans="1:16">
      <c r="A46" s="1118" t="s">
        <v>818</v>
      </c>
      <c r="B46" s="1119" t="s">
        <v>813</v>
      </c>
      <c r="C46" s="1119" t="s">
        <v>819</v>
      </c>
      <c r="D46" s="1120">
        <v>41232</v>
      </c>
      <c r="E46" s="1121">
        <v>118000</v>
      </c>
    </row>
    <row r="47" spans="1:16">
      <c r="A47" s="1122" t="s">
        <v>811</v>
      </c>
      <c r="B47" s="1123" t="s">
        <v>813</v>
      </c>
      <c r="C47" s="1123" t="s">
        <v>819</v>
      </c>
      <c r="D47" s="1124">
        <v>41442</v>
      </c>
      <c r="E47" s="1125">
        <v>185500</v>
      </c>
    </row>
    <row r="48" spans="1:16">
      <c r="A48" s="1118" t="s">
        <v>812</v>
      </c>
      <c r="B48" s="1119" t="s">
        <v>813</v>
      </c>
      <c r="C48" s="1119" t="s">
        <v>819</v>
      </c>
      <c r="D48" s="1120">
        <v>41547</v>
      </c>
      <c r="E48" s="1121">
        <v>219250</v>
      </c>
    </row>
    <row r="49" spans="1:5">
      <c r="A49" s="1122" t="s">
        <v>802</v>
      </c>
      <c r="B49" s="1123" t="s">
        <v>815</v>
      </c>
      <c r="C49" s="1123" t="s">
        <v>804</v>
      </c>
      <c r="D49" s="1124">
        <v>41288</v>
      </c>
      <c r="E49" s="1125">
        <v>136000</v>
      </c>
    </row>
    <row r="50" spans="1:5">
      <c r="A50" s="1118" t="s">
        <v>229</v>
      </c>
      <c r="B50" s="1119" t="s">
        <v>815</v>
      </c>
      <c r="C50" s="1119" t="s">
        <v>804</v>
      </c>
      <c r="D50" s="1120">
        <v>40973</v>
      </c>
      <c r="E50" s="1121">
        <v>34750</v>
      </c>
    </row>
    <row r="51" spans="1:5">
      <c r="A51" s="1122" t="s">
        <v>217</v>
      </c>
      <c r="B51" s="1123" t="s">
        <v>815</v>
      </c>
      <c r="C51" s="1123" t="s">
        <v>804</v>
      </c>
      <c r="D51" s="1124">
        <v>41078</v>
      </c>
      <c r="E51" s="1125">
        <v>68500</v>
      </c>
    </row>
    <row r="52" spans="1:5">
      <c r="A52" s="1118" t="s">
        <v>818</v>
      </c>
      <c r="B52" s="1119" t="s">
        <v>815</v>
      </c>
      <c r="C52" s="1119" t="s">
        <v>804</v>
      </c>
      <c r="D52" s="1120">
        <v>41183</v>
      </c>
      <c r="E52" s="1121">
        <v>102250</v>
      </c>
    </row>
    <row r="53" spans="1:5">
      <c r="A53" s="1122" t="s">
        <v>811</v>
      </c>
      <c r="B53" s="1123" t="s">
        <v>815</v>
      </c>
      <c r="C53" s="1123" t="s">
        <v>804</v>
      </c>
      <c r="D53" s="1124">
        <v>41393</v>
      </c>
      <c r="E53" s="1125">
        <v>169750</v>
      </c>
    </row>
    <row r="54" spans="1:5">
      <c r="A54" s="1118" t="s">
        <v>812</v>
      </c>
      <c r="B54" s="1119" t="s">
        <v>815</v>
      </c>
      <c r="C54" s="1119" t="s">
        <v>804</v>
      </c>
      <c r="D54" s="1120">
        <v>41498</v>
      </c>
      <c r="E54" s="1121">
        <v>203500</v>
      </c>
    </row>
    <row r="55" spans="1:5">
      <c r="A55" s="1122" t="s">
        <v>802</v>
      </c>
      <c r="B55" s="1123" t="s">
        <v>815</v>
      </c>
      <c r="C55" s="1123" t="s">
        <v>814</v>
      </c>
      <c r="D55" s="1124">
        <v>41533</v>
      </c>
      <c r="E55" s="1125">
        <v>214750</v>
      </c>
    </row>
    <row r="56" spans="1:5">
      <c r="A56" s="1118" t="s">
        <v>229</v>
      </c>
      <c r="B56" s="1119" t="s">
        <v>815</v>
      </c>
      <c r="C56" s="1119" t="s">
        <v>814</v>
      </c>
      <c r="D56" s="1120">
        <v>41218</v>
      </c>
      <c r="E56" s="1121">
        <v>113500</v>
      </c>
    </row>
    <row r="57" spans="1:5">
      <c r="A57" s="1122" t="s">
        <v>217</v>
      </c>
      <c r="B57" s="1123" t="s">
        <v>815</v>
      </c>
      <c r="C57" s="1123" t="s">
        <v>814</v>
      </c>
      <c r="D57" s="1124">
        <v>41323</v>
      </c>
      <c r="E57" s="1125">
        <v>147250</v>
      </c>
    </row>
    <row r="58" spans="1:5">
      <c r="A58" s="1118" t="s">
        <v>809</v>
      </c>
      <c r="B58" s="1119" t="s">
        <v>815</v>
      </c>
      <c r="C58" s="1119" t="s">
        <v>814</v>
      </c>
      <c r="D58" s="1120">
        <v>41113</v>
      </c>
      <c r="E58" s="1121">
        <v>79750</v>
      </c>
    </row>
    <row r="59" spans="1:5">
      <c r="A59" s="1122" t="s">
        <v>818</v>
      </c>
      <c r="B59" s="1123" t="s">
        <v>815</v>
      </c>
      <c r="C59" s="1123" t="s">
        <v>814</v>
      </c>
      <c r="D59" s="1124">
        <v>41428</v>
      </c>
      <c r="E59" s="1125">
        <v>181000</v>
      </c>
    </row>
    <row r="60" spans="1:5">
      <c r="A60" s="1118" t="s">
        <v>812</v>
      </c>
      <c r="B60" s="1119" t="s">
        <v>815</v>
      </c>
      <c r="C60" s="1119" t="s">
        <v>814</v>
      </c>
      <c r="D60" s="1120">
        <v>41008</v>
      </c>
      <c r="E60" s="1121">
        <v>46000</v>
      </c>
    </row>
    <row r="61" spans="1:5">
      <c r="A61" s="1122" t="s">
        <v>802</v>
      </c>
      <c r="B61" s="1123" t="s">
        <v>815</v>
      </c>
      <c r="C61" s="1123" t="s">
        <v>819</v>
      </c>
      <c r="D61" s="1124">
        <v>41043</v>
      </c>
      <c r="E61" s="1125">
        <v>57250</v>
      </c>
    </row>
    <row r="62" spans="1:5">
      <c r="A62" s="1118" t="s">
        <v>229</v>
      </c>
      <c r="B62" s="1119" t="s">
        <v>815</v>
      </c>
      <c r="C62" s="1119" t="s">
        <v>819</v>
      </c>
      <c r="D62" s="1120">
        <v>41463</v>
      </c>
      <c r="E62" s="1121">
        <v>192250</v>
      </c>
    </row>
    <row r="63" spans="1:5">
      <c r="A63" s="1122" t="s">
        <v>217</v>
      </c>
      <c r="B63" s="1123" t="s">
        <v>815</v>
      </c>
      <c r="C63" s="1123" t="s">
        <v>819</v>
      </c>
      <c r="D63" s="1124">
        <v>41568</v>
      </c>
      <c r="E63" s="1125">
        <v>226000</v>
      </c>
    </row>
    <row r="64" spans="1:5">
      <c r="A64" s="1118" t="s">
        <v>809</v>
      </c>
      <c r="B64" s="1119" t="s">
        <v>815</v>
      </c>
      <c r="C64" s="1119" t="s">
        <v>819</v>
      </c>
      <c r="D64" s="1120">
        <v>41358</v>
      </c>
      <c r="E64" s="1121">
        <v>158500</v>
      </c>
    </row>
    <row r="65" spans="1:5">
      <c r="A65" s="1122" t="s">
        <v>818</v>
      </c>
      <c r="B65" s="1123" t="s">
        <v>815</v>
      </c>
      <c r="C65" s="1123" t="s">
        <v>819</v>
      </c>
      <c r="D65" s="1124">
        <v>40938</v>
      </c>
      <c r="E65" s="1125">
        <v>23500</v>
      </c>
    </row>
    <row r="66" spans="1:5">
      <c r="A66" s="1118" t="s">
        <v>811</v>
      </c>
      <c r="B66" s="1119" t="s">
        <v>815</v>
      </c>
      <c r="C66" s="1119" t="s">
        <v>819</v>
      </c>
      <c r="D66" s="1120">
        <v>41148</v>
      </c>
      <c r="E66" s="1121">
        <v>91000</v>
      </c>
    </row>
    <row r="67" spans="1:5">
      <c r="A67" s="1122" t="s">
        <v>812</v>
      </c>
      <c r="B67" s="1123" t="s">
        <v>815</v>
      </c>
      <c r="C67" s="1123" t="s">
        <v>819</v>
      </c>
      <c r="D67" s="1124">
        <v>41253</v>
      </c>
      <c r="E67" s="1125">
        <v>124750</v>
      </c>
    </row>
    <row r="68" spans="1:5">
      <c r="A68" s="1118" t="s">
        <v>802</v>
      </c>
      <c r="B68" s="1119" t="s">
        <v>816</v>
      </c>
      <c r="C68" s="1119" t="s">
        <v>804</v>
      </c>
      <c r="D68" s="1120">
        <v>41435</v>
      </c>
      <c r="E68" s="1121">
        <v>183250</v>
      </c>
    </row>
    <row r="69" spans="1:5">
      <c r="A69" s="1122" t="s">
        <v>229</v>
      </c>
      <c r="B69" s="1123" t="s">
        <v>816</v>
      </c>
      <c r="C69" s="1123" t="s">
        <v>804</v>
      </c>
      <c r="D69" s="1124">
        <v>41120</v>
      </c>
      <c r="E69" s="1125">
        <v>82000</v>
      </c>
    </row>
    <row r="70" spans="1:5">
      <c r="A70" s="1118" t="s">
        <v>217</v>
      </c>
      <c r="B70" s="1119" t="s">
        <v>816</v>
      </c>
      <c r="C70" s="1119" t="s">
        <v>804</v>
      </c>
      <c r="D70" s="1120">
        <v>41225</v>
      </c>
      <c r="E70" s="1121">
        <v>115750</v>
      </c>
    </row>
    <row r="71" spans="1:5">
      <c r="A71" s="1122" t="s">
        <v>809</v>
      </c>
      <c r="B71" s="1123" t="s">
        <v>816</v>
      </c>
      <c r="C71" s="1123" t="s">
        <v>804</v>
      </c>
      <c r="D71" s="1124">
        <v>41015</v>
      </c>
      <c r="E71" s="1125">
        <v>48250</v>
      </c>
    </row>
    <row r="72" spans="1:5">
      <c r="A72" s="1118" t="s">
        <v>818</v>
      </c>
      <c r="B72" s="1119" t="s">
        <v>816</v>
      </c>
      <c r="C72" s="1119" t="s">
        <v>804</v>
      </c>
      <c r="D72" s="1120">
        <v>41330</v>
      </c>
      <c r="E72" s="1121">
        <v>149500</v>
      </c>
    </row>
    <row r="73" spans="1:5">
      <c r="A73" s="1122" t="s">
        <v>811</v>
      </c>
      <c r="B73" s="1123" t="s">
        <v>816</v>
      </c>
      <c r="C73" s="1123" t="s">
        <v>804</v>
      </c>
      <c r="D73" s="1124">
        <v>41540</v>
      </c>
      <c r="E73" s="1125">
        <v>217000</v>
      </c>
    </row>
    <row r="74" spans="1:5">
      <c r="A74" s="1118" t="s">
        <v>812</v>
      </c>
      <c r="B74" s="1119" t="s">
        <v>816</v>
      </c>
      <c r="C74" s="1119" t="s">
        <v>804</v>
      </c>
      <c r="D74" s="1120">
        <v>40910</v>
      </c>
      <c r="E74" s="1121">
        <v>14500</v>
      </c>
    </row>
    <row r="75" spans="1:5">
      <c r="A75" s="1122" t="s">
        <v>802</v>
      </c>
      <c r="B75" s="1123" t="s">
        <v>816</v>
      </c>
      <c r="C75" s="1123" t="s">
        <v>814</v>
      </c>
      <c r="D75" s="1124">
        <v>40945</v>
      </c>
      <c r="E75" s="1125">
        <v>25750</v>
      </c>
    </row>
    <row r="76" spans="1:5">
      <c r="A76" s="1118" t="s">
        <v>229</v>
      </c>
      <c r="B76" s="1119" t="s">
        <v>816</v>
      </c>
      <c r="C76" s="1119" t="s">
        <v>814</v>
      </c>
      <c r="D76" s="1120">
        <v>41365</v>
      </c>
      <c r="E76" s="1121">
        <v>160750</v>
      </c>
    </row>
    <row r="77" spans="1:5">
      <c r="A77" s="1122" t="s">
        <v>217</v>
      </c>
      <c r="B77" s="1123" t="s">
        <v>816</v>
      </c>
      <c r="C77" s="1123" t="s">
        <v>814</v>
      </c>
      <c r="D77" s="1124">
        <v>41470</v>
      </c>
      <c r="E77" s="1125">
        <v>194500</v>
      </c>
    </row>
    <row r="78" spans="1:5">
      <c r="A78" s="1118" t="s">
        <v>809</v>
      </c>
      <c r="B78" s="1119" t="s">
        <v>816</v>
      </c>
      <c r="C78" s="1119" t="s">
        <v>814</v>
      </c>
      <c r="D78" s="1120">
        <v>41260</v>
      </c>
      <c r="E78" s="1121">
        <v>127000</v>
      </c>
    </row>
    <row r="79" spans="1:5">
      <c r="A79" s="1122" t="s">
        <v>818</v>
      </c>
      <c r="B79" s="1123" t="s">
        <v>816</v>
      </c>
      <c r="C79" s="1123" t="s">
        <v>814</v>
      </c>
      <c r="D79" s="1124">
        <v>41575</v>
      </c>
      <c r="E79" s="1125">
        <v>228250</v>
      </c>
    </row>
    <row r="80" spans="1:5">
      <c r="A80" s="1118" t="s">
        <v>811</v>
      </c>
      <c r="B80" s="1119" t="s">
        <v>816</v>
      </c>
      <c r="C80" s="1119" t="s">
        <v>814</v>
      </c>
      <c r="D80" s="1120">
        <v>41050</v>
      </c>
      <c r="E80" s="1121">
        <v>59500</v>
      </c>
    </row>
    <row r="81" spans="1:5">
      <c r="A81" s="1122" t="s">
        <v>812</v>
      </c>
      <c r="B81" s="1123" t="s">
        <v>816</v>
      </c>
      <c r="C81" s="1123" t="s">
        <v>814</v>
      </c>
      <c r="D81" s="1124">
        <v>41155</v>
      </c>
      <c r="E81" s="1125">
        <v>93250</v>
      </c>
    </row>
    <row r="82" spans="1:5">
      <c r="A82" s="1118" t="s">
        <v>802</v>
      </c>
      <c r="B82" s="1119" t="s">
        <v>816</v>
      </c>
      <c r="C82" s="1119" t="s">
        <v>819</v>
      </c>
      <c r="D82" s="1120">
        <v>41190</v>
      </c>
      <c r="E82" s="1121">
        <v>104500</v>
      </c>
    </row>
    <row r="83" spans="1:5">
      <c r="A83" s="1122" t="s">
        <v>217</v>
      </c>
      <c r="B83" s="1123" t="s">
        <v>816</v>
      </c>
      <c r="C83" s="1123" t="s">
        <v>819</v>
      </c>
      <c r="D83" s="1124">
        <v>40980</v>
      </c>
      <c r="E83" s="1125">
        <v>37000</v>
      </c>
    </row>
    <row r="84" spans="1:5">
      <c r="A84" s="1118" t="s">
        <v>809</v>
      </c>
      <c r="B84" s="1119" t="s">
        <v>816</v>
      </c>
      <c r="C84" s="1119" t="s">
        <v>819</v>
      </c>
      <c r="D84" s="1120">
        <v>41505</v>
      </c>
      <c r="E84" s="1121">
        <v>205750</v>
      </c>
    </row>
    <row r="85" spans="1:5">
      <c r="A85" s="1122" t="s">
        <v>818</v>
      </c>
      <c r="B85" s="1123" t="s">
        <v>816</v>
      </c>
      <c r="C85" s="1123" t="s">
        <v>819</v>
      </c>
      <c r="D85" s="1124">
        <v>41085</v>
      </c>
      <c r="E85" s="1125">
        <v>70750</v>
      </c>
    </row>
    <row r="86" spans="1:5">
      <c r="A86" s="1118" t="s">
        <v>811</v>
      </c>
      <c r="B86" s="1119" t="s">
        <v>816</v>
      </c>
      <c r="C86" s="1119" t="s">
        <v>819</v>
      </c>
      <c r="D86" s="1120">
        <v>41295</v>
      </c>
      <c r="E86" s="1121">
        <v>138250</v>
      </c>
    </row>
    <row r="87" spans="1:5">
      <c r="A87" s="1122" t="s">
        <v>812</v>
      </c>
      <c r="B87" s="1123" t="s">
        <v>816</v>
      </c>
      <c r="C87" s="1123" t="s">
        <v>819</v>
      </c>
      <c r="D87" s="1124">
        <v>41400</v>
      </c>
      <c r="E87" s="1125">
        <v>172000</v>
      </c>
    </row>
    <row r="88" spans="1:5">
      <c r="A88" s="1118" t="s">
        <v>802</v>
      </c>
      <c r="B88" s="1119" t="s">
        <v>220</v>
      </c>
      <c r="C88" s="1119" t="s">
        <v>804</v>
      </c>
      <c r="D88" s="1120">
        <v>41141</v>
      </c>
      <c r="E88" s="1121">
        <v>88750</v>
      </c>
    </row>
    <row r="89" spans="1:5">
      <c r="A89" s="1122" t="s">
        <v>229</v>
      </c>
      <c r="B89" s="1123" t="s">
        <v>220</v>
      </c>
      <c r="C89" s="1123" t="s">
        <v>804</v>
      </c>
      <c r="D89" s="1124">
        <v>41561</v>
      </c>
      <c r="E89" s="1125">
        <v>223750</v>
      </c>
    </row>
    <row r="90" spans="1:5">
      <c r="A90" s="1118" t="s">
        <v>217</v>
      </c>
      <c r="B90" s="1119" t="s">
        <v>220</v>
      </c>
      <c r="C90" s="1119" t="s">
        <v>804</v>
      </c>
      <c r="D90" s="1120">
        <v>40931</v>
      </c>
      <c r="E90" s="1121">
        <v>21250</v>
      </c>
    </row>
    <row r="91" spans="1:5">
      <c r="A91" s="1122" t="s">
        <v>809</v>
      </c>
      <c r="B91" s="1123" t="s">
        <v>220</v>
      </c>
      <c r="C91" s="1123" t="s">
        <v>804</v>
      </c>
      <c r="D91" s="1124">
        <v>41456</v>
      </c>
      <c r="E91" s="1125">
        <v>190000</v>
      </c>
    </row>
    <row r="92" spans="1:5">
      <c r="A92" s="1118" t="s">
        <v>818</v>
      </c>
      <c r="B92" s="1119" t="s">
        <v>220</v>
      </c>
      <c r="C92" s="1119" t="s">
        <v>804</v>
      </c>
      <c r="D92" s="1120">
        <v>41036</v>
      </c>
      <c r="E92" s="1121">
        <v>55000</v>
      </c>
    </row>
    <row r="93" spans="1:5">
      <c r="A93" s="1122" t="s">
        <v>811</v>
      </c>
      <c r="B93" s="1123" t="s">
        <v>220</v>
      </c>
      <c r="C93" s="1123" t="s">
        <v>804</v>
      </c>
      <c r="D93" s="1124">
        <v>41246</v>
      </c>
      <c r="E93" s="1125">
        <v>122500</v>
      </c>
    </row>
    <row r="94" spans="1:5">
      <c r="A94" s="1118" t="s">
        <v>812</v>
      </c>
      <c r="B94" s="1119" t="s">
        <v>220</v>
      </c>
      <c r="C94" s="1119" t="s">
        <v>804</v>
      </c>
      <c r="D94" s="1120">
        <v>41351</v>
      </c>
      <c r="E94" s="1121">
        <v>156250</v>
      </c>
    </row>
    <row r="95" spans="1:5">
      <c r="A95" s="1122" t="s">
        <v>802</v>
      </c>
      <c r="B95" s="1123" t="s">
        <v>220</v>
      </c>
      <c r="C95" s="1123" t="s">
        <v>814</v>
      </c>
      <c r="D95" s="1124">
        <v>41386</v>
      </c>
      <c r="E95" s="1125">
        <v>167500</v>
      </c>
    </row>
    <row r="96" spans="1:5">
      <c r="A96" s="1118" t="s">
        <v>229</v>
      </c>
      <c r="B96" s="1119" t="s">
        <v>220</v>
      </c>
      <c r="C96" s="1119" t="s">
        <v>814</v>
      </c>
      <c r="D96" s="1120">
        <v>41071</v>
      </c>
      <c r="E96" s="1121">
        <v>66250</v>
      </c>
    </row>
    <row r="97" spans="1:5">
      <c r="A97" s="1122" t="s">
        <v>217</v>
      </c>
      <c r="B97" s="1123" t="s">
        <v>220</v>
      </c>
      <c r="C97" s="1123" t="s">
        <v>814</v>
      </c>
      <c r="D97" s="1124">
        <v>41176</v>
      </c>
      <c r="E97" s="1125">
        <v>100000</v>
      </c>
    </row>
    <row r="98" spans="1:5">
      <c r="A98" s="1118" t="s">
        <v>809</v>
      </c>
      <c r="B98" s="1119" t="s">
        <v>220</v>
      </c>
      <c r="C98" s="1119" t="s">
        <v>814</v>
      </c>
      <c r="D98" s="1120">
        <v>40966</v>
      </c>
      <c r="E98" s="1121">
        <v>32500</v>
      </c>
    </row>
    <row r="99" spans="1:5">
      <c r="A99" s="1122" t="s">
        <v>818</v>
      </c>
      <c r="B99" s="1123" t="s">
        <v>220</v>
      </c>
      <c r="C99" s="1123" t="s">
        <v>814</v>
      </c>
      <c r="D99" s="1124">
        <v>41281</v>
      </c>
      <c r="E99" s="1125">
        <v>133750</v>
      </c>
    </row>
    <row r="100" spans="1:5">
      <c r="A100" s="1118" t="s">
        <v>811</v>
      </c>
      <c r="B100" s="1119" t="s">
        <v>220</v>
      </c>
      <c r="C100" s="1119" t="s">
        <v>814</v>
      </c>
      <c r="D100" s="1120">
        <v>41491</v>
      </c>
      <c r="E100" s="1121">
        <v>201250</v>
      </c>
    </row>
    <row r="101" spans="1:5">
      <c r="A101" s="1122" t="s">
        <v>812</v>
      </c>
      <c r="B101" s="1123" t="s">
        <v>220</v>
      </c>
      <c r="C101" s="1123" t="s">
        <v>814</v>
      </c>
      <c r="D101" s="1124">
        <v>41596</v>
      </c>
      <c r="E101" s="1125">
        <v>235000</v>
      </c>
    </row>
    <row r="102" spans="1:5">
      <c r="A102" s="1118" t="s">
        <v>229</v>
      </c>
      <c r="B102" s="1119" t="s">
        <v>220</v>
      </c>
      <c r="C102" s="1119" t="s">
        <v>819</v>
      </c>
      <c r="D102" s="1120">
        <v>41316</v>
      </c>
      <c r="E102" s="1121">
        <v>145000</v>
      </c>
    </row>
    <row r="103" spans="1:5">
      <c r="A103" s="1122" t="s">
        <v>217</v>
      </c>
      <c r="B103" s="1123" t="s">
        <v>220</v>
      </c>
      <c r="C103" s="1123" t="s">
        <v>819</v>
      </c>
      <c r="D103" s="1124">
        <v>41421</v>
      </c>
      <c r="E103" s="1125">
        <v>178750</v>
      </c>
    </row>
    <row r="104" spans="1:5">
      <c r="A104" s="1118" t="s">
        <v>809</v>
      </c>
      <c r="B104" s="1119" t="s">
        <v>220</v>
      </c>
      <c r="C104" s="1119" t="s">
        <v>819</v>
      </c>
      <c r="D104" s="1120">
        <v>41211</v>
      </c>
      <c r="E104" s="1121">
        <v>111250</v>
      </c>
    </row>
    <row r="105" spans="1:5">
      <c r="A105" s="1122" t="s">
        <v>818</v>
      </c>
      <c r="B105" s="1123" t="s">
        <v>220</v>
      </c>
      <c r="C105" s="1123" t="s">
        <v>819</v>
      </c>
      <c r="D105" s="1124">
        <v>41526</v>
      </c>
      <c r="E105" s="1125">
        <v>212500</v>
      </c>
    </row>
    <row r="106" spans="1:5">
      <c r="A106" s="1118" t="s">
        <v>811</v>
      </c>
      <c r="B106" s="1119" t="s">
        <v>220</v>
      </c>
      <c r="C106" s="1119" t="s">
        <v>819</v>
      </c>
      <c r="D106" s="1120">
        <v>41001</v>
      </c>
      <c r="E106" s="1121">
        <v>43750</v>
      </c>
    </row>
    <row r="107" spans="1:5">
      <c r="A107" s="1122" t="s">
        <v>812</v>
      </c>
      <c r="B107" s="1123" t="s">
        <v>220</v>
      </c>
      <c r="C107" s="1123" t="s">
        <v>819</v>
      </c>
      <c r="D107" s="1124">
        <v>41106</v>
      </c>
      <c r="E107" s="1125">
        <v>77500</v>
      </c>
    </row>
  </sheetData>
  <mergeCells count="1">
    <mergeCell ref="A1:O1"/>
  </mergeCells>
  <printOptions horizontalCentered="1"/>
  <pageMargins left="0.31496062992125984" right="0.31496062992125984" top="0.94488188976377963" bottom="0.74803149606299213" header="0.31496062992125984" footer="0.31496062992125984"/>
  <pageSetup scale="67" orientation="landscape" horizontalDpi="4294967294" r:id="rId3"/>
  <headerFooter>
    <oddHeader>&amp;C&amp;20Basis gecombineerd met gevorderd</oddHeader>
    <oddFooter>&amp;L® computraining&amp;R&amp;D</oddFooter>
  </headerFooter>
  <rowBreaks count="1" manualBreakCount="1">
    <brk id="56" max="21" man="1"/>
  </rowBreaks>
  <colBreaks count="2" manualBreakCount="2">
    <brk id="15" max="48" man="1"/>
    <brk id="17" max="48" man="1"/>
  </colBreaks>
  <drawing r:id="rId4"/>
  <tableParts count="1">
    <tablePart r:id="rId5"/>
  </tableParts>
  <extLst>
    <ext xmlns:x14="http://schemas.microsoft.com/office/spreadsheetml/2009/9/main" uri="{A8765BA9-456A-4dab-B4F3-ACF838C121DE}">
      <x14:slicerList>
        <x14:slicer r:id="rId6"/>
      </x14:slicerList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Normal="100" zoomScaleSheetLayoutView="100" workbookViewId="0">
      <selection activeCell="H1" sqref="H1"/>
    </sheetView>
  </sheetViews>
  <sheetFormatPr defaultColWidth="9" defaultRowHeight="15"/>
  <cols>
    <col min="1" max="1" width="3.42578125" style="1150" customWidth="1"/>
    <col min="2" max="2" width="42.85546875" style="1148" customWidth="1"/>
    <col min="3" max="3" width="8.85546875" style="1148" customWidth="1"/>
    <col min="4" max="4" width="27" style="1148" customWidth="1"/>
    <col min="5" max="5" width="8.85546875" style="1148" hidden="1" customWidth="1"/>
    <col min="6" max="6" width="9.85546875" style="1148" customWidth="1"/>
    <col min="7" max="7" width="23.140625" style="1148" customWidth="1"/>
    <col min="8" max="16384" width="9" style="1148"/>
  </cols>
  <sheetData>
    <row r="1" spans="1:7" s="1131" customFormat="1" ht="30" customHeight="1">
      <c r="A1" s="1130" t="s">
        <v>828</v>
      </c>
      <c r="B1" s="1130"/>
      <c r="C1" s="1130"/>
      <c r="D1" s="1130"/>
      <c r="E1" s="1130"/>
      <c r="F1" s="1130"/>
      <c r="G1" s="1130"/>
    </row>
    <row r="2" spans="1:7" s="1134" customFormat="1" ht="18" customHeight="1">
      <c r="A2" s="1132" t="s">
        <v>829</v>
      </c>
      <c r="B2" s="1133"/>
      <c r="C2" s="1133"/>
      <c r="D2" s="1133"/>
      <c r="E2" s="1133"/>
      <c r="F2" s="1133"/>
      <c r="G2" s="1133"/>
    </row>
    <row r="3" spans="1:7" s="1137" customFormat="1" ht="15" customHeight="1">
      <c r="A3" s="1135"/>
      <c r="B3" s="1136" t="s">
        <v>830</v>
      </c>
    </row>
    <row r="4" spans="1:7" s="1138" customFormat="1" ht="3.75" customHeight="1"/>
    <row r="5" spans="1:7" s="1140" customFormat="1" ht="15" customHeight="1">
      <c r="A5" s="1139">
        <v>1</v>
      </c>
      <c r="B5" s="1138" t="s">
        <v>831</v>
      </c>
      <c r="D5" s="1141"/>
      <c r="E5" s="1141"/>
      <c r="F5" s="1142"/>
    </row>
    <row r="6" spans="1:7" s="1140" customFormat="1" ht="15" customHeight="1">
      <c r="A6" s="1139">
        <v>2</v>
      </c>
      <c r="B6" s="1138" t="s">
        <v>832</v>
      </c>
      <c r="D6" s="1141"/>
      <c r="E6" s="1141"/>
      <c r="F6" s="1142"/>
    </row>
    <row r="7" spans="1:7" s="1140" customFormat="1" ht="15" customHeight="1">
      <c r="A7" s="1139">
        <v>3</v>
      </c>
      <c r="B7" s="1138" t="s">
        <v>833</v>
      </c>
      <c r="C7" s="1141"/>
      <c r="D7" s="1141"/>
      <c r="E7" s="1141"/>
      <c r="F7" s="1142"/>
    </row>
    <row r="8" spans="1:7" s="1140" customFormat="1" ht="15" customHeight="1">
      <c r="A8" s="1139">
        <v>4</v>
      </c>
      <c r="B8" s="1138" t="s">
        <v>834</v>
      </c>
      <c r="C8" s="1141"/>
      <c r="D8" s="1141"/>
      <c r="E8" s="1141"/>
      <c r="F8" s="1142"/>
    </row>
    <row r="9" spans="1:7" s="1140" customFormat="1" ht="15" customHeight="1">
      <c r="A9" s="1139">
        <v>5</v>
      </c>
      <c r="B9" s="1138" t="s">
        <v>835</v>
      </c>
      <c r="C9" s="1141"/>
      <c r="D9" s="1141"/>
      <c r="E9" s="1141"/>
      <c r="F9" s="1142"/>
    </row>
    <row r="10" spans="1:7" s="1140" customFormat="1" ht="15" customHeight="1">
      <c r="A10" s="1139">
        <v>6</v>
      </c>
      <c r="B10" s="1138" t="s">
        <v>836</v>
      </c>
      <c r="C10" s="1141"/>
      <c r="D10" s="1141"/>
      <c r="E10" s="1141"/>
      <c r="F10" s="1142"/>
    </row>
    <row r="11" spans="1:7" s="1140" customFormat="1" ht="15" customHeight="1">
      <c r="A11" s="1139"/>
      <c r="B11" s="1138"/>
      <c r="C11" s="1141"/>
      <c r="D11" s="1141"/>
      <c r="E11" s="1141"/>
      <c r="F11" s="1142"/>
    </row>
    <row r="12" spans="1:7" s="1140" customFormat="1" ht="15" customHeight="1">
      <c r="A12" s="1143" t="s">
        <v>837</v>
      </c>
      <c r="B12" s="1143"/>
      <c r="C12" s="1143"/>
      <c r="D12" s="1143"/>
      <c r="E12" s="1143"/>
      <c r="F12" s="1143"/>
      <c r="G12" s="1143"/>
    </row>
    <row r="13" spans="1:7" s="1145" customFormat="1" ht="10.5" customHeight="1">
      <c r="A13" s="1144"/>
      <c r="B13" s="1144"/>
      <c r="C13" s="1144"/>
      <c r="D13" s="1144"/>
      <c r="E13" s="1144"/>
      <c r="F13" s="1144"/>
      <c r="G13" s="1144"/>
    </row>
    <row r="14" spans="1:7" s="1147" customFormat="1" ht="28.5" customHeight="1">
      <c r="A14" s="1146" t="s">
        <v>838</v>
      </c>
      <c r="B14" s="1146"/>
      <c r="C14" s="1146"/>
      <c r="D14" s="1146"/>
      <c r="E14" s="1146"/>
      <c r="F14" s="1146"/>
      <c r="G14" s="1146"/>
    </row>
    <row r="15" spans="1:7" ht="17.25" customHeight="1">
      <c r="A15" s="1148"/>
      <c r="B15" s="1149" t="s">
        <v>839</v>
      </c>
      <c r="E15" s="1150"/>
    </row>
    <row r="16" spans="1:7" ht="15" customHeight="1">
      <c r="B16" s="1151" t="s">
        <v>840</v>
      </c>
      <c r="C16" s="1151" t="s">
        <v>841</v>
      </c>
      <c r="D16" s="1152"/>
      <c r="E16" s="1153"/>
      <c r="F16" s="1152"/>
    </row>
    <row r="17" spans="1:7" ht="15" customHeight="1">
      <c r="A17" s="1154">
        <v>1</v>
      </c>
      <c r="B17" s="1152" t="s">
        <v>842</v>
      </c>
      <c r="C17" s="1155" t="s">
        <v>843</v>
      </c>
      <c r="D17" s="1152" t="str">
        <f t="shared" ref="D17:D26" si="0">IF(C17=E17,"Goed!",IF(C17="","","Nee, het antwoord is "&amp;E17))</f>
        <v>Goed!</v>
      </c>
      <c r="E17" s="1156" t="s">
        <v>843</v>
      </c>
      <c r="F17" s="1152"/>
    </row>
    <row r="18" spans="1:7" ht="15" customHeight="1">
      <c r="A18" s="1154">
        <v>2</v>
      </c>
      <c r="B18" s="1152" t="s">
        <v>844</v>
      </c>
      <c r="C18" s="1155"/>
      <c r="D18" s="1152" t="str">
        <f t="shared" si="0"/>
        <v/>
      </c>
      <c r="E18" s="1156" t="s">
        <v>845</v>
      </c>
      <c r="F18" s="1152"/>
    </row>
    <row r="19" spans="1:7" ht="15" customHeight="1">
      <c r="A19" s="1154">
        <v>3</v>
      </c>
      <c r="B19" s="1152" t="s">
        <v>846</v>
      </c>
      <c r="C19" s="1155"/>
      <c r="D19" s="1152" t="str">
        <f t="shared" si="0"/>
        <v/>
      </c>
      <c r="E19" s="1156" t="s">
        <v>847</v>
      </c>
      <c r="F19" s="1152"/>
    </row>
    <row r="20" spans="1:7" ht="15" customHeight="1">
      <c r="A20" s="1154">
        <v>4</v>
      </c>
      <c r="B20" s="1152" t="s">
        <v>848</v>
      </c>
      <c r="C20" s="1155"/>
      <c r="D20" s="1152" t="str">
        <f t="shared" si="0"/>
        <v/>
      </c>
      <c r="E20" s="1156" t="s">
        <v>849</v>
      </c>
      <c r="F20" s="1152"/>
    </row>
    <row r="21" spans="1:7" ht="15" customHeight="1">
      <c r="A21" s="1154">
        <v>5</v>
      </c>
      <c r="B21" s="1152" t="s">
        <v>850</v>
      </c>
      <c r="C21" s="1155"/>
      <c r="D21" s="1152" t="str">
        <f t="shared" si="0"/>
        <v/>
      </c>
      <c r="E21" s="1156" t="s">
        <v>851</v>
      </c>
      <c r="F21" s="1152"/>
    </row>
    <row r="22" spans="1:7" ht="15" customHeight="1">
      <c r="A22" s="1154">
        <v>6</v>
      </c>
      <c r="B22" s="1152" t="s">
        <v>852</v>
      </c>
      <c r="C22" s="1155"/>
      <c r="D22" s="1152" t="str">
        <f t="shared" si="0"/>
        <v/>
      </c>
      <c r="E22" s="1156" t="s">
        <v>853</v>
      </c>
      <c r="F22" s="1152"/>
    </row>
    <row r="23" spans="1:7" ht="15" customHeight="1">
      <c r="A23" s="1154">
        <v>7</v>
      </c>
      <c r="B23" s="1152" t="s">
        <v>854</v>
      </c>
      <c r="C23" s="1155"/>
      <c r="D23" s="1152" t="str">
        <f t="shared" si="0"/>
        <v/>
      </c>
      <c r="E23" s="1156" t="s">
        <v>855</v>
      </c>
      <c r="F23" s="1152"/>
    </row>
    <row r="24" spans="1:7" ht="15" customHeight="1">
      <c r="A24" s="1154">
        <v>8</v>
      </c>
      <c r="B24" s="1152" t="s">
        <v>856</v>
      </c>
      <c r="C24" s="1155"/>
      <c r="D24" s="1152" t="str">
        <f t="shared" si="0"/>
        <v/>
      </c>
      <c r="E24" s="1156" t="s">
        <v>857</v>
      </c>
      <c r="F24" s="1152"/>
    </row>
    <row r="25" spans="1:7" ht="15" customHeight="1">
      <c r="A25" s="1154">
        <v>9</v>
      </c>
      <c r="B25" s="1152" t="s">
        <v>858</v>
      </c>
      <c r="C25" s="1155"/>
      <c r="D25" s="1152" t="str">
        <f t="shared" si="0"/>
        <v/>
      </c>
      <c r="E25" s="1156" t="s">
        <v>859</v>
      </c>
      <c r="F25" s="1152"/>
    </row>
    <row r="26" spans="1:7" ht="15" customHeight="1">
      <c r="A26" s="1154">
        <v>10</v>
      </c>
      <c r="B26" s="1152" t="s">
        <v>860</v>
      </c>
      <c r="C26" s="1155"/>
      <c r="D26" s="1152" t="str">
        <f t="shared" si="0"/>
        <v/>
      </c>
      <c r="E26" s="1157" t="s">
        <v>861</v>
      </c>
      <c r="F26" s="1152"/>
    </row>
    <row r="27" spans="1:7" ht="15" customHeight="1">
      <c r="A27" s="1158"/>
      <c r="B27" s="1158"/>
      <c r="C27" s="1159"/>
      <c r="D27" s="1160">
        <f>COUNTIF(D17:D26,"goed!")</f>
        <v>1</v>
      </c>
      <c r="F27" s="1161" t="s">
        <v>862</v>
      </c>
    </row>
    <row r="28" spans="1:7" ht="15" customHeight="1">
      <c r="A28" s="1148"/>
      <c r="C28" s="1159"/>
      <c r="E28" s="1150"/>
    </row>
    <row r="29" spans="1:7" s="1165" customFormat="1" ht="15" customHeight="1">
      <c r="A29" s="1162" t="s">
        <v>863</v>
      </c>
      <c r="B29" s="1163"/>
      <c r="C29" s="1164"/>
      <c r="E29" s="1166"/>
    </row>
    <row r="30" spans="1:7" ht="15" customHeight="1" thickBot="1">
      <c r="A30" s="1167" t="s">
        <v>864</v>
      </c>
      <c r="B30" s="1168"/>
      <c r="C30" s="1169"/>
      <c r="D30" s="1168"/>
      <c r="E30" s="1169"/>
      <c r="F30" s="1169"/>
      <c r="G30" s="1168"/>
    </row>
    <row r="31" spans="1:7" ht="9" customHeight="1" thickTop="1"/>
  </sheetData>
  <mergeCells count="3">
    <mergeCell ref="A1:G1"/>
    <mergeCell ref="A12:G12"/>
    <mergeCell ref="A14:G14"/>
  </mergeCells>
  <printOptions horizontalCentered="1"/>
  <pageMargins left="0.19685039370078741" right="0.19685039370078741" top="1.1811023622047245" bottom="0.78740157480314965" header="0.6692913385826772" footer="0.31496062992125984"/>
  <pageSetup paperSize="9" scale="87" orientation="portrait" verticalDpi="4294967293" r:id="rId1"/>
  <headerFooter alignWithMargins="0">
    <oddHeader>&amp;C&amp;20Basis cursus gecombineerdmet gevorderd</oddHeader>
    <oddFooter>&amp;L® computraining&amp;R&amp;D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="85" zoomScaleNormal="85" zoomScalePageLayoutView="85" workbookViewId="0">
      <selection activeCell="N22" sqref="N22"/>
    </sheetView>
  </sheetViews>
  <sheetFormatPr defaultColWidth="11.28515625" defaultRowHeight="15"/>
  <cols>
    <col min="1" max="1" width="19.85546875" customWidth="1"/>
    <col min="3" max="3" width="14.7109375" customWidth="1"/>
    <col min="4" max="4" width="14.140625" customWidth="1"/>
    <col min="5" max="5" width="5" customWidth="1"/>
  </cols>
  <sheetData>
    <row r="1" spans="1:4">
      <c r="A1" t="s">
        <v>481</v>
      </c>
    </row>
    <row r="2" spans="1:4">
      <c r="A2">
        <f>D12</f>
        <v>0</v>
      </c>
    </row>
    <row r="3" spans="1:4" ht="15.75" thickBot="1"/>
    <row r="4" spans="1:4" ht="21">
      <c r="A4" s="584" t="s">
        <v>463</v>
      </c>
      <c r="B4" s="564"/>
      <c r="C4" s="565" t="s">
        <v>482</v>
      </c>
      <c r="D4" s="566"/>
    </row>
    <row r="5" spans="1:4">
      <c r="A5" s="585"/>
      <c r="B5" s="586"/>
      <c r="C5" s="586"/>
      <c r="D5" s="587"/>
    </row>
    <row r="6" spans="1:4" ht="15.75">
      <c r="A6" s="588" t="s">
        <v>370</v>
      </c>
      <c r="B6" s="570" t="s">
        <v>372</v>
      </c>
      <c r="C6" s="570" t="s">
        <v>483</v>
      </c>
      <c r="D6" s="571" t="s">
        <v>466</v>
      </c>
    </row>
    <row r="7" spans="1:4" ht="15.75">
      <c r="A7" s="589" t="s">
        <v>467</v>
      </c>
      <c r="B7" s="573">
        <v>56</v>
      </c>
      <c r="C7" s="573">
        <v>3.42</v>
      </c>
      <c r="D7" s="574"/>
    </row>
    <row r="8" spans="1:4" ht="15.75">
      <c r="A8" s="589" t="s">
        <v>468</v>
      </c>
      <c r="B8" s="573">
        <v>66</v>
      </c>
      <c r="C8" s="573">
        <v>1.28</v>
      </c>
      <c r="D8" s="574"/>
    </row>
    <row r="9" spans="1:4" ht="15.75">
      <c r="A9" s="589" t="s">
        <v>469</v>
      </c>
      <c r="B9" s="573">
        <v>88</v>
      </c>
      <c r="C9" s="573">
        <v>1.59</v>
      </c>
      <c r="D9" s="574"/>
    </row>
    <row r="10" spans="1:4" ht="15.75">
      <c r="A10" s="589" t="s">
        <v>470</v>
      </c>
      <c r="B10" s="573">
        <v>233</v>
      </c>
      <c r="C10" s="573">
        <v>0.92</v>
      </c>
      <c r="D10" s="574"/>
    </row>
    <row r="11" spans="1:4" ht="15.75">
      <c r="A11" s="589" t="s">
        <v>471</v>
      </c>
      <c r="B11" s="573">
        <v>122</v>
      </c>
      <c r="C11" s="573">
        <v>0.69</v>
      </c>
      <c r="D11" s="574"/>
    </row>
    <row r="12" spans="1:4" ht="16.5" thickBot="1">
      <c r="A12" s="590" t="s">
        <v>374</v>
      </c>
      <c r="B12" s="576"/>
      <c r="C12" s="576"/>
      <c r="D12" s="577"/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zoomScaleNormal="100" zoomScaleSheetLayoutView="100" workbookViewId="0">
      <selection activeCell="L1" sqref="L1"/>
    </sheetView>
  </sheetViews>
  <sheetFormatPr defaultColWidth="8.85546875" defaultRowHeight="15"/>
  <cols>
    <col min="1" max="1" width="2.85546875" style="15" customWidth="1"/>
    <col min="2" max="2" width="8.42578125" customWidth="1"/>
    <col min="11" max="11" width="25.28515625" customWidth="1"/>
  </cols>
  <sheetData>
    <row r="1" spans="1:11" s="10" customFormat="1" ht="30.75" customHeight="1" thickBot="1">
      <c r="A1" s="40" t="s">
        <v>29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14" customFormat="1" ht="19.5" thickTop="1">
      <c r="A2" s="11" t="s">
        <v>30</v>
      </c>
      <c r="B2" s="11"/>
      <c r="C2" s="12"/>
      <c r="D2" s="12"/>
      <c r="E2" s="12"/>
      <c r="F2" s="12"/>
      <c r="G2" s="12"/>
      <c r="H2" s="12"/>
      <c r="I2" s="12"/>
      <c r="J2" s="12"/>
      <c r="K2" s="13"/>
    </row>
    <row r="3" spans="1:11" ht="15.75">
      <c r="A3" s="29">
        <v>1</v>
      </c>
      <c r="B3" s="14" t="s">
        <v>66</v>
      </c>
      <c r="C3" s="14"/>
      <c r="D3" s="14"/>
      <c r="E3" s="14"/>
      <c r="F3" s="14"/>
      <c r="G3" s="14"/>
      <c r="H3" s="14"/>
      <c r="I3" s="14"/>
      <c r="J3" s="14"/>
      <c r="K3" s="14"/>
    </row>
    <row r="4" spans="1:11" ht="15.75">
      <c r="A4" s="29">
        <v>2</v>
      </c>
      <c r="B4" s="14" t="s">
        <v>46</v>
      </c>
      <c r="C4" s="14"/>
      <c r="D4" s="14"/>
      <c r="E4" s="14"/>
      <c r="F4" s="14"/>
      <c r="G4" s="14"/>
      <c r="H4" s="14"/>
      <c r="I4" s="14"/>
      <c r="J4" s="14"/>
      <c r="K4" s="14"/>
    </row>
    <row r="5" spans="1:11" ht="15.75">
      <c r="A5" s="29">
        <v>3</v>
      </c>
      <c r="B5" s="14" t="s">
        <v>47</v>
      </c>
      <c r="C5" s="14"/>
      <c r="D5" s="14"/>
      <c r="E5" s="14"/>
      <c r="F5" s="14"/>
      <c r="G5" s="14"/>
      <c r="H5" s="14"/>
      <c r="I5" s="14"/>
      <c r="J5" s="14"/>
      <c r="K5" s="14"/>
    </row>
    <row r="6" spans="1:11" ht="15.75">
      <c r="A6" s="29">
        <v>4</v>
      </c>
      <c r="B6" s="14" t="s">
        <v>67</v>
      </c>
      <c r="C6" s="14"/>
      <c r="D6" s="14"/>
      <c r="E6" s="14"/>
      <c r="F6" s="14"/>
      <c r="G6" s="14"/>
      <c r="H6" s="14"/>
      <c r="I6" s="14"/>
      <c r="J6" s="14"/>
      <c r="K6" s="14"/>
    </row>
    <row r="7" spans="1:11" ht="15.75">
      <c r="A7" s="29">
        <v>5</v>
      </c>
      <c r="B7" s="14" t="s">
        <v>68</v>
      </c>
      <c r="C7" s="14"/>
      <c r="D7" s="14"/>
      <c r="E7" s="14"/>
      <c r="F7" s="14"/>
      <c r="G7" s="14"/>
      <c r="H7" s="14"/>
      <c r="I7" s="14"/>
      <c r="J7" s="14"/>
      <c r="K7" s="14"/>
    </row>
    <row r="8" spans="1:11" ht="15.75">
      <c r="A8" s="29">
        <v>6</v>
      </c>
      <c r="B8" s="14" t="s">
        <v>69</v>
      </c>
      <c r="C8" s="14"/>
      <c r="D8" s="14"/>
      <c r="E8" s="14"/>
      <c r="F8" s="14"/>
      <c r="G8" s="14"/>
      <c r="H8" s="14"/>
      <c r="I8" s="14"/>
      <c r="J8" s="14"/>
      <c r="K8" s="14"/>
    </row>
    <row r="10" spans="1:11" s="17" customFormat="1" ht="18.75">
      <c r="A10" s="11" t="s">
        <v>31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5.75">
      <c r="A11" s="19">
        <v>1</v>
      </c>
      <c r="B11" s="18" t="s">
        <v>48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5.75">
      <c r="A12" s="14">
        <v>2</v>
      </c>
      <c r="B12" s="14" t="s">
        <v>49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5.75">
      <c r="A13" s="14"/>
      <c r="B13" s="30" t="s">
        <v>32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5.75">
      <c r="A14" s="29"/>
      <c r="B14" s="31" t="s">
        <v>33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5.75">
      <c r="A15" s="14">
        <v>3</v>
      </c>
      <c r="B15" s="14" t="s">
        <v>50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5.75">
      <c r="A16" s="14">
        <v>4</v>
      </c>
      <c r="B16" s="14" t="s">
        <v>51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5.75">
      <c r="A17" s="14"/>
      <c r="B17" s="30" t="s">
        <v>34</v>
      </c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5.75">
      <c r="A18" s="14">
        <v>5</v>
      </c>
      <c r="B18" s="14" t="s">
        <v>52</v>
      </c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5.75">
      <c r="C19" s="14"/>
      <c r="D19" s="14"/>
      <c r="E19" s="14"/>
      <c r="F19" s="14"/>
    </row>
    <row r="20" spans="1:11" s="10" customFormat="1" ht="18.75">
      <c r="A20" s="11" t="s">
        <v>35</v>
      </c>
      <c r="B20" s="16"/>
      <c r="C20" s="16"/>
      <c r="D20" s="16"/>
      <c r="E20" s="16"/>
      <c r="F20" s="12"/>
      <c r="G20" s="12"/>
      <c r="H20" s="12"/>
      <c r="I20" s="12"/>
      <c r="J20" s="12"/>
      <c r="K20" s="12"/>
    </row>
    <row r="21" spans="1:11" ht="15.75">
      <c r="A21" s="29">
        <v>1</v>
      </c>
      <c r="B21" s="14" t="s">
        <v>53</v>
      </c>
      <c r="C21" s="14"/>
      <c r="D21" s="14"/>
      <c r="E21" s="14"/>
    </row>
    <row r="22" spans="1:11" ht="15.75">
      <c r="A22" s="29">
        <v>2</v>
      </c>
      <c r="B22" s="14" t="s">
        <v>70</v>
      </c>
      <c r="C22" s="14"/>
      <c r="D22" s="14"/>
      <c r="E22" s="14"/>
    </row>
    <row r="23" spans="1:11" ht="15.75">
      <c r="A23" s="29"/>
      <c r="B23" s="14" t="s">
        <v>71</v>
      </c>
      <c r="C23" s="14"/>
      <c r="D23" s="14"/>
      <c r="E23" s="14"/>
    </row>
    <row r="24" spans="1:11" ht="15.75">
      <c r="A24" s="29">
        <v>3</v>
      </c>
      <c r="B24" s="14" t="s">
        <v>72</v>
      </c>
      <c r="C24" s="14"/>
      <c r="D24" s="14"/>
      <c r="E24" s="14"/>
    </row>
    <row r="25" spans="1:11" ht="15.75">
      <c r="A25" s="29">
        <v>4</v>
      </c>
      <c r="B25" s="14" t="s">
        <v>73</v>
      </c>
      <c r="C25" s="14"/>
      <c r="D25" s="14"/>
      <c r="E25" s="14"/>
    </row>
    <row r="26" spans="1:11" ht="15.75">
      <c r="A26" s="29">
        <v>5</v>
      </c>
      <c r="B26" s="14" t="s">
        <v>74</v>
      </c>
      <c r="C26" s="14"/>
      <c r="D26" s="14"/>
      <c r="E26" s="14"/>
    </row>
    <row r="27" spans="1:11" ht="15.75">
      <c r="A27" s="29">
        <v>6</v>
      </c>
      <c r="B27" s="14" t="s">
        <v>75</v>
      </c>
      <c r="C27" s="14"/>
      <c r="D27" s="14"/>
      <c r="E27" s="14"/>
    </row>
    <row r="28" spans="1:11" ht="15.75">
      <c r="A28" s="29">
        <v>7</v>
      </c>
      <c r="B28" s="14" t="s">
        <v>54</v>
      </c>
      <c r="C28" s="14"/>
      <c r="D28" s="14"/>
      <c r="E28" s="14"/>
    </row>
    <row r="29" spans="1:11" ht="15.75">
      <c r="A29" s="29">
        <v>8</v>
      </c>
      <c r="B29" s="14" t="s">
        <v>76</v>
      </c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5.75">
      <c r="A30" s="29">
        <v>9</v>
      </c>
      <c r="B30" s="14" t="s">
        <v>77</v>
      </c>
    </row>
  </sheetData>
  <mergeCells count="1">
    <mergeCell ref="A1:K1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gecombineerd met gevorderd Excel 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HF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="85" zoomScaleNormal="85" zoomScalePageLayoutView="85" workbookViewId="0">
      <selection activeCell="L18" sqref="L18"/>
    </sheetView>
  </sheetViews>
  <sheetFormatPr defaultColWidth="11.28515625" defaultRowHeight="15"/>
  <cols>
    <col min="1" max="1" width="19.85546875" customWidth="1"/>
    <col min="3" max="3" width="14" customWidth="1"/>
    <col min="4" max="4" width="16.42578125" customWidth="1"/>
    <col min="5" max="5" width="5" customWidth="1"/>
  </cols>
  <sheetData>
    <row r="1" spans="1:4">
      <c r="A1" t="s">
        <v>484</v>
      </c>
    </row>
    <row r="2" spans="1:4">
      <c r="A2">
        <f>D12</f>
        <v>714.45999999999992</v>
      </c>
    </row>
    <row r="3" spans="1:4" ht="15.75" thickBot="1"/>
    <row r="4" spans="1:4" ht="21">
      <c r="A4" s="584" t="s">
        <v>463</v>
      </c>
      <c r="B4" s="564"/>
      <c r="C4" s="565" t="s">
        <v>485</v>
      </c>
      <c r="D4" s="566"/>
    </row>
    <row r="5" spans="1:4">
      <c r="A5" s="585"/>
      <c r="B5" s="586"/>
      <c r="C5" s="586"/>
      <c r="D5" s="587"/>
    </row>
    <row r="6" spans="1:4" ht="15.75">
      <c r="A6" s="588" t="s">
        <v>370</v>
      </c>
      <c r="B6" s="570" t="s">
        <v>372</v>
      </c>
      <c r="C6" s="570" t="s">
        <v>483</v>
      </c>
      <c r="D6" s="571" t="s">
        <v>466</v>
      </c>
    </row>
    <row r="7" spans="1:4" ht="15.75">
      <c r="A7" s="589" t="s">
        <v>467</v>
      </c>
      <c r="B7" s="573">
        <v>56</v>
      </c>
      <c r="C7" s="573">
        <v>3.42</v>
      </c>
      <c r="D7" s="574">
        <f>B7*C7</f>
        <v>191.51999999999998</v>
      </c>
    </row>
    <row r="8" spans="1:4" ht="15.75">
      <c r="A8" s="589" t="s">
        <v>468</v>
      </c>
      <c r="B8" s="573">
        <v>66</v>
      </c>
      <c r="C8" s="573">
        <v>1.28</v>
      </c>
      <c r="D8" s="574">
        <f t="shared" ref="D8:D11" si="0">B8*C8</f>
        <v>84.48</v>
      </c>
    </row>
    <row r="9" spans="1:4" ht="15.75">
      <c r="A9" s="589" t="s">
        <v>469</v>
      </c>
      <c r="B9" s="573">
        <v>88</v>
      </c>
      <c r="C9" s="573">
        <v>1.59</v>
      </c>
      <c r="D9" s="574">
        <f t="shared" si="0"/>
        <v>139.92000000000002</v>
      </c>
    </row>
    <row r="10" spans="1:4" ht="15.75">
      <c r="A10" s="589" t="s">
        <v>470</v>
      </c>
      <c r="B10" s="573">
        <v>233</v>
      </c>
      <c r="C10" s="573">
        <v>0.92</v>
      </c>
      <c r="D10" s="574">
        <f t="shared" si="0"/>
        <v>214.36</v>
      </c>
    </row>
    <row r="11" spans="1:4" ht="15.75">
      <c r="A11" s="589" t="s">
        <v>471</v>
      </c>
      <c r="B11" s="573">
        <v>122</v>
      </c>
      <c r="C11" s="573">
        <v>0.69</v>
      </c>
      <c r="D11" s="574">
        <f t="shared" si="0"/>
        <v>84.179999999999993</v>
      </c>
    </row>
    <row r="12" spans="1:4" ht="16.5" thickBot="1">
      <c r="A12" s="590" t="s">
        <v>374</v>
      </c>
      <c r="B12" s="576"/>
      <c r="C12" s="576"/>
      <c r="D12" s="577">
        <f>SUM(D7:D11)</f>
        <v>714.45999999999992</v>
      </c>
    </row>
  </sheetData>
  <pageMargins left="0.75" right="0.75" top="1" bottom="1" header="0.5" footer="0.5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="85" zoomScaleNormal="85" zoomScalePageLayoutView="85" workbookViewId="0">
      <selection activeCell="C26" sqref="C26"/>
    </sheetView>
  </sheetViews>
  <sheetFormatPr defaultColWidth="11.28515625" defaultRowHeight="15"/>
  <cols>
    <col min="1" max="1" width="19.85546875" customWidth="1"/>
    <col min="3" max="3" width="14.140625" customWidth="1"/>
    <col min="4" max="4" width="16" customWidth="1"/>
    <col min="5" max="5" width="5" customWidth="1"/>
  </cols>
  <sheetData>
    <row r="1" spans="1:4">
      <c r="A1" t="s">
        <v>486</v>
      </c>
    </row>
    <row r="2" spans="1:4">
      <c r="A2">
        <f>D12</f>
        <v>714.45999999999992</v>
      </c>
    </row>
    <row r="3" spans="1:4" ht="15.75" thickBot="1"/>
    <row r="4" spans="1:4" ht="21">
      <c r="A4" s="584" t="s">
        <v>463</v>
      </c>
      <c r="B4" s="564"/>
      <c r="C4" s="565" t="s">
        <v>487</v>
      </c>
      <c r="D4" s="566"/>
    </row>
    <row r="5" spans="1:4">
      <c r="A5" s="585"/>
      <c r="B5" s="586"/>
      <c r="C5" s="586"/>
      <c r="D5" s="587"/>
    </row>
    <row r="6" spans="1:4" ht="15.75">
      <c r="A6" s="588" t="s">
        <v>370</v>
      </c>
      <c r="B6" s="570" t="s">
        <v>372</v>
      </c>
      <c r="C6" s="570" t="s">
        <v>483</v>
      </c>
      <c r="D6" s="571" t="s">
        <v>466</v>
      </c>
    </row>
    <row r="7" spans="1:4" ht="15.75">
      <c r="A7" s="589" t="s">
        <v>467</v>
      </c>
      <c r="B7" s="573">
        <v>56</v>
      </c>
      <c r="C7" s="573">
        <v>3.42</v>
      </c>
      <c r="D7" s="574">
        <f>B7*C7</f>
        <v>191.51999999999998</v>
      </c>
    </row>
    <row r="8" spans="1:4" ht="15.75">
      <c r="A8" s="589" t="s">
        <v>468</v>
      </c>
      <c r="B8" s="573">
        <v>66</v>
      </c>
      <c r="C8" s="573">
        <v>1.28</v>
      </c>
      <c r="D8" s="574">
        <f t="shared" ref="D8:D11" si="0">B8*C8</f>
        <v>84.48</v>
      </c>
    </row>
    <row r="9" spans="1:4" ht="15.75">
      <c r="A9" s="589" t="s">
        <v>469</v>
      </c>
      <c r="B9" s="573">
        <v>88</v>
      </c>
      <c r="C9" s="573">
        <v>1.59</v>
      </c>
      <c r="D9" s="574">
        <f t="shared" si="0"/>
        <v>139.92000000000002</v>
      </c>
    </row>
    <row r="10" spans="1:4" ht="15.75">
      <c r="A10" s="589" t="s">
        <v>470</v>
      </c>
      <c r="B10" s="573">
        <v>233</v>
      </c>
      <c r="C10" s="573">
        <v>0.92</v>
      </c>
      <c r="D10" s="574">
        <f t="shared" si="0"/>
        <v>214.36</v>
      </c>
    </row>
    <row r="11" spans="1:4" ht="15.75">
      <c r="A11" s="589" t="s">
        <v>471</v>
      </c>
      <c r="B11" s="573">
        <v>122</v>
      </c>
      <c r="C11" s="573">
        <v>0.69</v>
      </c>
      <c r="D11" s="574">
        <f t="shared" si="0"/>
        <v>84.179999999999993</v>
      </c>
    </row>
    <row r="12" spans="1:4" ht="16.5" thickBot="1">
      <c r="A12" s="590" t="s">
        <v>374</v>
      </c>
      <c r="B12" s="576"/>
      <c r="C12" s="576"/>
      <c r="D12" s="577">
        <f>SUM(D7:D11)</f>
        <v>714.45999999999992</v>
      </c>
    </row>
  </sheetData>
  <pageMargins left="0.75" right="0.75" top="1" bottom="1" header="0.5" footer="0.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="85" zoomScaleNormal="85" zoomScalePageLayoutView="85" workbookViewId="0">
      <selection activeCell="I17" sqref="I17"/>
    </sheetView>
  </sheetViews>
  <sheetFormatPr defaultColWidth="11.28515625" defaultRowHeight="15"/>
  <cols>
    <col min="1" max="1" width="19.85546875" customWidth="1"/>
    <col min="3" max="3" width="13" customWidth="1"/>
    <col min="4" max="4" width="17.140625" customWidth="1"/>
    <col min="5" max="5" width="5" customWidth="1"/>
  </cols>
  <sheetData>
    <row r="1" spans="1:4">
      <c r="A1" t="s">
        <v>488</v>
      </c>
    </row>
    <row r="2" spans="1:4">
      <c r="A2">
        <f>D12</f>
        <v>714.45999999999992</v>
      </c>
    </row>
    <row r="3" spans="1:4" ht="15.75" thickBot="1"/>
    <row r="4" spans="1:4" ht="21">
      <c r="A4" s="584" t="s">
        <v>463</v>
      </c>
      <c r="B4" s="564"/>
      <c r="C4" s="565" t="s">
        <v>464</v>
      </c>
      <c r="D4" s="566"/>
    </row>
    <row r="5" spans="1:4">
      <c r="A5" s="585"/>
      <c r="B5" s="586"/>
      <c r="C5" s="586"/>
      <c r="D5" s="587"/>
    </row>
    <row r="6" spans="1:4" ht="15.75">
      <c r="A6" s="588" t="s">
        <v>370</v>
      </c>
      <c r="B6" s="570" t="s">
        <v>372</v>
      </c>
      <c r="C6" s="570" t="s">
        <v>483</v>
      </c>
      <c r="D6" s="571" t="s">
        <v>466</v>
      </c>
    </row>
    <row r="7" spans="1:4" ht="15.75">
      <c r="A7" s="589" t="s">
        <v>467</v>
      </c>
      <c r="B7" s="573">
        <v>56</v>
      </c>
      <c r="C7" s="573">
        <v>3.42</v>
      </c>
      <c r="D7" s="574">
        <f>B7*C7</f>
        <v>191.51999999999998</v>
      </c>
    </row>
    <row r="8" spans="1:4" ht="15.75">
      <c r="A8" s="589" t="s">
        <v>468</v>
      </c>
      <c r="B8" s="573">
        <v>66</v>
      </c>
      <c r="C8" s="573">
        <v>1.28</v>
      </c>
      <c r="D8" s="574">
        <f t="shared" ref="D8:D11" si="0">B8*C8</f>
        <v>84.48</v>
      </c>
    </row>
    <row r="9" spans="1:4" ht="15.75">
      <c r="A9" s="589" t="s">
        <v>469</v>
      </c>
      <c r="B9" s="573">
        <v>88</v>
      </c>
      <c r="C9" s="573">
        <v>1.59</v>
      </c>
      <c r="D9" s="574">
        <f t="shared" si="0"/>
        <v>139.92000000000002</v>
      </c>
    </row>
    <row r="10" spans="1:4" ht="15.75">
      <c r="A10" s="589" t="s">
        <v>470</v>
      </c>
      <c r="B10" s="573">
        <v>233</v>
      </c>
      <c r="C10" s="573">
        <v>0.92</v>
      </c>
      <c r="D10" s="574">
        <f t="shared" si="0"/>
        <v>214.36</v>
      </c>
    </row>
    <row r="11" spans="1:4" ht="15.75">
      <c r="A11" s="589" t="s">
        <v>471</v>
      </c>
      <c r="B11" s="573">
        <v>122</v>
      </c>
      <c r="C11" s="573">
        <v>0.69</v>
      </c>
      <c r="D11" s="574">
        <f t="shared" si="0"/>
        <v>84.179999999999993</v>
      </c>
    </row>
    <row r="12" spans="1:4" ht="16.5" thickBot="1">
      <c r="A12" s="590" t="s">
        <v>374</v>
      </c>
      <c r="B12" s="576"/>
      <c r="C12" s="576"/>
      <c r="D12" s="577">
        <f>SUM(D7:D11)</f>
        <v>714.45999999999992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zoomScaleNormal="100" zoomScaleSheetLayoutView="100" workbookViewId="0">
      <selection activeCell="I1" sqref="I1"/>
    </sheetView>
  </sheetViews>
  <sheetFormatPr defaultColWidth="9.140625" defaultRowHeight="15.75"/>
  <cols>
    <col min="1" max="1" width="3" style="55" customWidth="1"/>
    <col min="2" max="2" width="18.28515625" style="10" customWidth="1"/>
    <col min="3" max="3" width="10" style="10" customWidth="1"/>
    <col min="4" max="4" width="11" style="10" customWidth="1"/>
    <col min="5" max="5" width="13.5703125" style="10" bestFit="1" customWidth="1"/>
    <col min="6" max="6" width="17.7109375" style="10" bestFit="1" customWidth="1"/>
    <col min="7" max="8" width="11.85546875" style="10" customWidth="1"/>
    <col min="9" max="11" width="9.140625" style="10"/>
    <col min="12" max="12" width="11" style="58" bestFit="1" customWidth="1"/>
    <col min="13" max="14" width="9.140625" style="10"/>
    <col min="15" max="15" width="10" style="10" bestFit="1" customWidth="1"/>
    <col min="16" max="16384" width="9.140625" style="10"/>
  </cols>
  <sheetData>
    <row r="1" spans="1:12" s="43" customFormat="1" ht="30.75" customHeight="1" thickBot="1">
      <c r="A1" s="40" t="s">
        <v>78</v>
      </c>
      <c r="B1" s="40"/>
      <c r="C1" s="40"/>
      <c r="D1" s="40"/>
      <c r="E1" s="40"/>
      <c r="F1" s="40"/>
      <c r="G1" s="40"/>
      <c r="H1" s="40"/>
      <c r="L1" s="44"/>
    </row>
    <row r="2" spans="1:12" s="46" customFormat="1" ht="21.75" thickTop="1">
      <c r="A2" s="38" t="s">
        <v>79</v>
      </c>
      <c r="B2" s="45"/>
      <c r="C2" s="45"/>
      <c r="D2" s="45"/>
      <c r="E2" s="45"/>
      <c r="F2" s="45"/>
      <c r="G2" s="45"/>
      <c r="H2" s="45"/>
      <c r="L2" s="47"/>
    </row>
    <row r="3" spans="1:12" s="50" customFormat="1">
      <c r="A3" s="48">
        <v>1</v>
      </c>
      <c r="B3" s="18" t="s">
        <v>80</v>
      </c>
      <c r="C3" s="49"/>
      <c r="D3" s="49"/>
      <c r="E3" s="49"/>
      <c r="F3" s="49"/>
      <c r="G3" s="49"/>
      <c r="L3" s="51"/>
    </row>
    <row r="4" spans="1:12" s="50" customFormat="1">
      <c r="A4" s="48">
        <v>2</v>
      </c>
      <c r="B4" s="52" t="s">
        <v>81</v>
      </c>
      <c r="C4" s="49"/>
      <c r="D4" s="49"/>
      <c r="E4" s="49"/>
      <c r="F4" s="49"/>
      <c r="G4" s="49"/>
      <c r="L4" s="51"/>
    </row>
    <row r="5" spans="1:12" s="14" customFormat="1">
      <c r="A5" s="48">
        <v>3</v>
      </c>
      <c r="B5" s="53" t="s">
        <v>82</v>
      </c>
      <c r="C5" s="49"/>
      <c r="D5" s="49"/>
      <c r="E5" s="49"/>
      <c r="F5" s="49"/>
      <c r="G5" s="49"/>
      <c r="L5" s="54"/>
    </row>
    <row r="6" spans="1:12" s="14" customFormat="1">
      <c r="A6" s="55"/>
      <c r="B6" s="14" t="s">
        <v>83</v>
      </c>
      <c r="L6" s="54"/>
    </row>
    <row r="7" spans="1:12" s="14" customFormat="1">
      <c r="A7" s="56" t="s">
        <v>38</v>
      </c>
      <c r="B7" s="56"/>
      <c r="C7" s="56"/>
      <c r="D7" s="56"/>
      <c r="E7" s="56"/>
      <c r="F7" s="56"/>
      <c r="G7" s="56"/>
      <c r="H7" s="56"/>
      <c r="L7" s="54"/>
    </row>
    <row r="8" spans="1:12" ht="20.25">
      <c r="A8" s="57" t="s">
        <v>84</v>
      </c>
      <c r="B8" s="57"/>
      <c r="C8" s="57"/>
      <c r="D8" s="57"/>
      <c r="E8" s="57"/>
      <c r="F8" s="57"/>
      <c r="G8" s="57"/>
      <c r="H8" s="57"/>
    </row>
    <row r="9" spans="1:12" ht="16.5" thickBot="1">
      <c r="B9" s="59"/>
      <c r="C9" s="59"/>
      <c r="D9" s="60"/>
      <c r="E9" s="59"/>
      <c r="F9" s="59"/>
      <c r="G9" s="61"/>
      <c r="H9" s="62"/>
    </row>
    <row r="10" spans="1:12" ht="18.75">
      <c r="B10" s="63" t="s">
        <v>85</v>
      </c>
      <c r="C10" s="64" t="s">
        <v>86</v>
      </c>
      <c r="D10" s="64" t="s">
        <v>87</v>
      </c>
      <c r="E10" s="64" t="s">
        <v>88</v>
      </c>
      <c r="F10" s="64" t="s">
        <v>89</v>
      </c>
      <c r="G10" s="64" t="s">
        <v>90</v>
      </c>
      <c r="H10" s="65" t="s">
        <v>91</v>
      </c>
    </row>
    <row r="11" spans="1:12" ht="8.25" customHeight="1" thickBot="1">
      <c r="B11" s="66"/>
      <c r="C11" s="67"/>
      <c r="D11" s="68"/>
      <c r="E11" s="68"/>
      <c r="F11" s="68"/>
      <c r="G11" s="68"/>
      <c r="H11" s="69"/>
    </row>
    <row r="12" spans="1:12" ht="15.95" customHeight="1" thickTop="1">
      <c r="B12" s="70" t="s">
        <v>92</v>
      </c>
      <c r="C12" s="71" t="s">
        <v>93</v>
      </c>
      <c r="D12" s="72">
        <v>25</v>
      </c>
      <c r="E12" s="73">
        <v>6.5</v>
      </c>
      <c r="F12" s="74">
        <v>0.6</v>
      </c>
      <c r="G12" s="75">
        <v>42879</v>
      </c>
      <c r="H12" s="76">
        <v>475456785</v>
      </c>
    </row>
    <row r="13" spans="1:12" ht="15.95" customHeight="1">
      <c r="B13" s="70" t="s">
        <v>94</v>
      </c>
      <c r="C13" s="77" t="s">
        <v>95</v>
      </c>
      <c r="D13" s="78">
        <v>30</v>
      </c>
      <c r="E13" s="79">
        <v>7.8</v>
      </c>
      <c r="F13" s="80">
        <v>0.9</v>
      </c>
      <c r="G13" s="81">
        <v>42879</v>
      </c>
      <c r="H13" s="82">
        <v>774567851</v>
      </c>
    </row>
    <row r="14" spans="1:12" ht="15.95" customHeight="1">
      <c r="B14" s="70" t="s">
        <v>96</v>
      </c>
      <c r="C14" s="77" t="s">
        <v>97</v>
      </c>
      <c r="D14" s="78">
        <v>35</v>
      </c>
      <c r="E14" s="79">
        <v>6.5</v>
      </c>
      <c r="F14" s="80">
        <v>0.7</v>
      </c>
      <c r="G14" s="81">
        <v>42879</v>
      </c>
      <c r="H14" s="82">
        <v>736789217</v>
      </c>
    </row>
    <row r="15" spans="1:12" ht="15.95" customHeight="1">
      <c r="B15" s="70" t="s">
        <v>98</v>
      </c>
      <c r="C15" s="77" t="s">
        <v>99</v>
      </c>
      <c r="D15" s="78">
        <v>40</v>
      </c>
      <c r="E15" s="79">
        <v>8.6999999999999993</v>
      </c>
      <c r="F15" s="80">
        <v>0.75</v>
      </c>
      <c r="G15" s="81">
        <v>42880</v>
      </c>
      <c r="H15" s="82">
        <v>372789983</v>
      </c>
    </row>
    <row r="16" spans="1:12" ht="15.95" customHeight="1">
      <c r="B16" s="70" t="s">
        <v>100</v>
      </c>
      <c r="C16" s="77" t="s">
        <v>101</v>
      </c>
      <c r="D16" s="78">
        <v>45</v>
      </c>
      <c r="E16" s="79">
        <v>4.7</v>
      </c>
      <c r="F16" s="80">
        <v>0.55000000000000004</v>
      </c>
      <c r="G16" s="81">
        <v>42880</v>
      </c>
      <c r="H16" s="82">
        <v>671901049</v>
      </c>
    </row>
    <row r="17" spans="1:14" ht="15.95" customHeight="1" thickBot="1">
      <c r="B17" s="70" t="s">
        <v>102</v>
      </c>
      <c r="C17" s="83" t="s">
        <v>93</v>
      </c>
      <c r="D17" s="84">
        <v>50</v>
      </c>
      <c r="E17" s="85">
        <v>9.8000000000000007</v>
      </c>
      <c r="F17" s="86">
        <v>0.89</v>
      </c>
      <c r="G17" s="87">
        <v>42881</v>
      </c>
      <c r="H17" s="88">
        <v>971012115</v>
      </c>
    </row>
    <row r="18" spans="1:14" ht="17.25" thickTop="1" thickBot="1">
      <c r="A18" s="89"/>
      <c r="B18" s="90" t="s">
        <v>103</v>
      </c>
      <c r="C18" s="91" t="s">
        <v>104</v>
      </c>
      <c r="D18" s="92" t="s">
        <v>105</v>
      </c>
      <c r="E18" s="93" t="s">
        <v>106</v>
      </c>
      <c r="F18" s="93" t="s">
        <v>107</v>
      </c>
      <c r="G18" s="93" t="s">
        <v>108</v>
      </c>
      <c r="H18" s="94" t="s">
        <v>91</v>
      </c>
    </row>
    <row r="19" spans="1:14" s="62" customFormat="1" ht="15.75" customHeight="1">
      <c r="A19" s="95"/>
      <c r="I19" s="96" t="s">
        <v>109</v>
      </c>
      <c r="J19" s="96"/>
      <c r="K19" s="96"/>
      <c r="L19" s="97"/>
      <c r="M19" s="96"/>
      <c r="N19" s="96"/>
    </row>
    <row r="20" spans="1:14" s="62" customFormat="1" ht="17.100000000000001" customHeight="1">
      <c r="A20" s="56" t="s">
        <v>39</v>
      </c>
      <c r="B20" s="56"/>
      <c r="C20" s="56"/>
      <c r="D20" s="56"/>
      <c r="E20" s="56"/>
      <c r="F20" s="56"/>
      <c r="G20" s="56"/>
      <c r="H20" s="56"/>
      <c r="I20" s="98"/>
      <c r="L20" s="98"/>
    </row>
    <row r="21" spans="1:14" s="62" customFormat="1" ht="17.100000000000001" customHeight="1">
      <c r="A21" s="57" t="s">
        <v>84</v>
      </c>
      <c r="B21" s="57"/>
      <c r="C21" s="57"/>
      <c r="D21" s="57"/>
      <c r="E21" s="57"/>
      <c r="F21" s="57"/>
      <c r="G21" s="57"/>
      <c r="H21" s="57"/>
      <c r="I21" s="98"/>
      <c r="L21" s="98"/>
    </row>
    <row r="22" spans="1:14" customFormat="1" ht="17.100000000000001" customHeight="1" thickBot="1">
      <c r="A22" s="55"/>
      <c r="B22" s="59"/>
      <c r="C22" s="59"/>
      <c r="D22" s="60"/>
      <c r="E22" s="59"/>
      <c r="F22" s="59"/>
      <c r="G22" s="61"/>
      <c r="H22" s="62"/>
      <c r="I22" s="99"/>
      <c r="L22" s="99"/>
    </row>
    <row r="23" spans="1:14" customFormat="1" ht="18.75">
      <c r="A23" s="55"/>
      <c r="B23" s="63" t="s">
        <v>85</v>
      </c>
      <c r="C23" s="64" t="s">
        <v>86</v>
      </c>
      <c r="D23" s="64" t="s">
        <v>87</v>
      </c>
      <c r="E23" s="64" t="s">
        <v>88</v>
      </c>
      <c r="F23" s="64" t="s">
        <v>89</v>
      </c>
      <c r="G23" s="64" t="s">
        <v>90</v>
      </c>
      <c r="H23" s="65" t="s">
        <v>91</v>
      </c>
      <c r="I23" s="99"/>
      <c r="L23" s="99"/>
    </row>
    <row r="24" spans="1:14" customFormat="1" ht="6" customHeight="1">
      <c r="A24" s="55"/>
      <c r="B24" s="66"/>
      <c r="C24" s="68"/>
      <c r="D24" s="68"/>
      <c r="E24" s="68"/>
      <c r="F24" s="68"/>
      <c r="G24" s="68"/>
      <c r="H24" s="69"/>
      <c r="I24" s="99"/>
      <c r="L24" s="99"/>
    </row>
    <row r="25" spans="1:14" customFormat="1" ht="15.95" customHeight="1">
      <c r="A25" s="55"/>
      <c r="B25" s="70" t="s">
        <v>92</v>
      </c>
      <c r="C25" s="100" t="s">
        <v>93</v>
      </c>
      <c r="D25" s="101">
        <v>25</v>
      </c>
      <c r="E25" s="102">
        <v>6.5</v>
      </c>
      <c r="F25" s="103">
        <v>0.6</v>
      </c>
      <c r="G25" s="104">
        <v>42879</v>
      </c>
      <c r="H25" s="105">
        <v>475456785</v>
      </c>
      <c r="I25" s="99"/>
      <c r="L25" s="99"/>
    </row>
    <row r="26" spans="1:14" customFormat="1" ht="15.95" customHeight="1">
      <c r="A26" s="55"/>
      <c r="B26" s="70" t="s">
        <v>94</v>
      </c>
      <c r="C26" s="100" t="s">
        <v>95</v>
      </c>
      <c r="D26" s="101">
        <v>30</v>
      </c>
      <c r="E26" s="102">
        <v>7.8</v>
      </c>
      <c r="F26" s="103">
        <v>0.9</v>
      </c>
      <c r="G26" s="104">
        <v>42879</v>
      </c>
      <c r="H26" s="105">
        <v>774567851</v>
      </c>
      <c r="I26" s="99"/>
      <c r="L26" s="99"/>
    </row>
    <row r="27" spans="1:14" customFormat="1" ht="15.95" customHeight="1">
      <c r="A27" s="55"/>
      <c r="B27" s="70" t="s">
        <v>96</v>
      </c>
      <c r="C27" s="100" t="s">
        <v>97</v>
      </c>
      <c r="D27" s="101">
        <v>35</v>
      </c>
      <c r="E27" s="102">
        <v>6.5</v>
      </c>
      <c r="F27" s="103">
        <v>0.7</v>
      </c>
      <c r="G27" s="104">
        <v>42879</v>
      </c>
      <c r="H27" s="105">
        <v>736789217</v>
      </c>
      <c r="I27" s="99"/>
      <c r="L27" s="99"/>
    </row>
    <row r="28" spans="1:14" customFormat="1" ht="15.95" customHeight="1">
      <c r="A28" s="55"/>
      <c r="B28" s="70" t="s">
        <v>98</v>
      </c>
      <c r="C28" s="100" t="s">
        <v>99</v>
      </c>
      <c r="D28" s="101">
        <v>40</v>
      </c>
      <c r="E28" s="102">
        <v>8.6999999999999993</v>
      </c>
      <c r="F28" s="103">
        <v>0.75</v>
      </c>
      <c r="G28" s="104">
        <v>42880</v>
      </c>
      <c r="H28" s="105">
        <v>372789983</v>
      </c>
      <c r="I28" s="99"/>
      <c r="L28" s="99"/>
    </row>
    <row r="29" spans="1:14" customFormat="1" ht="15.95" customHeight="1">
      <c r="A29" s="55"/>
      <c r="B29" s="70" t="s">
        <v>100</v>
      </c>
      <c r="C29" s="100" t="s">
        <v>101</v>
      </c>
      <c r="D29" s="101">
        <v>45</v>
      </c>
      <c r="E29" s="102">
        <v>4.7</v>
      </c>
      <c r="F29" s="103">
        <v>0.55000000000000004</v>
      </c>
      <c r="G29" s="104">
        <v>42880</v>
      </c>
      <c r="H29" s="105">
        <v>671901049</v>
      </c>
      <c r="I29" s="99"/>
      <c r="L29" s="99"/>
    </row>
    <row r="30" spans="1:14" customFormat="1" ht="15.95" customHeight="1" thickBot="1">
      <c r="A30" s="55"/>
      <c r="B30" s="70" t="s">
        <v>102</v>
      </c>
      <c r="C30" s="106" t="s">
        <v>93</v>
      </c>
      <c r="D30" s="107">
        <v>50</v>
      </c>
      <c r="E30" s="108">
        <v>9.8000000000000007</v>
      </c>
      <c r="F30" s="109">
        <v>0.89</v>
      </c>
      <c r="G30" s="110">
        <v>42881</v>
      </c>
      <c r="H30" s="111">
        <v>971012115</v>
      </c>
      <c r="I30" s="99"/>
      <c r="L30" s="99"/>
    </row>
    <row r="31" spans="1:14" customFormat="1" ht="17.25" thickTop="1" thickBot="1">
      <c r="A31" s="55"/>
      <c r="B31" s="90" t="s">
        <v>103</v>
      </c>
      <c r="C31" s="112" t="s">
        <v>104</v>
      </c>
      <c r="D31" s="113" t="s">
        <v>105</v>
      </c>
      <c r="E31" s="114" t="s">
        <v>106</v>
      </c>
      <c r="F31" s="114" t="s">
        <v>107</v>
      </c>
      <c r="G31" s="114" t="s">
        <v>108</v>
      </c>
      <c r="H31" s="115" t="s">
        <v>91</v>
      </c>
      <c r="I31" s="99"/>
      <c r="L31" s="99"/>
    </row>
  </sheetData>
  <mergeCells count="5">
    <mergeCell ref="A1:H1"/>
    <mergeCell ref="A7:H7"/>
    <mergeCell ref="A8:H8"/>
    <mergeCell ref="A20:H20"/>
    <mergeCell ref="A21:H21"/>
  </mergeCells>
  <printOptions horizontalCentered="1"/>
  <pageMargins left="0.19685039370078741" right="0.19685039370078741" top="1.1811023622047245" bottom="0.59055118110236227" header="0.51181102362204722" footer="0.51181102362204722"/>
  <pageSetup paperSize="9" orientation="portrait" blackAndWhite="1" horizontalDpi="4294967293" verticalDpi="4294967293" r:id="rId1"/>
  <headerFooter scaleWithDoc="0">
    <oddHeader>&amp;C&amp;20Basiscursus gecombineerd met gevorderd  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zoomScaleNormal="100" zoomScaleSheetLayoutView="100" workbookViewId="0">
      <selection activeCell="M1" sqref="M1"/>
    </sheetView>
  </sheetViews>
  <sheetFormatPr defaultColWidth="8.85546875" defaultRowHeight="15.75"/>
  <cols>
    <col min="1" max="1" width="3.140625" style="116" customWidth="1"/>
    <col min="12" max="12" width="16.42578125" customWidth="1"/>
    <col min="14" max="14" width="12.28515625" bestFit="1" customWidth="1"/>
    <col min="16" max="16" width="9" bestFit="1" customWidth="1"/>
  </cols>
  <sheetData>
    <row r="1" spans="1:12" s="10" customFormat="1" ht="30" customHeight="1" thickBot="1">
      <c r="A1" s="40" t="s">
        <v>110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17" customFormat="1" ht="19.5" thickTop="1">
      <c r="A2" s="38" t="s">
        <v>111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>
      <c r="A3" s="116">
        <v>1</v>
      </c>
      <c r="B3" s="14" t="s">
        <v>112</v>
      </c>
      <c r="C3" s="14"/>
      <c r="D3" s="14"/>
      <c r="E3" s="14"/>
      <c r="F3" s="14"/>
      <c r="G3" s="14"/>
      <c r="H3" s="14"/>
      <c r="I3" s="14"/>
      <c r="J3" s="14"/>
    </row>
    <row r="4" spans="1:12">
      <c r="A4" s="116">
        <v>2</v>
      </c>
      <c r="B4" s="14" t="s">
        <v>113</v>
      </c>
      <c r="C4" s="14"/>
      <c r="D4" s="14"/>
      <c r="E4" s="14"/>
      <c r="F4" s="14"/>
      <c r="G4" s="14"/>
      <c r="H4" s="14"/>
      <c r="I4" s="14"/>
      <c r="J4" s="14"/>
    </row>
    <row r="5" spans="1:12">
      <c r="A5" s="116">
        <v>3</v>
      </c>
      <c r="B5" s="14" t="s">
        <v>114</v>
      </c>
      <c r="C5" s="14"/>
      <c r="D5" s="14"/>
      <c r="E5" s="14"/>
      <c r="F5" s="14"/>
      <c r="G5" s="14"/>
      <c r="H5" s="14"/>
      <c r="I5" s="14"/>
      <c r="J5" s="14"/>
    </row>
    <row r="6" spans="1:12">
      <c r="A6" s="116">
        <v>4</v>
      </c>
      <c r="B6" s="14" t="s">
        <v>115</v>
      </c>
      <c r="C6" s="14"/>
      <c r="D6" s="14"/>
      <c r="E6" s="14"/>
      <c r="F6" s="14"/>
      <c r="G6" s="14"/>
      <c r="H6" s="14"/>
      <c r="I6" s="14"/>
      <c r="J6" s="14"/>
    </row>
    <row r="7" spans="1:12">
      <c r="A7" s="116">
        <v>5</v>
      </c>
      <c r="B7" s="14" t="s">
        <v>116</v>
      </c>
      <c r="C7" s="14"/>
      <c r="D7" s="14"/>
      <c r="E7" s="14"/>
      <c r="F7" s="14"/>
      <c r="G7" s="14"/>
      <c r="H7" s="14"/>
      <c r="I7" s="14"/>
      <c r="J7" s="14"/>
    </row>
    <row r="8" spans="1:12">
      <c r="A8" s="116">
        <v>6</v>
      </c>
      <c r="B8" s="14" t="s">
        <v>117</v>
      </c>
      <c r="C8" s="14"/>
      <c r="D8" s="14"/>
      <c r="E8" s="14"/>
      <c r="F8" s="14"/>
      <c r="G8" s="14"/>
      <c r="H8" s="14"/>
      <c r="I8" s="14"/>
      <c r="J8" s="14"/>
    </row>
    <row r="9" spans="1:12">
      <c r="B9" s="14"/>
      <c r="C9" s="14"/>
      <c r="D9" s="14"/>
      <c r="E9" s="14"/>
      <c r="F9" s="14"/>
      <c r="G9" s="14"/>
      <c r="H9" s="14"/>
      <c r="I9" s="14"/>
      <c r="J9" s="14"/>
    </row>
    <row r="10" spans="1:12" s="10" customFormat="1" ht="18.75">
      <c r="A10" s="38" t="s">
        <v>118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>
      <c r="A11" s="116">
        <v>1</v>
      </c>
      <c r="B11" s="14" t="s">
        <v>119</v>
      </c>
      <c r="C11" s="14"/>
      <c r="D11" s="14"/>
      <c r="E11" s="14"/>
      <c r="F11" s="14"/>
      <c r="G11" s="14"/>
      <c r="H11" s="14"/>
      <c r="I11" s="14"/>
      <c r="J11" s="14"/>
    </row>
    <row r="12" spans="1:12">
      <c r="A12" s="116">
        <v>2</v>
      </c>
      <c r="B12" s="14" t="s">
        <v>120</v>
      </c>
      <c r="C12" s="14"/>
      <c r="D12" s="14"/>
      <c r="E12" s="14"/>
      <c r="F12" s="14"/>
      <c r="G12" s="14"/>
      <c r="H12" s="14"/>
      <c r="I12" s="14"/>
      <c r="J12" s="14"/>
    </row>
    <row r="13" spans="1:12">
      <c r="A13" s="116">
        <v>3</v>
      </c>
      <c r="B13" s="14" t="s">
        <v>121</v>
      </c>
      <c r="C13" s="14"/>
      <c r="D13" s="14"/>
      <c r="E13" s="14"/>
      <c r="F13" s="14"/>
      <c r="G13" s="14"/>
      <c r="H13" s="14"/>
      <c r="I13" s="14"/>
      <c r="J13" s="14"/>
    </row>
    <row r="14" spans="1:12">
      <c r="A14" s="116">
        <v>4</v>
      </c>
      <c r="B14" s="14" t="s">
        <v>122</v>
      </c>
      <c r="C14" s="14"/>
      <c r="D14" s="14"/>
      <c r="E14" s="14"/>
      <c r="F14" s="14"/>
      <c r="G14" s="14"/>
      <c r="H14" s="14"/>
      <c r="I14" s="14"/>
      <c r="J14" s="14"/>
    </row>
    <row r="15" spans="1:12">
      <c r="B15" s="14" t="s">
        <v>123</v>
      </c>
      <c r="C15" s="14"/>
      <c r="D15" s="14"/>
      <c r="E15" s="14"/>
      <c r="F15" s="14"/>
      <c r="G15" s="14"/>
      <c r="H15" s="14"/>
      <c r="I15" s="14"/>
      <c r="J15" s="14"/>
    </row>
    <row r="16" spans="1:12">
      <c r="B16" s="14"/>
      <c r="C16" s="14"/>
      <c r="D16" s="14"/>
      <c r="E16" s="14"/>
      <c r="F16" s="14"/>
      <c r="G16" s="14"/>
      <c r="H16" s="14"/>
      <c r="I16" s="14"/>
      <c r="J16" s="14"/>
    </row>
    <row r="17" spans="1:12" s="14" customFormat="1" ht="18.75">
      <c r="A17" s="38" t="s">
        <v>124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s="14" customFormat="1">
      <c r="A18" s="116">
        <v>1</v>
      </c>
      <c r="B18" s="117" t="s">
        <v>125</v>
      </c>
    </row>
    <row r="19" spans="1:12" s="14" customFormat="1">
      <c r="A19" s="116"/>
      <c r="B19" s="14" t="s">
        <v>126</v>
      </c>
    </row>
    <row r="20" spans="1:12" s="14" customFormat="1">
      <c r="A20" s="116"/>
      <c r="B20" s="14" t="s">
        <v>127</v>
      </c>
    </row>
    <row r="21" spans="1:12" s="14" customFormat="1">
      <c r="A21" s="116">
        <v>2</v>
      </c>
      <c r="B21" s="117" t="s">
        <v>128</v>
      </c>
    </row>
    <row r="22" spans="1:12" s="14" customFormat="1">
      <c r="A22" s="116"/>
      <c r="B22" s="14" t="s">
        <v>126</v>
      </c>
    </row>
    <row r="23" spans="1:12">
      <c r="B23" s="14" t="s">
        <v>129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>
      <c r="A24" s="116">
        <v>3</v>
      </c>
      <c r="B24" s="117" t="s">
        <v>130</v>
      </c>
      <c r="C24" s="14"/>
    </row>
    <row r="25" spans="1:12">
      <c r="B25" s="14" t="s">
        <v>126</v>
      </c>
      <c r="C25" s="14"/>
    </row>
    <row r="26" spans="1:12">
      <c r="B26" s="14" t="s">
        <v>131</v>
      </c>
      <c r="C26" s="14"/>
    </row>
    <row r="27" spans="1:12">
      <c r="B27" s="14"/>
      <c r="C27" s="14"/>
    </row>
    <row r="28" spans="1:12" s="17" customFormat="1" ht="18.75">
      <c r="A28" s="11" t="s">
        <v>132</v>
      </c>
      <c r="B28" s="16"/>
      <c r="C28" s="16"/>
      <c r="D28" s="16"/>
      <c r="E28" s="16"/>
      <c r="F28" s="118"/>
      <c r="G28" s="118"/>
      <c r="H28" s="118"/>
      <c r="I28" s="118"/>
      <c r="J28" s="118"/>
      <c r="K28" s="118"/>
      <c r="L28" s="16"/>
    </row>
    <row r="29" spans="1:12" s="14" customFormat="1">
      <c r="A29" s="116">
        <v>1</v>
      </c>
      <c r="B29" s="14" t="s">
        <v>133</v>
      </c>
    </row>
    <row r="30" spans="1:12" s="14" customFormat="1">
      <c r="A30" s="116">
        <v>2</v>
      </c>
      <c r="B30" s="14" t="s">
        <v>134</v>
      </c>
    </row>
    <row r="31" spans="1:12">
      <c r="A31" s="116">
        <v>3</v>
      </c>
      <c r="B31" s="14" t="s">
        <v>135</v>
      </c>
    </row>
    <row r="32" spans="1:12" ht="15">
      <c r="A32" s="15">
        <v>4</v>
      </c>
      <c r="B32" t="s">
        <v>136</v>
      </c>
    </row>
    <row r="33" spans="1:1" ht="15">
      <c r="A33" s="15"/>
    </row>
    <row r="34" spans="1:1" ht="15">
      <c r="A34" s="15"/>
    </row>
    <row r="35" spans="1:1" ht="15">
      <c r="A35" s="15"/>
    </row>
    <row r="36" spans="1:1" ht="15">
      <c r="A36" s="15"/>
    </row>
    <row r="37" spans="1:1" ht="15">
      <c r="A37" s="15"/>
    </row>
    <row r="38" spans="1:1" ht="15">
      <c r="A38" s="15"/>
    </row>
    <row r="39" spans="1:1" ht="15">
      <c r="A39" s="15"/>
    </row>
    <row r="40" spans="1:1" ht="15">
      <c r="A40" s="15"/>
    </row>
  </sheetData>
  <mergeCells count="1">
    <mergeCell ref="A1:L1"/>
  </mergeCells>
  <printOptions horizontalCentered="1"/>
  <pageMargins left="0.23622047244094491" right="0.23622047244094491" top="1.1417322834645669" bottom="0.74803149606299213" header="0.70866141732283472" footer="0.31496062992125984"/>
  <pageSetup paperSize="9" scale="91" orientation="portrait" blackAndWhite="1" horizontalDpi="4294967293" verticalDpi="4294967293" r:id="rId1"/>
  <headerFooter scaleWithDoc="0">
    <oddHeader>&amp;C&amp;20Basiscursus gecombineerd met gevorderd&amp;R&amp;G</oddHeader>
    <firstHeader>&amp;L&amp;P&amp;C&amp;24Basiscursus Excel 2010</firstHeader>
    <firstFooter>&amp;L® computraining&amp;R&amp;D</firstFooter>
  </headerFooter>
  <rowBreaks count="1" manualBreakCount="1">
    <brk id="35" max="11" man="1"/>
  </rowBreak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7"/>
  <sheetViews>
    <sheetView showGridLines="0" showZeros="0" zoomScaleNormal="100" zoomScaleSheetLayoutView="100" workbookViewId="0">
      <selection activeCell="S1" sqref="S1"/>
    </sheetView>
  </sheetViews>
  <sheetFormatPr defaultColWidth="8.85546875" defaultRowHeight="15"/>
  <cols>
    <col min="1" max="1" width="4.42578125" style="139" customWidth="1"/>
    <col min="2" max="10" width="5.140625" style="10" customWidth="1"/>
    <col min="11" max="11" width="4.28515625" style="10" bestFit="1" customWidth="1"/>
    <col min="12" max="13" width="5.42578125" style="10" customWidth="1"/>
    <col min="14" max="14" width="8.85546875" style="10"/>
    <col min="15" max="16" width="8.140625" style="10" customWidth="1"/>
    <col min="17" max="17" width="13.28515625" style="126" customWidth="1"/>
    <col min="18" max="18" width="9.140625" style="10" customWidth="1"/>
    <col min="19" max="19" width="9" style="10" customWidth="1"/>
    <col min="20" max="25" width="6.28515625" style="10" customWidth="1"/>
    <col min="26" max="28" width="9" style="10" customWidth="1"/>
    <col min="29" max="16384" width="8.85546875" style="10"/>
  </cols>
  <sheetData>
    <row r="1" spans="1:26" ht="30" customHeight="1" thickBot="1">
      <c r="A1" s="40" t="s">
        <v>137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26" s="122" customFormat="1" ht="19.5" thickTop="1">
      <c r="A2" s="119" t="s">
        <v>138</v>
      </c>
      <c r="B2" s="120"/>
      <c r="C2" s="120"/>
      <c r="D2" s="120"/>
      <c r="E2" s="120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0"/>
      <c r="T2" s="28" t="s">
        <v>139</v>
      </c>
      <c r="U2" s="28" t="s">
        <v>140</v>
      </c>
      <c r="V2" s="28" t="s">
        <v>141</v>
      </c>
      <c r="W2" s="28" t="s">
        <v>142</v>
      </c>
      <c r="X2" s="28" t="s">
        <v>143</v>
      </c>
      <c r="Y2" s="28" t="s">
        <v>144</v>
      </c>
      <c r="Z2" s="28"/>
    </row>
    <row r="3" spans="1:26" s="14" customFormat="1" ht="15.75">
      <c r="A3" s="123">
        <v>1</v>
      </c>
      <c r="B3" s="124" t="s">
        <v>145</v>
      </c>
      <c r="Q3" s="125"/>
      <c r="S3" s="126" t="s">
        <v>146</v>
      </c>
    </row>
    <row r="4" spans="1:26" s="14" customFormat="1" ht="15.75">
      <c r="A4" s="123">
        <v>2</v>
      </c>
      <c r="B4" s="124" t="s">
        <v>147</v>
      </c>
      <c r="Q4" s="125"/>
      <c r="R4" s="125"/>
      <c r="S4" s="4" t="s">
        <v>148</v>
      </c>
    </row>
    <row r="5" spans="1:26" s="14" customFormat="1" ht="15.75">
      <c r="A5" s="123">
        <v>3</v>
      </c>
      <c r="B5" s="124" t="s">
        <v>149</v>
      </c>
      <c r="Q5" s="125"/>
      <c r="S5" s="126" t="s">
        <v>150</v>
      </c>
    </row>
    <row r="6" spans="1:26" s="14" customFormat="1" ht="15.75">
      <c r="A6" s="123">
        <v>4</v>
      </c>
      <c r="B6" s="124" t="s">
        <v>151</v>
      </c>
      <c r="Q6" s="125"/>
      <c r="S6" s="126" t="s">
        <v>152</v>
      </c>
    </row>
    <row r="7" spans="1:26" s="14" customFormat="1" ht="15.75">
      <c r="A7" s="123">
        <v>5</v>
      </c>
      <c r="B7" s="49" t="s">
        <v>153</v>
      </c>
      <c r="C7" s="49"/>
      <c r="D7" s="49"/>
      <c r="E7" s="49"/>
      <c r="F7" s="49"/>
      <c r="Q7" s="125"/>
      <c r="S7" s="126" t="s">
        <v>154</v>
      </c>
    </row>
    <row r="8" spans="1:26" s="14" customFormat="1" ht="15.75">
      <c r="A8" s="123">
        <v>6</v>
      </c>
      <c r="B8" s="49" t="s">
        <v>155</v>
      </c>
      <c r="C8" s="49"/>
      <c r="D8" s="49"/>
      <c r="E8" s="49"/>
      <c r="F8" s="49"/>
      <c r="Q8" s="125"/>
    </row>
    <row r="9" spans="1:26" s="14" customFormat="1" ht="15.75">
      <c r="A9" s="123"/>
      <c r="B9" s="49"/>
      <c r="C9" s="49"/>
      <c r="D9" s="49"/>
      <c r="E9" s="49"/>
      <c r="F9" s="49"/>
      <c r="Q9" s="125"/>
    </row>
    <row r="10" spans="1:26" s="17" customFormat="1" ht="19.5" customHeight="1">
      <c r="A10" s="119" t="s">
        <v>156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</row>
    <row r="11" spans="1:26" s="14" customFormat="1" ht="15.75">
      <c r="A11" s="123">
        <v>1</v>
      </c>
      <c r="B11" s="49" t="s">
        <v>157</v>
      </c>
      <c r="C11" s="49"/>
      <c r="D11" s="49"/>
      <c r="E11" s="49"/>
      <c r="F11" s="49"/>
      <c r="Q11" s="125"/>
      <c r="S11" s="126"/>
    </row>
    <row r="12" spans="1:26" s="14" customFormat="1" ht="15.75">
      <c r="A12" s="123">
        <v>2</v>
      </c>
      <c r="B12" s="49" t="s">
        <v>158</v>
      </c>
      <c r="C12" s="49"/>
      <c r="D12" s="49"/>
      <c r="E12" s="49"/>
      <c r="F12" s="49"/>
      <c r="Q12" s="125"/>
      <c r="S12" s="126"/>
    </row>
    <row r="13" spans="1:26" s="14" customFormat="1" ht="15.95" customHeight="1">
      <c r="A13" s="123">
        <v>3</v>
      </c>
      <c r="B13" s="49" t="s">
        <v>159</v>
      </c>
      <c r="C13" s="49"/>
      <c r="D13" s="49"/>
      <c r="E13" s="49"/>
      <c r="F13" s="49"/>
      <c r="Q13" s="125"/>
    </row>
    <row r="14" spans="1:26" s="14" customFormat="1" ht="15.95" customHeight="1">
      <c r="A14" s="49"/>
      <c r="B14" s="127" t="s">
        <v>160</v>
      </c>
      <c r="C14" s="127" t="s">
        <v>161</v>
      </c>
      <c r="D14" s="127" t="s">
        <v>162</v>
      </c>
      <c r="E14" s="127" t="s">
        <v>163</v>
      </c>
      <c r="F14" s="127" t="s">
        <v>164</v>
      </c>
      <c r="G14" s="127" t="s">
        <v>165</v>
      </c>
      <c r="H14" s="127" t="s">
        <v>166</v>
      </c>
      <c r="I14" s="127" t="s">
        <v>167</v>
      </c>
      <c r="J14" s="127" t="s">
        <v>168</v>
      </c>
      <c r="K14" s="127" t="s">
        <v>169</v>
      </c>
      <c r="L14" s="127" t="s">
        <v>170</v>
      </c>
      <c r="M14" s="127" t="s">
        <v>171</v>
      </c>
      <c r="N14" s="128"/>
      <c r="O14" s="128"/>
      <c r="Q14" s="125"/>
    </row>
    <row r="15" spans="1:26" s="129" customFormat="1" ht="15.95" customHeight="1">
      <c r="A15" s="18"/>
      <c r="N15" s="130"/>
      <c r="O15" s="130"/>
      <c r="Q15" s="131"/>
    </row>
    <row r="16" spans="1:26" s="129" customFormat="1" ht="15" customHeight="1">
      <c r="A16" s="18"/>
      <c r="B16" s="127" t="s">
        <v>139</v>
      </c>
      <c r="C16" s="127" t="s">
        <v>140</v>
      </c>
      <c r="D16" s="127" t="s">
        <v>141</v>
      </c>
      <c r="E16" s="127" t="s">
        <v>142</v>
      </c>
      <c r="F16" s="127" t="s">
        <v>143</v>
      </c>
      <c r="G16" s="127" t="s">
        <v>144</v>
      </c>
      <c r="H16" s="127" t="s">
        <v>172</v>
      </c>
      <c r="I16" s="130"/>
      <c r="J16" s="130"/>
      <c r="K16" s="130"/>
      <c r="L16" s="130"/>
      <c r="M16" s="130"/>
      <c r="N16" s="130"/>
      <c r="O16" s="130"/>
      <c r="Q16" s="131"/>
    </row>
    <row r="17" spans="1:18" s="129" customFormat="1" ht="15" customHeight="1">
      <c r="A17" s="18"/>
      <c r="B17" s="49"/>
      <c r="C17" s="18"/>
      <c r="D17" s="18"/>
      <c r="E17" s="18"/>
      <c r="F17" s="18"/>
      <c r="G17" s="18"/>
      <c r="H17" s="18"/>
      <c r="I17" s="130"/>
      <c r="J17" s="130"/>
      <c r="K17" s="130"/>
      <c r="L17" s="130"/>
      <c r="M17" s="130"/>
      <c r="N17" s="130"/>
      <c r="O17" s="130"/>
      <c r="Q17" s="131"/>
    </row>
    <row r="18" spans="1:18" s="129" customFormat="1" ht="15" customHeight="1">
      <c r="A18" s="18"/>
      <c r="B18" s="127">
        <v>10</v>
      </c>
      <c r="C18" s="127">
        <v>20</v>
      </c>
      <c r="D18" s="127">
        <v>30</v>
      </c>
      <c r="E18" s="127">
        <v>40</v>
      </c>
      <c r="F18" s="127">
        <v>50</v>
      </c>
      <c r="G18" s="127">
        <v>60</v>
      </c>
      <c r="H18" s="127">
        <v>70</v>
      </c>
      <c r="I18" s="127">
        <v>80</v>
      </c>
      <c r="J18" s="127">
        <v>90</v>
      </c>
      <c r="K18" s="127">
        <v>100</v>
      </c>
      <c r="L18" s="130"/>
      <c r="M18" s="130"/>
      <c r="N18" s="130"/>
      <c r="O18" s="130"/>
      <c r="Q18" s="131"/>
    </row>
    <row r="19" spans="1:18" ht="15.95" customHeight="1">
      <c r="A19" s="49"/>
      <c r="C19" s="49"/>
      <c r="D19" s="49"/>
      <c r="E19" s="49"/>
      <c r="F19" s="49"/>
    </row>
    <row r="20" spans="1:18" ht="15.95" customHeight="1">
      <c r="A20" s="49"/>
      <c r="C20" s="49"/>
      <c r="D20" s="49"/>
      <c r="E20" s="49"/>
      <c r="F20" s="49"/>
    </row>
    <row r="21" spans="1:18" s="17" customFormat="1" ht="15.95" customHeight="1">
      <c r="A21" s="119" t="s">
        <v>173</v>
      </c>
      <c r="B21" s="16"/>
      <c r="C21" s="16"/>
      <c r="D21" s="16"/>
      <c r="E21" s="16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6"/>
      <c r="R21" s="16"/>
    </row>
    <row r="22" spans="1:18" ht="15.95" customHeight="1">
      <c r="A22" s="132">
        <v>1</v>
      </c>
      <c r="B22" s="49" t="s">
        <v>174</v>
      </c>
      <c r="C22" s="49"/>
      <c r="D22" s="49"/>
      <c r="E22" s="49"/>
      <c r="F22" s="49"/>
      <c r="L22" s="29"/>
    </row>
    <row r="23" spans="1:18" ht="15.75">
      <c r="A23" s="132">
        <v>2</v>
      </c>
      <c r="B23" s="49" t="s">
        <v>175</v>
      </c>
      <c r="C23" s="49"/>
      <c r="D23" s="49"/>
      <c r="E23" s="49"/>
      <c r="F23" s="49"/>
    </row>
    <row r="24" spans="1:18" ht="15.75">
      <c r="A24" s="132">
        <v>3</v>
      </c>
      <c r="B24" s="49" t="s">
        <v>176</v>
      </c>
      <c r="C24" s="49"/>
      <c r="D24" s="49"/>
      <c r="E24" s="49"/>
      <c r="F24" s="49"/>
    </row>
    <row r="25" spans="1:18" ht="15.75">
      <c r="A25" s="132">
        <v>4</v>
      </c>
      <c r="B25" s="49" t="s">
        <v>177</v>
      </c>
    </row>
    <row r="26" spans="1:18" ht="16.5" thickBot="1">
      <c r="A26" s="10"/>
      <c r="B26" s="133" t="s">
        <v>39</v>
      </c>
      <c r="C26" s="133"/>
      <c r="D26" s="133"/>
      <c r="E26" s="133"/>
      <c r="F26" s="133"/>
      <c r="G26" s="133"/>
      <c r="H26" s="133"/>
      <c r="I26" s="133"/>
      <c r="J26" s="133"/>
      <c r="K26" s="133"/>
      <c r="P26" t="s">
        <v>178</v>
      </c>
    </row>
    <row r="27" spans="1:18" ht="25.5" customHeight="1" thickBot="1">
      <c r="A27" s="10"/>
      <c r="B27" s="134" t="s">
        <v>179</v>
      </c>
      <c r="C27" s="135"/>
      <c r="D27" s="135"/>
      <c r="E27" s="135"/>
      <c r="F27" s="135"/>
      <c r="G27" s="135"/>
      <c r="H27" s="135"/>
      <c r="I27" s="135"/>
      <c r="J27" s="135"/>
      <c r="K27" s="136"/>
      <c r="M27" s="10" t="s">
        <v>180</v>
      </c>
    </row>
    <row r="28" spans="1:18">
      <c r="A28" s="132"/>
      <c r="B28" s="137">
        <v>1</v>
      </c>
      <c r="C28" s="137">
        <v>2</v>
      </c>
      <c r="D28" s="137">
        <v>3</v>
      </c>
      <c r="E28" s="137">
        <v>4</v>
      </c>
      <c r="F28" s="137">
        <v>5</v>
      </c>
      <c r="G28" s="137">
        <v>6</v>
      </c>
      <c r="H28" s="137">
        <v>7</v>
      </c>
      <c r="I28" s="137">
        <v>8</v>
      </c>
      <c r="J28" s="137">
        <v>9</v>
      </c>
      <c r="K28" s="137">
        <v>10</v>
      </c>
      <c r="L28" s="29"/>
      <c r="M28" s="29">
        <v>1</v>
      </c>
      <c r="N28" s="29">
        <v>2</v>
      </c>
      <c r="O28" s="29"/>
    </row>
    <row r="29" spans="1:18">
      <c r="A29" s="132"/>
      <c r="B29" s="138">
        <v>2</v>
      </c>
      <c r="C29" s="138">
        <v>4</v>
      </c>
      <c r="D29" s="138">
        <v>6</v>
      </c>
      <c r="E29" s="138">
        <v>8</v>
      </c>
      <c r="F29" s="138">
        <v>10</v>
      </c>
      <c r="G29" s="138">
        <v>12</v>
      </c>
      <c r="H29" s="138">
        <v>14</v>
      </c>
      <c r="I29" s="138">
        <v>16</v>
      </c>
      <c r="J29" s="138">
        <v>18</v>
      </c>
      <c r="K29" s="138">
        <v>20</v>
      </c>
      <c r="L29" s="29"/>
      <c r="M29" s="29">
        <v>2</v>
      </c>
      <c r="N29" s="29">
        <v>4</v>
      </c>
      <c r="O29" s="29"/>
    </row>
    <row r="30" spans="1:18">
      <c r="A30" s="132"/>
      <c r="B30" s="138">
        <v>3</v>
      </c>
      <c r="C30" s="138">
        <v>6</v>
      </c>
      <c r="D30" s="138">
        <v>9</v>
      </c>
      <c r="E30" s="138">
        <v>12</v>
      </c>
      <c r="F30" s="138">
        <v>15</v>
      </c>
      <c r="G30" s="138">
        <v>18</v>
      </c>
      <c r="H30" s="138">
        <v>21</v>
      </c>
      <c r="I30" s="138">
        <v>24</v>
      </c>
      <c r="J30" s="138">
        <v>27</v>
      </c>
      <c r="K30" s="138">
        <v>30</v>
      </c>
      <c r="L30" s="29"/>
      <c r="M30" s="29"/>
      <c r="N30" s="29"/>
      <c r="O30" s="29"/>
    </row>
    <row r="31" spans="1:18">
      <c r="B31" s="138">
        <v>4</v>
      </c>
      <c r="C31" s="138">
        <v>8</v>
      </c>
      <c r="D31" s="138">
        <v>12</v>
      </c>
      <c r="E31" s="138">
        <v>16</v>
      </c>
      <c r="F31" s="138">
        <v>20</v>
      </c>
      <c r="G31" s="138">
        <v>24</v>
      </c>
      <c r="H31" s="138">
        <v>28</v>
      </c>
      <c r="I31" s="138">
        <v>32</v>
      </c>
      <c r="J31" s="138">
        <v>36</v>
      </c>
      <c r="K31" s="138">
        <v>40</v>
      </c>
    </row>
    <row r="32" spans="1:18">
      <c r="A32" s="140"/>
      <c r="B32" s="138">
        <v>5</v>
      </c>
      <c r="C32" s="138">
        <v>10</v>
      </c>
      <c r="D32" s="138">
        <v>15</v>
      </c>
      <c r="E32" s="138">
        <v>20</v>
      </c>
      <c r="F32" s="138">
        <v>25</v>
      </c>
      <c r="G32" s="138">
        <v>30</v>
      </c>
      <c r="H32" s="138">
        <v>35</v>
      </c>
      <c r="I32" s="138">
        <v>40</v>
      </c>
      <c r="J32" s="138">
        <v>45</v>
      </c>
      <c r="K32" s="138">
        <v>50</v>
      </c>
    </row>
    <row r="33" spans="1:11">
      <c r="A33" s="141"/>
      <c r="B33" s="138">
        <v>6</v>
      </c>
      <c r="C33" s="138">
        <v>12</v>
      </c>
      <c r="D33" s="138">
        <v>18</v>
      </c>
      <c r="E33" s="138">
        <v>24</v>
      </c>
      <c r="F33" s="138">
        <v>30</v>
      </c>
      <c r="G33" s="138">
        <v>36</v>
      </c>
      <c r="H33" s="138">
        <v>42</v>
      </c>
      <c r="I33" s="138">
        <v>48</v>
      </c>
      <c r="J33" s="138">
        <v>54</v>
      </c>
      <c r="K33" s="138">
        <v>60</v>
      </c>
    </row>
    <row r="34" spans="1:11">
      <c r="A34" s="141"/>
      <c r="B34" s="138">
        <v>7</v>
      </c>
      <c r="C34" s="138">
        <v>14</v>
      </c>
      <c r="D34" s="138">
        <v>21</v>
      </c>
      <c r="E34" s="138">
        <v>28</v>
      </c>
      <c r="F34" s="138">
        <v>35</v>
      </c>
      <c r="G34" s="138">
        <v>42</v>
      </c>
      <c r="H34" s="138">
        <v>49</v>
      </c>
      <c r="I34" s="138">
        <v>56</v>
      </c>
      <c r="J34" s="138">
        <v>63</v>
      </c>
      <c r="K34" s="138">
        <v>70</v>
      </c>
    </row>
    <row r="35" spans="1:11">
      <c r="A35" s="140"/>
      <c r="B35" s="138">
        <v>8</v>
      </c>
      <c r="C35" s="138">
        <v>16</v>
      </c>
      <c r="D35" s="138">
        <v>24</v>
      </c>
      <c r="E35" s="138">
        <v>32</v>
      </c>
      <c r="F35" s="138">
        <v>40</v>
      </c>
      <c r="G35" s="138">
        <v>48</v>
      </c>
      <c r="H35" s="138">
        <v>56</v>
      </c>
      <c r="I35" s="138">
        <v>64</v>
      </c>
      <c r="J35" s="138">
        <v>72</v>
      </c>
      <c r="K35" s="138">
        <v>80</v>
      </c>
    </row>
    <row r="36" spans="1:11">
      <c r="A36" s="140"/>
      <c r="B36" s="138">
        <v>9</v>
      </c>
      <c r="C36" s="138">
        <v>18</v>
      </c>
      <c r="D36" s="138">
        <v>27</v>
      </c>
      <c r="E36" s="138">
        <v>36</v>
      </c>
      <c r="F36" s="138">
        <v>45</v>
      </c>
      <c r="G36" s="138">
        <v>54</v>
      </c>
      <c r="H36" s="138">
        <v>63</v>
      </c>
      <c r="I36" s="138">
        <v>72</v>
      </c>
      <c r="J36" s="138">
        <v>81</v>
      </c>
      <c r="K36" s="138">
        <v>90</v>
      </c>
    </row>
    <row r="37" spans="1:11">
      <c r="B37" s="138">
        <v>10</v>
      </c>
      <c r="C37" s="138">
        <v>20</v>
      </c>
      <c r="D37" s="138">
        <v>30</v>
      </c>
      <c r="E37" s="138">
        <v>40</v>
      </c>
      <c r="F37" s="138">
        <v>50</v>
      </c>
      <c r="G37" s="138">
        <v>60</v>
      </c>
      <c r="H37" s="138">
        <v>70</v>
      </c>
      <c r="I37" s="138">
        <v>80</v>
      </c>
      <c r="J37" s="138">
        <v>90</v>
      </c>
      <c r="K37" s="138">
        <v>100</v>
      </c>
    </row>
    <row r="38" spans="1:11">
      <c r="B38" s="29"/>
      <c r="C38" s="29"/>
      <c r="D38" s="29"/>
      <c r="E38" s="29"/>
      <c r="F38" s="29"/>
      <c r="G38" s="29"/>
      <c r="H38" s="29"/>
      <c r="I38" s="29"/>
      <c r="J38" s="29"/>
    </row>
    <row r="39" spans="1:11">
      <c r="B39" s="29"/>
      <c r="C39" s="29"/>
      <c r="D39" s="29"/>
      <c r="E39" s="29"/>
      <c r="F39" s="29"/>
      <c r="G39" s="29"/>
      <c r="H39" s="29"/>
      <c r="I39" s="29"/>
      <c r="J39" s="29"/>
    </row>
    <row r="40" spans="1:11">
      <c r="B40" s="29"/>
      <c r="C40" s="29"/>
      <c r="D40" s="29"/>
      <c r="E40" s="29"/>
      <c r="F40" s="29"/>
      <c r="G40" s="29"/>
      <c r="H40" s="29"/>
      <c r="I40" s="29"/>
      <c r="J40" s="29"/>
    </row>
    <row r="41" spans="1:11">
      <c r="B41" s="29"/>
      <c r="C41" s="29"/>
      <c r="D41" s="29"/>
      <c r="E41" s="29"/>
      <c r="F41" s="29"/>
      <c r="G41" s="29"/>
      <c r="H41" s="29"/>
      <c r="I41" s="29"/>
      <c r="J41" s="29"/>
    </row>
    <row r="42" spans="1:11">
      <c r="B42" s="29"/>
      <c r="C42" s="29"/>
      <c r="D42" s="29"/>
      <c r="E42" s="29"/>
      <c r="F42" s="29"/>
      <c r="G42" s="29"/>
      <c r="H42" s="29"/>
      <c r="I42" s="29"/>
      <c r="J42" s="29"/>
    </row>
    <row r="43" spans="1:11">
      <c r="B43" s="29"/>
      <c r="C43" s="29"/>
      <c r="D43" s="29"/>
      <c r="E43" s="29"/>
      <c r="F43" s="29"/>
      <c r="G43" s="29"/>
      <c r="H43" s="29"/>
      <c r="I43" s="29"/>
      <c r="J43" s="29"/>
    </row>
    <row r="44" spans="1:11">
      <c r="B44" s="29"/>
      <c r="C44" s="29"/>
      <c r="D44" s="29"/>
      <c r="E44" s="29"/>
      <c r="F44" s="29"/>
      <c r="G44" s="29"/>
      <c r="H44" s="29"/>
      <c r="I44" s="29"/>
      <c r="J44" s="29"/>
    </row>
    <row r="45" spans="1:11">
      <c r="B45" s="29"/>
      <c r="C45" s="29"/>
      <c r="D45" s="29"/>
      <c r="E45" s="29"/>
      <c r="F45" s="29"/>
      <c r="G45" s="29"/>
      <c r="H45" s="29"/>
      <c r="I45" s="29"/>
      <c r="J45" s="29"/>
    </row>
    <row r="46" spans="1:11">
      <c r="B46" s="29"/>
      <c r="C46" s="29"/>
      <c r="D46" s="29"/>
      <c r="E46" s="29"/>
      <c r="F46" s="29"/>
      <c r="G46" s="29"/>
      <c r="H46" s="29"/>
      <c r="I46" s="29"/>
      <c r="J46" s="29"/>
    </row>
    <row r="47" spans="1:11">
      <c r="B47" s="29"/>
      <c r="C47" s="29"/>
      <c r="D47" s="29"/>
      <c r="E47" s="29"/>
      <c r="F47" s="29"/>
      <c r="G47" s="29"/>
      <c r="H47" s="29"/>
      <c r="I47" s="29"/>
      <c r="J47" s="29"/>
    </row>
  </sheetData>
  <mergeCells count="3">
    <mergeCell ref="A1:R1"/>
    <mergeCell ref="B26:K26"/>
    <mergeCell ref="B27:K27"/>
  </mergeCells>
  <printOptions horizontalCentered="1"/>
  <pageMargins left="0.19685039370078741" right="0.19685039370078741" top="0.98425196850393704" bottom="0.39370078740157483" header="0.51181102362204722" footer="0.51181102362204722"/>
  <pageSetup paperSize="9" scale="88" orientation="portrait" blackAndWhite="1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7169" r:id="rId5">
          <objectPr defaultSize="0" autoPict="0" r:id="rId6">
            <anchor moveWithCells="1" sizeWithCells="1">
              <from>
                <xdr:col>2</xdr:col>
                <xdr:colOff>114300</xdr:colOff>
                <xdr:row>1</xdr:row>
                <xdr:rowOff>114300</xdr:rowOff>
              </from>
              <to>
                <xdr:col>2</xdr:col>
                <xdr:colOff>314325</xdr:colOff>
                <xdr:row>1</xdr:row>
                <xdr:rowOff>114300</xdr:rowOff>
              </to>
            </anchor>
          </objectPr>
        </oleObject>
      </mc:Choice>
      <mc:Fallback>
        <oleObject progId="PBrush" shapeId="7169" r:id="rId5"/>
      </mc:Fallback>
    </mc:AlternateContent>
    <mc:AlternateContent xmlns:mc="http://schemas.openxmlformats.org/markup-compatibility/2006">
      <mc:Choice Requires="x14">
        <oleObject progId="PBrush" shapeId="7170" r:id="rId7">
          <objectPr defaultSize="0" autoPict="0" r:id="rId6">
            <anchor moveWithCells="1" sizeWithCells="1">
              <from>
                <xdr:col>1</xdr:col>
                <xdr:colOff>114300</xdr:colOff>
                <xdr:row>1</xdr:row>
                <xdr:rowOff>114300</xdr:rowOff>
              </from>
              <to>
                <xdr:col>1</xdr:col>
                <xdr:colOff>314325</xdr:colOff>
                <xdr:row>1</xdr:row>
                <xdr:rowOff>114300</xdr:rowOff>
              </to>
            </anchor>
          </objectPr>
        </oleObject>
      </mc:Choice>
      <mc:Fallback>
        <oleObject progId="PBrush" shapeId="7170" r:id="rId7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8"/>
  <sheetViews>
    <sheetView showGridLines="0" showWhiteSpace="0" zoomScaleNormal="100" zoomScaleSheetLayoutView="100" workbookViewId="0">
      <selection activeCell="L1" sqref="L1"/>
    </sheetView>
  </sheetViews>
  <sheetFormatPr defaultColWidth="9.140625" defaultRowHeight="15"/>
  <cols>
    <col min="1" max="1" width="3" style="139" customWidth="1"/>
    <col min="2" max="2" width="15.28515625" style="10" customWidth="1"/>
    <col min="3" max="3" width="5.85546875" style="139" customWidth="1"/>
    <col min="4" max="4" width="12.85546875" style="10" customWidth="1"/>
    <col min="5" max="5" width="11" style="10" customWidth="1"/>
    <col min="6" max="6" width="13.140625" style="10" customWidth="1"/>
    <col min="7" max="7" width="14.42578125" style="10" customWidth="1"/>
    <col min="8" max="8" width="10.140625" style="10" customWidth="1"/>
    <col min="9" max="9" width="9" style="139" customWidth="1"/>
    <col min="10" max="10" width="14.5703125" style="10" customWidth="1"/>
    <col min="11" max="11" width="13.85546875" style="10" customWidth="1"/>
    <col min="12" max="16384" width="9.140625" style="10"/>
  </cols>
  <sheetData>
    <row r="1" spans="1:11" s="43" customFormat="1" ht="30.75" customHeight="1" thickBot="1">
      <c r="A1" s="40" t="s">
        <v>181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46" customFormat="1" ht="19.5" thickTop="1">
      <c r="A2" s="38" t="s">
        <v>182</v>
      </c>
      <c r="B2" s="142"/>
      <c r="C2" s="143"/>
      <c r="D2" s="142"/>
      <c r="E2" s="142"/>
      <c r="F2" s="142"/>
      <c r="G2" s="142"/>
      <c r="H2" s="142"/>
      <c r="I2" s="144"/>
      <c r="J2" s="16"/>
      <c r="K2" s="16"/>
    </row>
    <row r="3" spans="1:11" s="14" customFormat="1" ht="15.75">
      <c r="A3" s="14">
        <v>1</v>
      </c>
      <c r="B3" s="49" t="s">
        <v>183</v>
      </c>
      <c r="C3" s="145"/>
      <c r="D3" s="49"/>
      <c r="E3" s="49"/>
      <c r="F3" s="49"/>
      <c r="G3" s="146"/>
      <c r="H3" s="146"/>
      <c r="I3" s="145"/>
      <c r="J3" s="146"/>
      <c r="K3" s="147"/>
    </row>
    <row r="4" spans="1:11" s="14" customFormat="1" ht="15.75">
      <c r="A4" s="49">
        <v>2</v>
      </c>
      <c r="B4" s="49" t="s">
        <v>184</v>
      </c>
      <c r="C4" s="145"/>
      <c r="D4" s="49"/>
      <c r="E4" s="49"/>
      <c r="F4" s="49"/>
      <c r="G4" s="146"/>
      <c r="H4" s="146"/>
      <c r="I4" s="145"/>
      <c r="J4" s="146"/>
      <c r="K4" s="147"/>
    </row>
    <row r="5" spans="1:11" s="14" customFormat="1" ht="15.75">
      <c r="A5" s="14">
        <v>3</v>
      </c>
      <c r="B5" s="49" t="s">
        <v>185</v>
      </c>
      <c r="C5" s="145"/>
      <c r="D5" s="49"/>
      <c r="E5" s="49"/>
      <c r="F5" s="49"/>
      <c r="G5" s="146"/>
      <c r="H5" s="146"/>
      <c r="I5" s="145"/>
      <c r="J5" s="146"/>
      <c r="K5" s="147"/>
    </row>
    <row r="6" spans="1:11" s="14" customFormat="1" ht="15.75">
      <c r="A6" s="49">
        <v>4</v>
      </c>
      <c r="B6" s="49" t="s">
        <v>186</v>
      </c>
      <c r="C6" s="145"/>
      <c r="D6" s="49"/>
      <c r="E6" s="49"/>
      <c r="F6" s="49"/>
      <c r="G6" s="146"/>
      <c r="H6" s="146"/>
      <c r="I6" s="145"/>
      <c r="J6" s="146"/>
      <c r="K6" s="147"/>
    </row>
    <row r="7" spans="1:11" s="14" customFormat="1" ht="15.75">
      <c r="A7" s="14">
        <v>5</v>
      </c>
      <c r="B7" s="49" t="s">
        <v>187</v>
      </c>
      <c r="C7" s="145"/>
      <c r="D7" s="49"/>
      <c r="E7" s="49"/>
      <c r="F7" s="49"/>
      <c r="G7" s="146"/>
      <c r="H7" s="146"/>
      <c r="I7" s="145"/>
      <c r="J7" s="146"/>
      <c r="K7" s="147"/>
    </row>
    <row r="8" spans="1:11" s="14" customFormat="1" ht="15.75">
      <c r="A8" s="49">
        <v>6</v>
      </c>
      <c r="B8" s="49" t="s">
        <v>188</v>
      </c>
      <c r="C8" s="145"/>
      <c r="D8" s="49"/>
      <c r="E8" s="49"/>
      <c r="F8" s="49"/>
      <c r="G8" s="146"/>
      <c r="H8" s="146"/>
      <c r="I8" s="145"/>
      <c r="J8" s="146"/>
      <c r="K8" s="147"/>
    </row>
    <row r="9" spans="1:11" s="14" customFormat="1" ht="15.75">
      <c r="A9" s="14">
        <v>7</v>
      </c>
      <c r="B9" s="14" t="s">
        <v>189</v>
      </c>
      <c r="C9" s="145"/>
      <c r="D9" s="49"/>
      <c r="E9" s="49"/>
      <c r="F9" s="49"/>
      <c r="G9" s="146"/>
      <c r="H9" s="146"/>
      <c r="I9" s="145"/>
      <c r="J9" s="146"/>
      <c r="K9" s="147"/>
    </row>
    <row r="10" spans="1:11" s="14" customFormat="1" ht="15.75">
      <c r="B10" s="14" t="s">
        <v>190</v>
      </c>
      <c r="C10" s="145"/>
      <c r="D10" s="49"/>
      <c r="E10" s="49"/>
      <c r="F10" s="49"/>
      <c r="G10" s="146"/>
      <c r="H10" s="146"/>
      <c r="I10" s="145"/>
      <c r="J10" s="146"/>
      <c r="K10" s="147"/>
    </row>
    <row r="11" spans="1:11" s="14" customFormat="1" ht="15.75">
      <c r="A11" s="14">
        <v>8</v>
      </c>
      <c r="B11" s="49" t="s">
        <v>191</v>
      </c>
      <c r="C11" s="145"/>
      <c r="D11" s="49"/>
      <c r="E11" s="49"/>
      <c r="F11" s="49"/>
      <c r="G11" s="146"/>
      <c r="H11" s="146"/>
      <c r="I11" s="145"/>
      <c r="J11" s="146"/>
      <c r="K11" s="147"/>
    </row>
    <row r="12" spans="1:11" s="14" customFormat="1" ht="15" customHeight="1">
      <c r="B12" s="14" t="s">
        <v>192</v>
      </c>
      <c r="C12" s="148"/>
      <c r="D12" s="149"/>
      <c r="E12" s="149"/>
      <c r="F12" s="149"/>
      <c r="G12" s="150"/>
      <c r="H12" s="150"/>
      <c r="I12" s="148"/>
      <c r="J12" s="150"/>
      <c r="K12" s="151"/>
    </row>
    <row r="13" spans="1:11" s="14" customFormat="1" ht="15" customHeight="1">
      <c r="C13" s="148"/>
      <c r="D13" s="149"/>
      <c r="E13" s="149"/>
      <c r="F13" s="149"/>
      <c r="G13" s="150"/>
      <c r="H13" s="150"/>
      <c r="I13" s="148"/>
      <c r="J13" s="150"/>
      <c r="K13" s="151"/>
    </row>
    <row r="14" spans="1:11" s="152" customFormat="1" ht="21" customHeight="1" thickBot="1">
      <c r="B14" s="153" t="s">
        <v>86</v>
      </c>
      <c r="C14" s="154" t="s">
        <v>193</v>
      </c>
      <c r="D14" s="154" t="s">
        <v>194</v>
      </c>
      <c r="E14" s="154" t="s">
        <v>195</v>
      </c>
      <c r="F14" s="154" t="s">
        <v>196</v>
      </c>
      <c r="G14" s="154" t="s">
        <v>197</v>
      </c>
      <c r="H14" s="154" t="s">
        <v>198</v>
      </c>
      <c r="I14" s="154" t="s">
        <v>199</v>
      </c>
      <c r="J14" s="154" t="s">
        <v>91</v>
      </c>
      <c r="K14" s="155" t="s">
        <v>200</v>
      </c>
    </row>
    <row r="15" spans="1:11" s="29" customFormat="1" ht="15.75" thickTop="1">
      <c r="B15" s="156" t="s">
        <v>201</v>
      </c>
      <c r="C15" s="157" t="s">
        <v>202</v>
      </c>
      <c r="D15" s="158" t="s">
        <v>203</v>
      </c>
      <c r="E15" s="159">
        <v>16</v>
      </c>
      <c r="F15" s="159" t="s">
        <v>204</v>
      </c>
      <c r="G15" s="158" t="s">
        <v>205</v>
      </c>
      <c r="H15" s="160">
        <v>22441</v>
      </c>
      <c r="I15" s="161">
        <f t="shared" ref="I15:I78" ca="1" si="0">DATEDIF(H15,TODAY(),"y")</f>
        <v>55</v>
      </c>
      <c r="J15" s="162">
        <v>646511482</v>
      </c>
      <c r="K15" s="163">
        <v>653717360</v>
      </c>
    </row>
    <row r="16" spans="1:11" s="29" customFormat="1">
      <c r="B16" s="164" t="s">
        <v>201</v>
      </c>
      <c r="C16" s="165" t="s">
        <v>202</v>
      </c>
      <c r="D16" s="166" t="s">
        <v>203</v>
      </c>
      <c r="E16" s="167">
        <v>16</v>
      </c>
      <c r="F16" s="167" t="s">
        <v>204</v>
      </c>
      <c r="G16" s="166" t="s">
        <v>205</v>
      </c>
      <c r="H16" s="168">
        <v>36316</v>
      </c>
      <c r="I16" s="169">
        <f t="shared" ca="1" si="0"/>
        <v>17</v>
      </c>
      <c r="J16" s="170">
        <v>796526957</v>
      </c>
      <c r="K16" s="171">
        <v>653716085</v>
      </c>
    </row>
    <row r="17" spans="2:11" s="29" customFormat="1">
      <c r="B17" s="164" t="s">
        <v>201</v>
      </c>
      <c r="C17" s="165" t="s">
        <v>206</v>
      </c>
      <c r="D17" s="166" t="s">
        <v>207</v>
      </c>
      <c r="E17" s="167">
        <v>26</v>
      </c>
      <c r="F17" s="167" t="s">
        <v>208</v>
      </c>
      <c r="G17" s="166" t="s">
        <v>209</v>
      </c>
      <c r="H17" s="168">
        <v>17315</v>
      </c>
      <c r="I17" s="169">
        <f t="shared" ca="1" si="0"/>
        <v>69</v>
      </c>
      <c r="J17" s="170">
        <v>598506530</v>
      </c>
      <c r="K17" s="171">
        <v>653717768</v>
      </c>
    </row>
    <row r="18" spans="2:11" s="29" customFormat="1">
      <c r="B18" s="164" t="s">
        <v>201</v>
      </c>
      <c r="C18" s="165" t="s">
        <v>206</v>
      </c>
      <c r="D18" s="166" t="s">
        <v>207</v>
      </c>
      <c r="E18" s="167">
        <v>26</v>
      </c>
      <c r="F18" s="167" t="s">
        <v>208</v>
      </c>
      <c r="G18" s="166" t="s">
        <v>209</v>
      </c>
      <c r="H18" s="168">
        <v>31876</v>
      </c>
      <c r="I18" s="169">
        <f t="shared" ca="1" si="0"/>
        <v>30</v>
      </c>
      <c r="J18" s="170">
        <v>748522005</v>
      </c>
      <c r="K18" s="171">
        <v>653716493</v>
      </c>
    </row>
    <row r="19" spans="2:11" s="29" customFormat="1">
      <c r="B19" s="164" t="s">
        <v>210</v>
      </c>
      <c r="C19" s="165" t="s">
        <v>211</v>
      </c>
      <c r="D19" s="166" t="s">
        <v>212</v>
      </c>
      <c r="E19" s="167">
        <v>13</v>
      </c>
      <c r="F19" s="167" t="s">
        <v>213</v>
      </c>
      <c r="G19" s="166" t="s">
        <v>205</v>
      </c>
      <c r="H19" s="168">
        <v>24661</v>
      </c>
      <c r="I19" s="169">
        <f t="shared" ca="1" si="0"/>
        <v>49</v>
      </c>
      <c r="J19" s="170">
        <v>670513958</v>
      </c>
      <c r="K19" s="171">
        <v>653717156</v>
      </c>
    </row>
    <row r="20" spans="2:11" s="29" customFormat="1">
      <c r="B20" s="164" t="s">
        <v>210</v>
      </c>
      <c r="C20" s="165" t="s">
        <v>211</v>
      </c>
      <c r="D20" s="166" t="s">
        <v>212</v>
      </c>
      <c r="E20" s="167">
        <v>13</v>
      </c>
      <c r="F20" s="167" t="s">
        <v>213</v>
      </c>
      <c r="G20" s="166" t="s">
        <v>205</v>
      </c>
      <c r="H20" s="168">
        <v>36538</v>
      </c>
      <c r="I20" s="169">
        <f t="shared" ca="1" si="0"/>
        <v>17</v>
      </c>
      <c r="J20" s="170">
        <v>820529433</v>
      </c>
      <c r="K20" s="171">
        <v>653715881</v>
      </c>
    </row>
    <row r="21" spans="2:11" s="29" customFormat="1">
      <c r="B21" s="164" t="s">
        <v>210</v>
      </c>
      <c r="C21" s="165" t="s">
        <v>214</v>
      </c>
      <c r="D21" s="166" t="s">
        <v>215</v>
      </c>
      <c r="E21" s="167">
        <v>23</v>
      </c>
      <c r="F21" s="167" t="s">
        <v>216</v>
      </c>
      <c r="G21" s="166" t="s">
        <v>209</v>
      </c>
      <c r="H21" s="168">
        <v>22565</v>
      </c>
      <c r="I21" s="169">
        <f t="shared" ca="1" si="0"/>
        <v>55</v>
      </c>
      <c r="J21" s="170">
        <v>496496007</v>
      </c>
      <c r="K21" s="171">
        <v>653718635</v>
      </c>
    </row>
    <row r="22" spans="2:11" s="29" customFormat="1">
      <c r="B22" s="164" t="s">
        <v>210</v>
      </c>
      <c r="C22" s="165" t="s">
        <v>214</v>
      </c>
      <c r="D22" s="166" t="s">
        <v>215</v>
      </c>
      <c r="E22" s="167">
        <v>23</v>
      </c>
      <c r="F22" s="167" t="s">
        <v>216</v>
      </c>
      <c r="G22" s="166" t="s">
        <v>209</v>
      </c>
      <c r="H22" s="168">
        <v>36427</v>
      </c>
      <c r="I22" s="169">
        <f t="shared" ca="1" si="0"/>
        <v>17</v>
      </c>
      <c r="J22" s="170">
        <v>826530052</v>
      </c>
      <c r="K22" s="171">
        <v>653715830</v>
      </c>
    </row>
    <row r="23" spans="2:11" s="29" customFormat="1">
      <c r="B23" s="164" t="s">
        <v>210</v>
      </c>
      <c r="C23" s="165" t="s">
        <v>217</v>
      </c>
      <c r="D23" s="166" t="s">
        <v>218</v>
      </c>
      <c r="E23" s="167">
        <v>33</v>
      </c>
      <c r="F23" s="167" t="s">
        <v>219</v>
      </c>
      <c r="G23" s="166" t="s">
        <v>220</v>
      </c>
      <c r="H23" s="168">
        <v>22565</v>
      </c>
      <c r="I23" s="169">
        <f t="shared" ca="1" si="0"/>
        <v>55</v>
      </c>
      <c r="J23" s="170">
        <v>568503435</v>
      </c>
      <c r="K23" s="171">
        <v>653718023</v>
      </c>
    </row>
    <row r="24" spans="2:11" s="29" customFormat="1">
      <c r="B24" s="164" t="s">
        <v>210</v>
      </c>
      <c r="C24" s="165" t="s">
        <v>217</v>
      </c>
      <c r="D24" s="166" t="s">
        <v>218</v>
      </c>
      <c r="E24" s="167">
        <v>33</v>
      </c>
      <c r="F24" s="167" t="s">
        <v>219</v>
      </c>
      <c r="G24" s="166" t="s">
        <v>220</v>
      </c>
      <c r="H24" s="168">
        <v>29101</v>
      </c>
      <c r="I24" s="169">
        <f t="shared" ca="1" si="0"/>
        <v>37</v>
      </c>
      <c r="J24" s="170">
        <v>718518910</v>
      </c>
      <c r="K24" s="171">
        <v>653716748</v>
      </c>
    </row>
    <row r="25" spans="2:11" s="29" customFormat="1">
      <c r="B25" s="164" t="s">
        <v>210</v>
      </c>
      <c r="C25" s="165" t="s">
        <v>217</v>
      </c>
      <c r="D25" s="166" t="s">
        <v>218</v>
      </c>
      <c r="E25" s="167">
        <v>33</v>
      </c>
      <c r="F25" s="167" t="s">
        <v>219</v>
      </c>
      <c r="G25" s="166" t="s">
        <v>220</v>
      </c>
      <c r="H25" s="168">
        <v>35095</v>
      </c>
      <c r="I25" s="169">
        <f t="shared" ca="1" si="0"/>
        <v>21</v>
      </c>
      <c r="J25" s="170">
        <v>898537480</v>
      </c>
      <c r="K25" s="171">
        <v>653715218</v>
      </c>
    </row>
    <row r="26" spans="2:11" s="29" customFormat="1">
      <c r="B26" s="164" t="s">
        <v>221</v>
      </c>
      <c r="C26" s="165" t="s">
        <v>222</v>
      </c>
      <c r="D26" s="166" t="s">
        <v>207</v>
      </c>
      <c r="E26" s="167">
        <v>14</v>
      </c>
      <c r="F26" s="167" t="s">
        <v>223</v>
      </c>
      <c r="G26" s="166" t="s">
        <v>224</v>
      </c>
      <c r="H26" s="168">
        <v>23798</v>
      </c>
      <c r="I26" s="169">
        <f t="shared" ca="1" si="0"/>
        <v>52</v>
      </c>
      <c r="J26" s="170">
        <v>586505292</v>
      </c>
      <c r="K26" s="171">
        <v>653717870</v>
      </c>
    </row>
    <row r="27" spans="2:11" s="29" customFormat="1">
      <c r="B27" s="164" t="s">
        <v>221</v>
      </c>
      <c r="C27" s="165" t="s">
        <v>222</v>
      </c>
      <c r="D27" s="166" t="s">
        <v>207</v>
      </c>
      <c r="E27" s="167">
        <v>14</v>
      </c>
      <c r="F27" s="167" t="s">
        <v>223</v>
      </c>
      <c r="G27" s="166" t="s">
        <v>224</v>
      </c>
      <c r="H27" s="168">
        <v>30766</v>
      </c>
      <c r="I27" s="169">
        <f t="shared" ca="1" si="0"/>
        <v>33</v>
      </c>
      <c r="J27" s="170">
        <v>736520767</v>
      </c>
      <c r="K27" s="171">
        <v>653716595</v>
      </c>
    </row>
    <row r="28" spans="2:11" s="29" customFormat="1">
      <c r="B28" s="164" t="s">
        <v>221</v>
      </c>
      <c r="C28" s="165" t="s">
        <v>211</v>
      </c>
      <c r="D28" s="166" t="s">
        <v>225</v>
      </c>
      <c r="E28" s="167">
        <v>24</v>
      </c>
      <c r="F28" s="167" t="s">
        <v>226</v>
      </c>
      <c r="G28" s="166" t="s">
        <v>209</v>
      </c>
      <c r="H28" s="168">
        <v>24620</v>
      </c>
      <c r="I28" s="169">
        <f t="shared" ca="1" si="0"/>
        <v>49</v>
      </c>
      <c r="J28" s="170">
        <v>526499102</v>
      </c>
      <c r="K28" s="171">
        <v>653718380</v>
      </c>
    </row>
    <row r="29" spans="2:11" s="29" customFormat="1">
      <c r="B29" s="164" t="s">
        <v>221</v>
      </c>
      <c r="C29" s="165" t="s">
        <v>211</v>
      </c>
      <c r="D29" s="166" t="s">
        <v>225</v>
      </c>
      <c r="E29" s="167">
        <v>24</v>
      </c>
      <c r="F29" s="167" t="s">
        <v>226</v>
      </c>
      <c r="G29" s="166" t="s">
        <v>209</v>
      </c>
      <c r="H29" s="168">
        <v>35872</v>
      </c>
      <c r="I29" s="169">
        <f t="shared" ca="1" si="0"/>
        <v>19</v>
      </c>
      <c r="J29" s="170">
        <v>856533147</v>
      </c>
      <c r="K29" s="171">
        <v>653715575</v>
      </c>
    </row>
    <row r="30" spans="2:11" s="29" customFormat="1">
      <c r="B30" s="164" t="s">
        <v>93</v>
      </c>
      <c r="C30" s="165" t="s">
        <v>227</v>
      </c>
      <c r="D30" s="166" t="s">
        <v>225</v>
      </c>
      <c r="E30" s="167">
        <v>6</v>
      </c>
      <c r="F30" s="167" t="s">
        <v>228</v>
      </c>
      <c r="G30" s="166" t="s">
        <v>205</v>
      </c>
      <c r="H30" s="168">
        <v>23387</v>
      </c>
      <c r="I30" s="169">
        <f t="shared" ca="1" si="0"/>
        <v>53</v>
      </c>
      <c r="J30" s="170">
        <v>508497245</v>
      </c>
      <c r="K30" s="171">
        <v>653718533</v>
      </c>
    </row>
    <row r="31" spans="2:11" s="29" customFormat="1">
      <c r="B31" s="164" t="s">
        <v>93</v>
      </c>
      <c r="C31" s="165" t="s">
        <v>229</v>
      </c>
      <c r="D31" s="166" t="s">
        <v>230</v>
      </c>
      <c r="E31" s="167">
        <v>8</v>
      </c>
      <c r="F31" s="167" t="s">
        <v>231</v>
      </c>
      <c r="G31" s="166" t="s">
        <v>205</v>
      </c>
      <c r="H31" s="168">
        <v>23387</v>
      </c>
      <c r="I31" s="169">
        <f t="shared" ca="1" si="0"/>
        <v>53</v>
      </c>
      <c r="J31" s="170">
        <v>580504673</v>
      </c>
      <c r="K31" s="171">
        <v>653717921</v>
      </c>
    </row>
    <row r="32" spans="2:11" s="29" customFormat="1">
      <c r="B32" s="164" t="s">
        <v>93</v>
      </c>
      <c r="C32" s="165" t="s">
        <v>232</v>
      </c>
      <c r="D32" s="166" t="s">
        <v>212</v>
      </c>
      <c r="E32" s="167">
        <v>7</v>
      </c>
      <c r="F32" s="167" t="s">
        <v>233</v>
      </c>
      <c r="G32" s="166" t="s">
        <v>205</v>
      </c>
      <c r="H32" s="168">
        <v>24106</v>
      </c>
      <c r="I32" s="169">
        <f t="shared" ca="1" si="0"/>
        <v>51</v>
      </c>
      <c r="J32" s="170">
        <v>664513339</v>
      </c>
      <c r="K32" s="171">
        <v>653717207</v>
      </c>
    </row>
    <row r="33" spans="2:11" s="29" customFormat="1">
      <c r="B33" s="164" t="s">
        <v>93</v>
      </c>
      <c r="C33" s="165" t="s">
        <v>229</v>
      </c>
      <c r="D33" s="166" t="s">
        <v>207</v>
      </c>
      <c r="E33" s="167">
        <v>8</v>
      </c>
      <c r="F33" s="167" t="s">
        <v>231</v>
      </c>
      <c r="G33" s="166" t="s">
        <v>205</v>
      </c>
      <c r="H33" s="168">
        <v>30211</v>
      </c>
      <c r="I33" s="169">
        <f t="shared" ca="1" si="0"/>
        <v>34</v>
      </c>
      <c r="J33" s="170">
        <v>730520148</v>
      </c>
      <c r="K33" s="171">
        <v>653716646</v>
      </c>
    </row>
    <row r="34" spans="2:11" s="29" customFormat="1">
      <c r="B34" s="164" t="s">
        <v>93</v>
      </c>
      <c r="C34" s="165" t="s">
        <v>232</v>
      </c>
      <c r="D34" s="166" t="s">
        <v>212</v>
      </c>
      <c r="E34" s="167">
        <v>7</v>
      </c>
      <c r="F34" s="167" t="s">
        <v>233</v>
      </c>
      <c r="G34" s="166" t="s">
        <v>205</v>
      </c>
      <c r="H34" s="168">
        <v>36649</v>
      </c>
      <c r="I34" s="169">
        <f t="shared" ca="1" si="0"/>
        <v>16</v>
      </c>
      <c r="J34" s="170">
        <v>814528814</v>
      </c>
      <c r="K34" s="171">
        <v>653715932</v>
      </c>
    </row>
    <row r="35" spans="2:11" s="29" customFormat="1">
      <c r="B35" s="164" t="s">
        <v>93</v>
      </c>
      <c r="C35" s="165" t="s">
        <v>227</v>
      </c>
      <c r="D35" s="166" t="s">
        <v>225</v>
      </c>
      <c r="E35" s="167">
        <v>6</v>
      </c>
      <c r="F35" s="167" t="s">
        <v>228</v>
      </c>
      <c r="G35" s="166" t="s">
        <v>205</v>
      </c>
      <c r="H35" s="168">
        <v>36205</v>
      </c>
      <c r="I35" s="169">
        <f t="shared" ca="1" si="0"/>
        <v>18</v>
      </c>
      <c r="J35" s="170">
        <v>838531290</v>
      </c>
      <c r="K35" s="171">
        <v>653715728</v>
      </c>
    </row>
    <row r="36" spans="2:11" s="29" customFormat="1">
      <c r="B36" s="164" t="s">
        <v>93</v>
      </c>
      <c r="C36" s="165" t="s">
        <v>229</v>
      </c>
      <c r="D36" s="166" t="s">
        <v>207</v>
      </c>
      <c r="E36" s="167">
        <v>8</v>
      </c>
      <c r="F36" s="167" t="s">
        <v>231</v>
      </c>
      <c r="G36" s="166" t="s">
        <v>205</v>
      </c>
      <c r="H36" s="168">
        <v>34873</v>
      </c>
      <c r="I36" s="169">
        <f t="shared" ca="1" si="0"/>
        <v>21</v>
      </c>
      <c r="J36" s="170">
        <v>910538718</v>
      </c>
      <c r="K36" s="171">
        <v>653715116</v>
      </c>
    </row>
    <row r="37" spans="2:11" s="29" customFormat="1">
      <c r="B37" s="164" t="s">
        <v>93</v>
      </c>
      <c r="C37" s="165" t="s">
        <v>202</v>
      </c>
      <c r="D37" s="166" t="s">
        <v>215</v>
      </c>
      <c r="E37" s="167">
        <v>5</v>
      </c>
      <c r="F37" s="167" t="s">
        <v>234</v>
      </c>
      <c r="G37" s="166" t="s">
        <v>209</v>
      </c>
      <c r="H37" s="168">
        <v>21332</v>
      </c>
      <c r="I37" s="169">
        <f t="shared" ca="1" si="0"/>
        <v>58</v>
      </c>
      <c r="J37" s="170">
        <v>478494150</v>
      </c>
      <c r="K37" s="171">
        <v>653718788</v>
      </c>
    </row>
    <row r="38" spans="2:11" s="29" customFormat="1">
      <c r="B38" s="164" t="s">
        <v>93</v>
      </c>
      <c r="C38" s="165" t="s">
        <v>227</v>
      </c>
      <c r="D38" s="166" t="s">
        <v>225</v>
      </c>
      <c r="E38" s="167">
        <v>30</v>
      </c>
      <c r="F38" s="167" t="s">
        <v>235</v>
      </c>
      <c r="G38" s="166" t="s">
        <v>209</v>
      </c>
      <c r="H38" s="168">
        <v>25031</v>
      </c>
      <c r="I38" s="169">
        <f t="shared" ca="1" si="0"/>
        <v>48</v>
      </c>
      <c r="J38" s="170">
        <v>532499721</v>
      </c>
      <c r="K38" s="171">
        <v>653718329</v>
      </c>
    </row>
    <row r="39" spans="2:11" s="29" customFormat="1">
      <c r="B39" s="164" t="s">
        <v>93</v>
      </c>
      <c r="C39" s="165" t="s">
        <v>206</v>
      </c>
      <c r="D39" s="166" t="s">
        <v>203</v>
      </c>
      <c r="E39" s="167">
        <v>4</v>
      </c>
      <c r="F39" s="167" t="s">
        <v>236</v>
      </c>
      <c r="G39" s="166" t="s">
        <v>209</v>
      </c>
      <c r="H39" s="168">
        <v>21331</v>
      </c>
      <c r="I39" s="169">
        <f t="shared" ca="1" si="0"/>
        <v>58</v>
      </c>
      <c r="J39" s="170">
        <v>634510244</v>
      </c>
      <c r="K39" s="171">
        <v>653717462</v>
      </c>
    </row>
    <row r="40" spans="2:11" s="29" customFormat="1">
      <c r="B40" s="164" t="s">
        <v>93</v>
      </c>
      <c r="C40" s="165" t="s">
        <v>206</v>
      </c>
      <c r="D40" s="166" t="s">
        <v>203</v>
      </c>
      <c r="E40" s="167">
        <v>4</v>
      </c>
      <c r="F40" s="167" t="s">
        <v>236</v>
      </c>
      <c r="G40" s="166" t="s">
        <v>209</v>
      </c>
      <c r="H40" s="168">
        <v>35206</v>
      </c>
      <c r="I40" s="169">
        <f t="shared" ca="1" si="0"/>
        <v>20</v>
      </c>
      <c r="J40" s="170">
        <v>784525719</v>
      </c>
      <c r="K40" s="171">
        <v>653716187</v>
      </c>
    </row>
    <row r="41" spans="2:11" s="29" customFormat="1">
      <c r="B41" s="164" t="s">
        <v>93</v>
      </c>
      <c r="C41" s="165" t="s">
        <v>227</v>
      </c>
      <c r="D41" s="166" t="s">
        <v>225</v>
      </c>
      <c r="E41" s="167">
        <v>30</v>
      </c>
      <c r="F41" s="167" t="s">
        <v>235</v>
      </c>
      <c r="G41" s="166" t="s">
        <v>209</v>
      </c>
      <c r="H41" s="168">
        <v>35761</v>
      </c>
      <c r="I41" s="169">
        <f t="shared" ca="1" si="0"/>
        <v>19</v>
      </c>
      <c r="J41" s="170">
        <v>862533766</v>
      </c>
      <c r="K41" s="171">
        <v>653715524</v>
      </c>
    </row>
    <row r="42" spans="2:11" s="29" customFormat="1">
      <c r="B42" s="164" t="s">
        <v>93</v>
      </c>
      <c r="C42" s="165" t="s">
        <v>217</v>
      </c>
      <c r="D42" s="166" t="s">
        <v>237</v>
      </c>
      <c r="E42" s="167">
        <v>20</v>
      </c>
      <c r="F42" s="167" t="s">
        <v>238</v>
      </c>
      <c r="G42" s="166" t="s">
        <v>239</v>
      </c>
      <c r="H42" s="168">
        <v>24209</v>
      </c>
      <c r="I42" s="169">
        <f t="shared" ca="1" si="0"/>
        <v>51</v>
      </c>
      <c r="J42" s="170">
        <v>592505911</v>
      </c>
      <c r="K42" s="171">
        <v>653717819</v>
      </c>
    </row>
    <row r="43" spans="2:11" s="29" customFormat="1">
      <c r="B43" s="164" t="s">
        <v>93</v>
      </c>
      <c r="C43" s="165" t="s">
        <v>217</v>
      </c>
      <c r="D43" s="166" t="s">
        <v>207</v>
      </c>
      <c r="E43" s="167">
        <v>20</v>
      </c>
      <c r="F43" s="167" t="s">
        <v>238</v>
      </c>
      <c r="G43" s="166" t="s">
        <v>239</v>
      </c>
      <c r="H43" s="168">
        <v>31321</v>
      </c>
      <c r="I43" s="169">
        <f t="shared" ca="1" si="0"/>
        <v>31</v>
      </c>
      <c r="J43" s="170">
        <v>742521386</v>
      </c>
      <c r="K43" s="171">
        <v>653716544</v>
      </c>
    </row>
    <row r="44" spans="2:11" s="29" customFormat="1">
      <c r="B44" s="164" t="s">
        <v>93</v>
      </c>
      <c r="C44" s="165" t="s">
        <v>217</v>
      </c>
      <c r="D44" s="166" t="s">
        <v>240</v>
      </c>
      <c r="E44" s="167">
        <v>9</v>
      </c>
      <c r="F44" s="167" t="s">
        <v>241</v>
      </c>
      <c r="G44" s="166" t="s">
        <v>242</v>
      </c>
      <c r="H44" s="168">
        <v>18548</v>
      </c>
      <c r="I44" s="169">
        <f t="shared" ca="1" si="0"/>
        <v>66</v>
      </c>
      <c r="J44" s="170">
        <v>544500959</v>
      </c>
      <c r="K44" s="171">
        <v>653718227</v>
      </c>
    </row>
    <row r="45" spans="2:11" s="29" customFormat="1">
      <c r="B45" s="164" t="s">
        <v>93</v>
      </c>
      <c r="C45" s="165" t="s">
        <v>243</v>
      </c>
      <c r="D45" s="166" t="s">
        <v>203</v>
      </c>
      <c r="E45" s="167">
        <v>10</v>
      </c>
      <c r="F45" s="167" t="s">
        <v>244</v>
      </c>
      <c r="G45" s="166" t="s">
        <v>242</v>
      </c>
      <c r="H45" s="168">
        <v>21886</v>
      </c>
      <c r="I45" s="169">
        <f t="shared" ca="1" si="0"/>
        <v>57</v>
      </c>
      <c r="J45" s="170">
        <v>640510863</v>
      </c>
      <c r="K45" s="171">
        <v>653717411</v>
      </c>
    </row>
    <row r="46" spans="2:11" s="29" customFormat="1">
      <c r="B46" s="164" t="s">
        <v>93</v>
      </c>
      <c r="C46" s="165" t="s">
        <v>217</v>
      </c>
      <c r="D46" s="166" t="s">
        <v>218</v>
      </c>
      <c r="E46" s="167">
        <v>9</v>
      </c>
      <c r="F46" s="167" t="s">
        <v>241</v>
      </c>
      <c r="G46" s="166" t="s">
        <v>242</v>
      </c>
      <c r="H46" s="168">
        <v>26881</v>
      </c>
      <c r="I46" s="169">
        <f t="shared" ca="1" si="0"/>
        <v>43</v>
      </c>
      <c r="J46" s="170">
        <v>694516434</v>
      </c>
      <c r="K46" s="171">
        <v>653716952</v>
      </c>
    </row>
    <row r="47" spans="2:11" s="29" customFormat="1">
      <c r="B47" s="164" t="s">
        <v>93</v>
      </c>
      <c r="C47" s="165" t="s">
        <v>243</v>
      </c>
      <c r="D47" s="166" t="s">
        <v>203</v>
      </c>
      <c r="E47" s="167">
        <v>10</v>
      </c>
      <c r="F47" s="167" t="s">
        <v>244</v>
      </c>
      <c r="G47" s="166" t="s">
        <v>242</v>
      </c>
      <c r="H47" s="168">
        <v>35761</v>
      </c>
      <c r="I47" s="169">
        <f t="shared" ca="1" si="0"/>
        <v>19</v>
      </c>
      <c r="J47" s="170">
        <v>790526338</v>
      </c>
      <c r="K47" s="171">
        <v>653716136</v>
      </c>
    </row>
    <row r="48" spans="2:11" s="29" customFormat="1">
      <c r="B48" s="164" t="s">
        <v>93</v>
      </c>
      <c r="C48" s="165" t="s">
        <v>217</v>
      </c>
      <c r="D48" s="166" t="s">
        <v>218</v>
      </c>
      <c r="E48" s="167">
        <v>9</v>
      </c>
      <c r="F48" s="167" t="s">
        <v>241</v>
      </c>
      <c r="G48" s="166" t="s">
        <v>242</v>
      </c>
      <c r="H48" s="168">
        <v>35539</v>
      </c>
      <c r="I48" s="169">
        <f t="shared" ca="1" si="0"/>
        <v>20</v>
      </c>
      <c r="J48" s="170">
        <v>874535004</v>
      </c>
      <c r="K48" s="171">
        <v>653715422</v>
      </c>
    </row>
    <row r="49" spans="2:11" s="29" customFormat="1">
      <c r="B49" s="164" t="s">
        <v>93</v>
      </c>
      <c r="C49" s="165" t="s">
        <v>243</v>
      </c>
      <c r="D49" s="166" t="s">
        <v>207</v>
      </c>
      <c r="E49" s="167">
        <v>34</v>
      </c>
      <c r="F49" s="167" t="s">
        <v>245</v>
      </c>
      <c r="G49" s="166" t="s">
        <v>220</v>
      </c>
      <c r="H49" s="168">
        <v>25442</v>
      </c>
      <c r="I49" s="169">
        <f t="shared" ca="1" si="0"/>
        <v>47</v>
      </c>
      <c r="J49" s="170">
        <v>610507768</v>
      </c>
      <c r="K49" s="171">
        <v>653717666</v>
      </c>
    </row>
    <row r="50" spans="2:11" s="29" customFormat="1">
      <c r="B50" s="164" t="s">
        <v>93</v>
      </c>
      <c r="C50" s="165" t="s">
        <v>243</v>
      </c>
      <c r="D50" s="166" t="s">
        <v>207</v>
      </c>
      <c r="E50" s="167">
        <v>34</v>
      </c>
      <c r="F50" s="167" t="s">
        <v>245</v>
      </c>
      <c r="G50" s="166" t="s">
        <v>220</v>
      </c>
      <c r="H50" s="168">
        <v>32986</v>
      </c>
      <c r="I50" s="169">
        <f t="shared" ca="1" si="0"/>
        <v>27</v>
      </c>
      <c r="J50" s="170">
        <v>760523243</v>
      </c>
      <c r="K50" s="171">
        <v>653716391</v>
      </c>
    </row>
    <row r="51" spans="2:11" s="29" customFormat="1">
      <c r="B51" s="164" t="s">
        <v>246</v>
      </c>
      <c r="C51" s="165" t="s">
        <v>206</v>
      </c>
      <c r="D51" s="166" t="s">
        <v>218</v>
      </c>
      <c r="E51" s="167">
        <v>15</v>
      </c>
      <c r="F51" s="167" t="s">
        <v>247</v>
      </c>
      <c r="G51" s="166" t="s">
        <v>205</v>
      </c>
      <c r="H51" s="168">
        <v>21332</v>
      </c>
      <c r="I51" s="169">
        <f t="shared" ca="1" si="0"/>
        <v>58</v>
      </c>
      <c r="J51" s="170">
        <v>550501578</v>
      </c>
      <c r="K51" s="171">
        <v>653718176</v>
      </c>
    </row>
    <row r="52" spans="2:11" s="29" customFormat="1">
      <c r="B52" s="164" t="s">
        <v>246</v>
      </c>
      <c r="C52" s="165" t="s">
        <v>206</v>
      </c>
      <c r="D52" s="166" t="s">
        <v>218</v>
      </c>
      <c r="E52" s="167">
        <v>15</v>
      </c>
      <c r="F52" s="167" t="s">
        <v>247</v>
      </c>
      <c r="G52" s="166" t="s">
        <v>205</v>
      </c>
      <c r="H52" s="168">
        <v>27436</v>
      </c>
      <c r="I52" s="169">
        <f t="shared" ca="1" si="0"/>
        <v>42</v>
      </c>
      <c r="J52" s="170">
        <v>700517053</v>
      </c>
      <c r="K52" s="171">
        <v>653716901</v>
      </c>
    </row>
    <row r="53" spans="2:11" s="29" customFormat="1">
      <c r="B53" s="164" t="s">
        <v>246</v>
      </c>
      <c r="C53" s="165" t="s">
        <v>206</v>
      </c>
      <c r="D53" s="166" t="s">
        <v>218</v>
      </c>
      <c r="E53" s="167">
        <v>15</v>
      </c>
      <c r="F53" s="167" t="s">
        <v>247</v>
      </c>
      <c r="G53" s="166" t="s">
        <v>205</v>
      </c>
      <c r="H53" s="168">
        <v>35428</v>
      </c>
      <c r="I53" s="169">
        <f t="shared" ca="1" si="0"/>
        <v>20</v>
      </c>
      <c r="J53" s="170">
        <v>880535623</v>
      </c>
      <c r="K53" s="171">
        <v>653715371</v>
      </c>
    </row>
    <row r="54" spans="2:11" s="29" customFormat="1">
      <c r="B54" s="164" t="s">
        <v>246</v>
      </c>
      <c r="C54" s="165" t="s">
        <v>222</v>
      </c>
      <c r="D54" s="166" t="s">
        <v>212</v>
      </c>
      <c r="E54" s="167">
        <v>25</v>
      </c>
      <c r="F54" s="167" t="s">
        <v>248</v>
      </c>
      <c r="G54" s="166" t="s">
        <v>249</v>
      </c>
      <c r="H54" s="168">
        <v>25771</v>
      </c>
      <c r="I54" s="169">
        <f t="shared" ca="1" si="0"/>
        <v>46</v>
      </c>
      <c r="J54" s="170">
        <v>682515196</v>
      </c>
      <c r="K54" s="171">
        <v>653717054</v>
      </c>
    </row>
    <row r="55" spans="2:11" s="29" customFormat="1">
      <c r="B55" s="164" t="s">
        <v>250</v>
      </c>
      <c r="C55" s="165" t="s">
        <v>251</v>
      </c>
      <c r="D55" s="166" t="s">
        <v>203</v>
      </c>
      <c r="E55" s="167">
        <v>28</v>
      </c>
      <c r="F55" s="167" t="s">
        <v>252</v>
      </c>
      <c r="G55" s="166" t="s">
        <v>253</v>
      </c>
      <c r="H55" s="168">
        <v>23551</v>
      </c>
      <c r="I55" s="169">
        <f t="shared" ca="1" si="0"/>
        <v>52</v>
      </c>
      <c r="J55" s="170">
        <v>658512720</v>
      </c>
      <c r="K55" s="171">
        <v>653717258</v>
      </c>
    </row>
    <row r="56" spans="2:11" s="29" customFormat="1">
      <c r="B56" s="164" t="s">
        <v>250</v>
      </c>
      <c r="C56" s="165" t="s">
        <v>251</v>
      </c>
      <c r="D56" s="166" t="s">
        <v>203</v>
      </c>
      <c r="E56" s="167">
        <v>28</v>
      </c>
      <c r="F56" s="167" t="s">
        <v>252</v>
      </c>
      <c r="G56" s="166" t="s">
        <v>253</v>
      </c>
      <c r="H56" s="168">
        <v>36760</v>
      </c>
      <c r="I56" s="169">
        <f t="shared" ca="1" si="0"/>
        <v>16</v>
      </c>
      <c r="J56" s="170">
        <v>808528195</v>
      </c>
      <c r="K56" s="171">
        <v>653715983</v>
      </c>
    </row>
    <row r="57" spans="2:11" s="29" customFormat="1">
      <c r="B57" s="164" t="s">
        <v>250</v>
      </c>
      <c r="C57" s="165" t="s">
        <v>232</v>
      </c>
      <c r="D57" s="166" t="s">
        <v>225</v>
      </c>
      <c r="E57" s="167">
        <v>18</v>
      </c>
      <c r="F57" s="167" t="s">
        <v>254</v>
      </c>
      <c r="G57" s="166" t="s">
        <v>239</v>
      </c>
      <c r="H57" s="168">
        <v>24209</v>
      </c>
      <c r="I57" s="169">
        <f t="shared" ca="1" si="0"/>
        <v>51</v>
      </c>
      <c r="J57" s="170">
        <v>520498483</v>
      </c>
      <c r="K57" s="171">
        <v>653718431</v>
      </c>
    </row>
    <row r="58" spans="2:11" s="29" customFormat="1">
      <c r="B58" s="164" t="s">
        <v>250</v>
      </c>
      <c r="C58" s="165" t="s">
        <v>232</v>
      </c>
      <c r="D58" s="166" t="s">
        <v>225</v>
      </c>
      <c r="E58" s="167">
        <v>18</v>
      </c>
      <c r="F58" s="167" t="s">
        <v>254</v>
      </c>
      <c r="G58" s="166" t="s">
        <v>239</v>
      </c>
      <c r="H58" s="168">
        <v>35983</v>
      </c>
      <c r="I58" s="169">
        <f t="shared" ca="1" si="0"/>
        <v>18</v>
      </c>
      <c r="J58" s="170">
        <v>850532528</v>
      </c>
      <c r="K58" s="171">
        <v>653715626</v>
      </c>
    </row>
    <row r="59" spans="2:11" s="29" customFormat="1">
      <c r="B59" s="164" t="s">
        <v>255</v>
      </c>
      <c r="C59" s="165" t="s">
        <v>214</v>
      </c>
      <c r="D59" s="166" t="s">
        <v>225</v>
      </c>
      <c r="E59" s="167">
        <v>12</v>
      </c>
      <c r="F59" s="167" t="s">
        <v>256</v>
      </c>
      <c r="G59" s="166" t="s">
        <v>205</v>
      </c>
      <c r="H59" s="168">
        <v>23798</v>
      </c>
      <c r="I59" s="169">
        <f t="shared" ca="1" si="0"/>
        <v>52</v>
      </c>
      <c r="J59" s="170">
        <v>514497864</v>
      </c>
      <c r="K59" s="171">
        <v>653718482</v>
      </c>
    </row>
    <row r="60" spans="2:11" s="29" customFormat="1">
      <c r="B60" s="164" t="s">
        <v>255</v>
      </c>
      <c r="C60" s="165" t="s">
        <v>214</v>
      </c>
      <c r="D60" s="166" t="s">
        <v>225</v>
      </c>
      <c r="E60" s="167">
        <v>12</v>
      </c>
      <c r="F60" s="167" t="s">
        <v>256</v>
      </c>
      <c r="G60" s="166" t="s">
        <v>205</v>
      </c>
      <c r="H60" s="168">
        <v>36094</v>
      </c>
      <c r="I60" s="169">
        <f t="shared" ca="1" si="0"/>
        <v>18</v>
      </c>
      <c r="J60" s="170">
        <v>844531909</v>
      </c>
      <c r="K60" s="171">
        <v>653715677</v>
      </c>
    </row>
    <row r="61" spans="2:11" s="29" customFormat="1">
      <c r="B61" s="164" t="s">
        <v>255</v>
      </c>
      <c r="C61" s="165" t="s">
        <v>257</v>
      </c>
      <c r="D61" s="166" t="s">
        <v>203</v>
      </c>
      <c r="E61" s="167">
        <v>22</v>
      </c>
      <c r="F61" s="167" t="s">
        <v>258</v>
      </c>
      <c r="G61" s="166" t="s">
        <v>209</v>
      </c>
      <c r="H61" s="168">
        <v>22996</v>
      </c>
      <c r="I61" s="169">
        <f t="shared" ca="1" si="0"/>
        <v>54</v>
      </c>
      <c r="J61" s="170">
        <v>652512101</v>
      </c>
      <c r="K61" s="171">
        <v>653717309</v>
      </c>
    </row>
    <row r="62" spans="2:11" s="29" customFormat="1">
      <c r="B62" s="164" t="s">
        <v>255</v>
      </c>
      <c r="C62" s="165" t="s">
        <v>257</v>
      </c>
      <c r="D62" s="166" t="s">
        <v>203</v>
      </c>
      <c r="E62" s="167">
        <v>22</v>
      </c>
      <c r="F62" s="167" t="s">
        <v>258</v>
      </c>
      <c r="G62" s="166" t="s">
        <v>209</v>
      </c>
      <c r="H62" s="168">
        <v>36871</v>
      </c>
      <c r="I62" s="169">
        <f t="shared" ca="1" si="0"/>
        <v>16</v>
      </c>
      <c r="J62" s="170">
        <v>802527576</v>
      </c>
      <c r="K62" s="171">
        <v>653716034</v>
      </c>
    </row>
    <row r="63" spans="2:11" s="29" customFormat="1">
      <c r="B63" s="164" t="s">
        <v>255</v>
      </c>
      <c r="C63" s="165" t="s">
        <v>229</v>
      </c>
      <c r="D63" s="166" t="s">
        <v>259</v>
      </c>
      <c r="E63" s="167">
        <v>32</v>
      </c>
      <c r="F63" s="167" t="s">
        <v>260</v>
      </c>
      <c r="G63" s="166" t="s">
        <v>220</v>
      </c>
      <c r="H63" s="168">
        <v>25031</v>
      </c>
      <c r="I63" s="169">
        <f t="shared" ca="1" si="0"/>
        <v>48</v>
      </c>
      <c r="J63" s="170">
        <v>604507149</v>
      </c>
      <c r="K63" s="171">
        <v>653717717</v>
      </c>
    </row>
    <row r="64" spans="2:11" s="29" customFormat="1">
      <c r="B64" s="164" t="s">
        <v>255</v>
      </c>
      <c r="C64" s="165" t="s">
        <v>214</v>
      </c>
      <c r="D64" s="166" t="s">
        <v>207</v>
      </c>
      <c r="E64" s="167">
        <v>36</v>
      </c>
      <c r="F64" s="167" t="s">
        <v>261</v>
      </c>
      <c r="G64" s="166" t="s">
        <v>220</v>
      </c>
      <c r="H64" s="168">
        <v>21363</v>
      </c>
      <c r="I64" s="169">
        <f t="shared" ca="1" si="0"/>
        <v>58</v>
      </c>
      <c r="J64" s="170">
        <v>622509006</v>
      </c>
      <c r="K64" s="171">
        <v>653717564</v>
      </c>
    </row>
    <row r="65" spans="2:11" s="29" customFormat="1">
      <c r="B65" s="164" t="s">
        <v>255</v>
      </c>
      <c r="C65" s="165" t="s">
        <v>229</v>
      </c>
      <c r="D65" s="166" t="s">
        <v>207</v>
      </c>
      <c r="E65" s="167">
        <v>32</v>
      </c>
      <c r="F65" s="167" t="s">
        <v>260</v>
      </c>
      <c r="G65" s="166" t="s">
        <v>220</v>
      </c>
      <c r="H65" s="168">
        <v>32431</v>
      </c>
      <c r="I65" s="169">
        <f t="shared" ca="1" si="0"/>
        <v>28</v>
      </c>
      <c r="J65" s="170">
        <v>754522624</v>
      </c>
      <c r="K65" s="171">
        <v>653716442</v>
      </c>
    </row>
    <row r="66" spans="2:11" s="29" customFormat="1">
      <c r="B66" s="164" t="s">
        <v>255</v>
      </c>
      <c r="C66" s="165" t="s">
        <v>214</v>
      </c>
      <c r="D66" s="166" t="s">
        <v>207</v>
      </c>
      <c r="E66" s="167">
        <v>36</v>
      </c>
      <c r="F66" s="167" t="s">
        <v>261</v>
      </c>
      <c r="G66" s="166" t="s">
        <v>220</v>
      </c>
      <c r="H66" s="168">
        <v>34096</v>
      </c>
      <c r="I66" s="169">
        <f t="shared" ca="1" si="0"/>
        <v>23</v>
      </c>
      <c r="J66" s="170">
        <v>772524481</v>
      </c>
      <c r="K66" s="171">
        <v>653716289</v>
      </c>
    </row>
    <row r="67" spans="2:11" s="29" customFormat="1">
      <c r="B67" s="164" t="s">
        <v>262</v>
      </c>
      <c r="C67" s="165" t="s">
        <v>257</v>
      </c>
      <c r="D67" s="166" t="s">
        <v>215</v>
      </c>
      <c r="E67" s="167">
        <v>11</v>
      </c>
      <c r="F67" s="167" t="s">
        <v>263</v>
      </c>
      <c r="G67" s="166" t="s">
        <v>205</v>
      </c>
      <c r="H67" s="168">
        <v>21743</v>
      </c>
      <c r="I67" s="169">
        <f t="shared" ca="1" si="0"/>
        <v>57</v>
      </c>
      <c r="J67" s="170">
        <v>484494769</v>
      </c>
      <c r="K67" s="171">
        <v>653718737</v>
      </c>
    </row>
    <row r="68" spans="2:11" s="29" customFormat="1">
      <c r="B68" s="164" t="s">
        <v>262</v>
      </c>
      <c r="C68" s="165" t="s">
        <v>243</v>
      </c>
      <c r="D68" s="166" t="s">
        <v>264</v>
      </c>
      <c r="E68" s="167">
        <v>21</v>
      </c>
      <c r="F68" s="167" t="s">
        <v>265</v>
      </c>
      <c r="G68" s="166" t="s">
        <v>205</v>
      </c>
      <c r="H68" s="168">
        <v>21344</v>
      </c>
      <c r="I68" s="169">
        <f t="shared" ca="1" si="0"/>
        <v>58</v>
      </c>
      <c r="J68" s="170">
        <v>556502197</v>
      </c>
      <c r="K68" s="171">
        <v>653718125</v>
      </c>
    </row>
    <row r="69" spans="2:11" s="29" customFormat="1">
      <c r="B69" s="164" t="s">
        <v>262</v>
      </c>
      <c r="C69" s="165" t="s">
        <v>243</v>
      </c>
      <c r="D69" s="166" t="s">
        <v>218</v>
      </c>
      <c r="E69" s="167">
        <v>21</v>
      </c>
      <c r="F69" s="167" t="s">
        <v>265</v>
      </c>
      <c r="G69" s="166" t="s">
        <v>205</v>
      </c>
      <c r="H69" s="168">
        <v>27991</v>
      </c>
      <c r="I69" s="169">
        <f t="shared" ca="1" si="0"/>
        <v>40</v>
      </c>
      <c r="J69" s="170">
        <v>706517672</v>
      </c>
      <c r="K69" s="171">
        <v>653716850</v>
      </c>
    </row>
    <row r="70" spans="2:11" s="29" customFormat="1">
      <c r="B70" s="164" t="s">
        <v>262</v>
      </c>
      <c r="C70" s="165" t="s">
        <v>243</v>
      </c>
      <c r="D70" s="166" t="s">
        <v>218</v>
      </c>
      <c r="E70" s="167">
        <v>21</v>
      </c>
      <c r="F70" s="167" t="s">
        <v>265</v>
      </c>
      <c r="G70" s="166" t="s">
        <v>205</v>
      </c>
      <c r="H70" s="168">
        <v>35317</v>
      </c>
      <c r="I70" s="169">
        <f t="shared" ca="1" si="0"/>
        <v>20</v>
      </c>
      <c r="J70" s="170">
        <v>886536242</v>
      </c>
      <c r="K70" s="171">
        <v>653715320</v>
      </c>
    </row>
    <row r="71" spans="2:11" s="29" customFormat="1">
      <c r="B71" s="164" t="s">
        <v>262</v>
      </c>
      <c r="C71" s="165" t="s">
        <v>257</v>
      </c>
      <c r="D71" s="166" t="s">
        <v>207</v>
      </c>
      <c r="E71" s="167">
        <v>35</v>
      </c>
      <c r="F71" s="167" t="s">
        <v>266</v>
      </c>
      <c r="G71" s="166" t="s">
        <v>220</v>
      </c>
      <c r="H71" s="168">
        <v>25853</v>
      </c>
      <c r="I71" s="169">
        <f t="shared" ca="1" si="0"/>
        <v>46</v>
      </c>
      <c r="J71" s="170">
        <v>616508387</v>
      </c>
      <c r="K71" s="171">
        <v>653717615</v>
      </c>
    </row>
    <row r="72" spans="2:11" s="29" customFormat="1">
      <c r="B72" s="164" t="s">
        <v>262</v>
      </c>
      <c r="C72" s="165" t="s">
        <v>232</v>
      </c>
      <c r="D72" s="166" t="s">
        <v>212</v>
      </c>
      <c r="E72" s="167">
        <v>31</v>
      </c>
      <c r="F72" s="167" t="s">
        <v>267</v>
      </c>
      <c r="G72" s="166" t="s">
        <v>220</v>
      </c>
      <c r="H72" s="168">
        <v>26326</v>
      </c>
      <c r="I72" s="169">
        <f t="shared" ca="1" si="0"/>
        <v>45</v>
      </c>
      <c r="J72" s="170">
        <v>688515815</v>
      </c>
      <c r="K72" s="171">
        <v>653717003</v>
      </c>
    </row>
    <row r="73" spans="2:11" s="29" customFormat="1">
      <c r="B73" s="164" t="s">
        <v>262</v>
      </c>
      <c r="C73" s="165" t="s">
        <v>257</v>
      </c>
      <c r="D73" s="166" t="s">
        <v>207</v>
      </c>
      <c r="E73" s="167">
        <v>35</v>
      </c>
      <c r="F73" s="167" t="s">
        <v>266</v>
      </c>
      <c r="G73" s="166" t="s">
        <v>220</v>
      </c>
      <c r="H73" s="168">
        <v>33541</v>
      </c>
      <c r="I73" s="169">
        <f t="shared" ca="1" si="0"/>
        <v>25</v>
      </c>
      <c r="J73" s="170">
        <v>766523862</v>
      </c>
      <c r="K73" s="171">
        <v>653716340</v>
      </c>
    </row>
    <row r="74" spans="2:11" s="29" customFormat="1">
      <c r="B74" s="164" t="s">
        <v>268</v>
      </c>
      <c r="C74" s="165" t="s">
        <v>227</v>
      </c>
      <c r="D74" s="166" t="s">
        <v>215</v>
      </c>
      <c r="E74" s="167">
        <v>17</v>
      </c>
      <c r="F74" s="167" t="s">
        <v>269</v>
      </c>
      <c r="G74" s="166" t="s">
        <v>205</v>
      </c>
      <c r="H74" s="168">
        <v>22154</v>
      </c>
      <c r="I74" s="169">
        <f t="shared" ca="1" si="0"/>
        <v>56</v>
      </c>
      <c r="J74" s="170">
        <v>490495388</v>
      </c>
      <c r="K74" s="171">
        <v>653718686</v>
      </c>
    </row>
    <row r="75" spans="2:11" s="29" customFormat="1">
      <c r="B75" s="164" t="s">
        <v>268</v>
      </c>
      <c r="C75" s="165" t="s">
        <v>202</v>
      </c>
      <c r="D75" s="166" t="s">
        <v>270</v>
      </c>
      <c r="E75" s="167">
        <v>27</v>
      </c>
      <c r="F75" s="167" t="s">
        <v>271</v>
      </c>
      <c r="G75" s="166" t="s">
        <v>272</v>
      </c>
      <c r="H75" s="168">
        <v>22154</v>
      </c>
      <c r="I75" s="169">
        <f t="shared" ca="1" si="0"/>
        <v>56</v>
      </c>
      <c r="J75" s="170">
        <v>562502816</v>
      </c>
      <c r="K75" s="171">
        <v>653718074</v>
      </c>
    </row>
    <row r="76" spans="2:11" s="29" customFormat="1">
      <c r="B76" s="164" t="s">
        <v>268</v>
      </c>
      <c r="C76" s="165" t="s">
        <v>202</v>
      </c>
      <c r="D76" s="166" t="s">
        <v>218</v>
      </c>
      <c r="E76" s="167">
        <v>27</v>
      </c>
      <c r="F76" s="167" t="s">
        <v>271</v>
      </c>
      <c r="G76" s="166" t="s">
        <v>272</v>
      </c>
      <c r="H76" s="168">
        <v>28546</v>
      </c>
      <c r="I76" s="169">
        <f t="shared" ca="1" si="0"/>
        <v>39</v>
      </c>
      <c r="J76" s="170">
        <v>712518291</v>
      </c>
      <c r="K76" s="171">
        <v>653716799</v>
      </c>
    </row>
    <row r="77" spans="2:11" s="29" customFormat="1">
      <c r="B77" s="164" t="s">
        <v>268</v>
      </c>
      <c r="C77" s="165" t="s">
        <v>202</v>
      </c>
      <c r="D77" s="166" t="s">
        <v>218</v>
      </c>
      <c r="E77" s="167">
        <v>27</v>
      </c>
      <c r="F77" s="167" t="s">
        <v>271</v>
      </c>
      <c r="G77" s="166" t="s">
        <v>272</v>
      </c>
      <c r="H77" s="168">
        <v>35206</v>
      </c>
      <c r="I77" s="169">
        <f t="shared" ca="1" si="0"/>
        <v>20</v>
      </c>
      <c r="J77" s="170">
        <v>892536861</v>
      </c>
      <c r="K77" s="171">
        <v>653715269</v>
      </c>
    </row>
    <row r="78" spans="2:11" s="29" customFormat="1">
      <c r="B78" s="164" t="s">
        <v>273</v>
      </c>
      <c r="C78" s="165" t="s">
        <v>227</v>
      </c>
      <c r="D78" s="166" t="s">
        <v>215</v>
      </c>
      <c r="E78" s="167">
        <v>29</v>
      </c>
      <c r="F78" s="167" t="s">
        <v>274</v>
      </c>
      <c r="G78" s="166" t="s">
        <v>209</v>
      </c>
      <c r="H78" s="168">
        <v>22976</v>
      </c>
      <c r="I78" s="169">
        <f t="shared" ca="1" si="0"/>
        <v>54</v>
      </c>
      <c r="J78" s="170">
        <v>502496626</v>
      </c>
      <c r="K78" s="171">
        <v>653718584</v>
      </c>
    </row>
    <row r="79" spans="2:11" s="29" customFormat="1">
      <c r="B79" s="164" t="s">
        <v>273</v>
      </c>
      <c r="C79" s="165" t="s">
        <v>222</v>
      </c>
      <c r="D79" s="166" t="s">
        <v>218</v>
      </c>
      <c r="E79" s="167">
        <v>3</v>
      </c>
      <c r="F79" s="167" t="s">
        <v>275</v>
      </c>
      <c r="G79" s="166" t="s">
        <v>209</v>
      </c>
      <c r="H79" s="168">
        <v>25442</v>
      </c>
      <c r="I79" s="169">
        <f t="shared" ref="I79:I87" ca="1" si="1">DATEDIF(H79,TODAY(),"y")</f>
        <v>47</v>
      </c>
      <c r="J79" s="170">
        <v>538500340</v>
      </c>
      <c r="K79" s="171">
        <v>653718278</v>
      </c>
    </row>
    <row r="80" spans="2:11" s="29" customFormat="1">
      <c r="B80" s="164" t="s">
        <v>273</v>
      </c>
      <c r="C80" s="165" t="s">
        <v>202</v>
      </c>
      <c r="D80" s="166" t="s">
        <v>207</v>
      </c>
      <c r="E80" s="167">
        <v>2</v>
      </c>
      <c r="F80" s="167" t="s">
        <v>276</v>
      </c>
      <c r="G80" s="166" t="s">
        <v>209</v>
      </c>
      <c r="H80" s="168">
        <v>22976</v>
      </c>
      <c r="I80" s="169">
        <f t="shared" ca="1" si="1"/>
        <v>54</v>
      </c>
      <c r="J80" s="170">
        <v>574504054</v>
      </c>
      <c r="K80" s="171">
        <v>653717972</v>
      </c>
    </row>
    <row r="81" spans="1:11" s="29" customFormat="1">
      <c r="B81" s="164" t="s">
        <v>273</v>
      </c>
      <c r="C81" s="165" t="s">
        <v>211</v>
      </c>
      <c r="D81" s="166" t="s">
        <v>207</v>
      </c>
      <c r="E81" s="167">
        <v>37</v>
      </c>
      <c r="F81" s="167" t="s">
        <v>277</v>
      </c>
      <c r="G81" s="166" t="s">
        <v>209</v>
      </c>
      <c r="H81" s="168">
        <v>21364</v>
      </c>
      <c r="I81" s="169">
        <f t="shared" ca="1" si="1"/>
        <v>58</v>
      </c>
      <c r="J81" s="170">
        <v>628509625</v>
      </c>
      <c r="K81" s="171">
        <v>653717513</v>
      </c>
    </row>
    <row r="82" spans="1:11" s="29" customFormat="1">
      <c r="B82" s="164" t="s">
        <v>273</v>
      </c>
      <c r="C82" s="165" t="s">
        <v>202</v>
      </c>
      <c r="D82" s="166" t="s">
        <v>207</v>
      </c>
      <c r="E82" s="167">
        <v>2</v>
      </c>
      <c r="F82" s="167" t="s">
        <v>276</v>
      </c>
      <c r="G82" s="166" t="s">
        <v>209</v>
      </c>
      <c r="H82" s="168">
        <v>29656</v>
      </c>
      <c r="I82" s="169">
        <f t="shared" ca="1" si="1"/>
        <v>36</v>
      </c>
      <c r="J82" s="170">
        <v>724519529</v>
      </c>
      <c r="K82" s="171">
        <v>653716697</v>
      </c>
    </row>
    <row r="83" spans="1:11" s="29" customFormat="1">
      <c r="B83" s="164" t="s">
        <v>273</v>
      </c>
      <c r="C83" s="165" t="s">
        <v>211</v>
      </c>
      <c r="D83" s="166" t="s">
        <v>207</v>
      </c>
      <c r="E83" s="167">
        <v>37</v>
      </c>
      <c r="F83" s="167" t="s">
        <v>277</v>
      </c>
      <c r="G83" s="166" t="s">
        <v>209</v>
      </c>
      <c r="H83" s="168">
        <v>34651</v>
      </c>
      <c r="I83" s="169">
        <f t="shared" ca="1" si="1"/>
        <v>22</v>
      </c>
      <c r="J83" s="170">
        <v>778525100</v>
      </c>
      <c r="K83" s="171">
        <v>653716238</v>
      </c>
    </row>
    <row r="84" spans="1:11" s="29" customFormat="1">
      <c r="B84" s="164" t="s">
        <v>273</v>
      </c>
      <c r="C84" s="165" t="s">
        <v>227</v>
      </c>
      <c r="D84" s="166" t="s">
        <v>215</v>
      </c>
      <c r="E84" s="167">
        <v>29</v>
      </c>
      <c r="F84" s="167" t="s">
        <v>274</v>
      </c>
      <c r="G84" s="166" t="s">
        <v>209</v>
      </c>
      <c r="H84" s="168">
        <v>36316</v>
      </c>
      <c r="I84" s="169">
        <f t="shared" ca="1" si="1"/>
        <v>17</v>
      </c>
      <c r="J84" s="170">
        <v>832530671</v>
      </c>
      <c r="K84" s="171">
        <v>653715779</v>
      </c>
    </row>
    <row r="85" spans="1:11" s="29" customFormat="1">
      <c r="B85" s="164" t="s">
        <v>273</v>
      </c>
      <c r="C85" s="165" t="s">
        <v>222</v>
      </c>
      <c r="D85" s="166" t="s">
        <v>218</v>
      </c>
      <c r="E85" s="167">
        <v>3</v>
      </c>
      <c r="F85" s="167" t="s">
        <v>275</v>
      </c>
      <c r="G85" s="166" t="s">
        <v>209</v>
      </c>
      <c r="H85" s="168">
        <v>35650</v>
      </c>
      <c r="I85" s="169">
        <f t="shared" ca="1" si="1"/>
        <v>19</v>
      </c>
      <c r="J85" s="170">
        <v>868534385</v>
      </c>
      <c r="K85" s="171">
        <v>653715473</v>
      </c>
    </row>
    <row r="86" spans="1:11" s="29" customFormat="1">
      <c r="B86" s="164" t="s">
        <v>273</v>
      </c>
      <c r="C86" s="165" t="s">
        <v>202</v>
      </c>
      <c r="D86" s="166" t="s">
        <v>207</v>
      </c>
      <c r="E86" s="167">
        <v>2</v>
      </c>
      <c r="F86" s="167" t="s">
        <v>276</v>
      </c>
      <c r="G86" s="166" t="s">
        <v>209</v>
      </c>
      <c r="H86" s="168">
        <v>34984</v>
      </c>
      <c r="I86" s="169">
        <f t="shared" ca="1" si="1"/>
        <v>21</v>
      </c>
      <c r="J86" s="170">
        <v>904538099</v>
      </c>
      <c r="K86" s="171">
        <v>653715167</v>
      </c>
    </row>
    <row r="87" spans="1:11" s="29" customFormat="1">
      <c r="B87" s="172" t="s">
        <v>273</v>
      </c>
      <c r="C87" s="173" t="s">
        <v>229</v>
      </c>
      <c r="D87" s="174" t="s">
        <v>212</v>
      </c>
      <c r="E87" s="175">
        <v>19</v>
      </c>
      <c r="F87" s="175" t="s">
        <v>278</v>
      </c>
      <c r="G87" s="174" t="s">
        <v>239</v>
      </c>
      <c r="H87" s="176">
        <v>25216</v>
      </c>
      <c r="I87" s="177">
        <f t="shared" ca="1" si="1"/>
        <v>48</v>
      </c>
      <c r="J87" s="178">
        <v>676514577</v>
      </c>
      <c r="K87" s="179">
        <v>653717105</v>
      </c>
    </row>
    <row r="88" spans="1:11" s="29" customFormat="1">
      <c r="A88" s="132"/>
      <c r="C88" s="132"/>
      <c r="H88" s="180"/>
      <c r="I88" s="132"/>
    </row>
    <row r="89" spans="1:11" s="29" customFormat="1">
      <c r="A89" s="132"/>
      <c r="C89" s="132"/>
      <c r="I89" s="132"/>
    </row>
    <row r="90" spans="1:11" s="29" customFormat="1">
      <c r="A90" s="132"/>
      <c r="C90" s="132"/>
      <c r="I90" s="132"/>
    </row>
    <row r="91" spans="1:11" s="29" customFormat="1">
      <c r="A91" s="132"/>
      <c r="C91" s="132"/>
      <c r="I91" s="132"/>
    </row>
    <row r="92" spans="1:11" s="29" customFormat="1">
      <c r="A92" s="132"/>
      <c r="C92" s="132"/>
      <c r="I92" s="132"/>
    </row>
    <row r="93" spans="1:11" s="29" customFormat="1">
      <c r="A93" s="132"/>
      <c r="C93" s="132"/>
      <c r="I93" s="132"/>
    </row>
    <row r="94" spans="1:11" s="29" customFormat="1">
      <c r="A94" s="132"/>
      <c r="C94" s="132"/>
      <c r="I94" s="132"/>
    </row>
    <row r="95" spans="1:11" s="29" customFormat="1">
      <c r="A95" s="132"/>
      <c r="C95" s="132"/>
      <c r="I95" s="132"/>
    </row>
    <row r="96" spans="1:11" s="29" customFormat="1">
      <c r="A96" s="132"/>
      <c r="C96" s="132"/>
      <c r="I96" s="132"/>
    </row>
    <row r="97" spans="1:9" s="29" customFormat="1">
      <c r="A97" s="132"/>
      <c r="C97" s="132"/>
      <c r="I97" s="132"/>
    </row>
    <row r="98" spans="1:9" s="29" customFormat="1">
      <c r="A98" s="132"/>
      <c r="C98" s="132"/>
      <c r="I98" s="132"/>
    </row>
    <row r="99" spans="1:9" s="29" customFormat="1">
      <c r="A99" s="132"/>
      <c r="C99" s="132"/>
      <c r="I99" s="132"/>
    </row>
    <row r="100" spans="1:9" s="29" customFormat="1">
      <c r="A100" s="132"/>
      <c r="C100" s="132"/>
      <c r="I100" s="132"/>
    </row>
    <row r="101" spans="1:9" s="29" customFormat="1">
      <c r="A101" s="132"/>
      <c r="C101" s="132"/>
      <c r="I101" s="132"/>
    </row>
    <row r="102" spans="1:9" s="29" customFormat="1">
      <c r="A102" s="132"/>
      <c r="C102" s="132"/>
      <c r="I102" s="132"/>
    </row>
    <row r="103" spans="1:9" s="29" customFormat="1">
      <c r="A103" s="132"/>
      <c r="C103" s="132"/>
      <c r="I103" s="132"/>
    </row>
    <row r="104" spans="1:9" s="29" customFormat="1">
      <c r="A104" s="132"/>
      <c r="C104" s="132"/>
      <c r="I104" s="132"/>
    </row>
    <row r="105" spans="1:9" s="29" customFormat="1">
      <c r="A105" s="132"/>
      <c r="C105" s="132"/>
      <c r="I105" s="132"/>
    </row>
    <row r="106" spans="1:9" s="29" customFormat="1">
      <c r="A106" s="132"/>
      <c r="C106" s="132"/>
      <c r="I106" s="132"/>
    </row>
    <row r="107" spans="1:9" s="29" customFormat="1">
      <c r="A107" s="132"/>
      <c r="C107" s="132"/>
      <c r="I107" s="132"/>
    </row>
    <row r="108" spans="1:9" s="29" customFormat="1">
      <c r="A108" s="132"/>
      <c r="C108" s="132"/>
      <c r="I108" s="132"/>
    </row>
  </sheetData>
  <mergeCells count="1">
    <mergeCell ref="A1:K1"/>
  </mergeCells>
  <printOptions horizontalCentered="1"/>
  <pageMargins left="0.19685039370078741" right="0.19685039370078741" top="0.98425196850393704" bottom="0.19685039370078741" header="0.51181102362204722" footer="0.51181102362204722"/>
  <pageSetup paperSize="9" scale="75" orientation="portrait" blackAndWhite="1" horizontalDpi="4294967293" verticalDpi="4294967293" r:id="rId1"/>
  <headerFooter scaleWithDoc="0">
    <oddHeader>&amp;C&amp;20Basiscursus gecombineerd met gevorderd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oleObjects>
    <mc:AlternateContent xmlns:mc="http://schemas.openxmlformats.org/markup-compatibility/2006">
      <mc:Choice Requires="x14">
        <oleObject progId="PBrush" shapeId="8193" r:id="rId4">
          <objectPr defaultSize="0" autoPict="0" r:id="rId5">
            <anchor moveWithCells="1" sizeWithCells="1">
              <from>
                <xdr:col>2</xdr:col>
                <xdr:colOff>371475</xdr:colOff>
                <xdr:row>0</xdr:row>
                <xdr:rowOff>295275</xdr:rowOff>
              </from>
              <to>
                <xdr:col>2</xdr:col>
                <xdr:colOff>371475</xdr:colOff>
                <xdr:row>0</xdr:row>
                <xdr:rowOff>295275</xdr:rowOff>
              </to>
            </anchor>
          </objectPr>
        </oleObject>
      </mc:Choice>
      <mc:Fallback>
        <oleObject progId="PBrush" shapeId="8193" r:id="rId4"/>
      </mc:Fallback>
    </mc:AlternateContent>
    <mc:AlternateContent xmlns:mc="http://schemas.openxmlformats.org/markup-compatibility/2006">
      <mc:Choice Requires="x14">
        <oleObject progId="PBrush" shapeId="8194" r:id="rId6">
          <objectPr defaultSize="0" autoPict="0" r:id="rId5">
            <anchor moveWithCells="1" sizeWithCells="1">
              <from>
                <xdr:col>2</xdr:col>
                <xdr:colOff>371475</xdr:colOff>
                <xdr:row>0</xdr:row>
                <xdr:rowOff>295275</xdr:rowOff>
              </from>
              <to>
                <xdr:col>2</xdr:col>
                <xdr:colOff>371475</xdr:colOff>
                <xdr:row>0</xdr:row>
                <xdr:rowOff>295275</xdr:rowOff>
              </to>
            </anchor>
          </objectPr>
        </oleObject>
      </mc:Choice>
      <mc:Fallback>
        <oleObject progId="PBrush" shapeId="8194" r:id="rId6"/>
      </mc:Fallback>
    </mc:AlternateContent>
  </oleObjects>
  <tableParts count="1">
    <tablePart r:id="rId7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2"/>
  <sheetViews>
    <sheetView showGridLines="0" zoomScaleNormal="100" zoomScaleSheetLayoutView="80" workbookViewId="0">
      <selection activeCell="H1" sqref="H1"/>
    </sheetView>
  </sheetViews>
  <sheetFormatPr defaultColWidth="9.140625" defaultRowHeight="15"/>
  <cols>
    <col min="1" max="1" width="4.42578125" style="139" customWidth="1"/>
    <col min="2" max="2" width="15.42578125" style="10" customWidth="1"/>
    <col min="3" max="3" width="16.42578125" style="10" customWidth="1"/>
    <col min="4" max="4" width="34.85546875" style="10" customWidth="1"/>
    <col min="5" max="5" width="8" style="10" customWidth="1"/>
    <col min="6" max="6" width="5" style="10" customWidth="1"/>
    <col min="7" max="7" width="11.85546875" style="10" customWidth="1"/>
    <col min="8" max="13" width="9.140625" style="10"/>
    <col min="14" max="14" width="20.42578125" style="10" customWidth="1"/>
    <col min="15" max="16384" width="9.140625" style="10"/>
  </cols>
  <sheetData>
    <row r="1" spans="1:14" s="43" customFormat="1" ht="30.75" customHeight="1" thickBot="1">
      <c r="A1" s="40" t="s">
        <v>279</v>
      </c>
      <c r="B1" s="40"/>
      <c r="C1" s="40"/>
      <c r="D1" s="40"/>
      <c r="E1" s="40"/>
      <c r="F1" s="40"/>
      <c r="G1" s="40"/>
    </row>
    <row r="2" spans="1:14" s="46" customFormat="1" ht="19.5" thickTop="1">
      <c r="A2" s="38" t="s">
        <v>280</v>
      </c>
      <c r="B2" s="38"/>
      <c r="C2" s="38"/>
      <c r="D2" s="38"/>
      <c r="E2" s="38"/>
      <c r="F2" s="38"/>
      <c r="G2" s="38"/>
      <c r="J2" s="181"/>
      <c r="K2" s="181"/>
    </row>
    <row r="3" spans="1:14" s="185" customFormat="1" ht="15.75">
      <c r="A3" s="182">
        <v>1</v>
      </c>
      <c r="B3" s="183" t="s">
        <v>281</v>
      </c>
      <c r="C3" s="183"/>
      <c r="D3" s="183"/>
      <c r="E3" s="183"/>
      <c r="F3" s="183"/>
      <c r="G3" s="184"/>
      <c r="J3" s="20"/>
      <c r="K3" s="20"/>
    </row>
    <row r="4" spans="1:14" s="185" customFormat="1" ht="15.75">
      <c r="A4" s="182">
        <v>2</v>
      </c>
      <c r="B4" s="183" t="s">
        <v>282</v>
      </c>
      <c r="C4" s="183"/>
      <c r="D4" s="183"/>
      <c r="E4" s="183"/>
      <c r="F4" s="183"/>
      <c r="G4" s="184"/>
      <c r="J4" s="20"/>
      <c r="K4" s="20"/>
    </row>
    <row r="5" spans="1:14" s="185" customFormat="1" ht="15.75">
      <c r="A5" s="182">
        <v>3</v>
      </c>
      <c r="B5" s="183" t="s">
        <v>283</v>
      </c>
      <c r="C5" s="183"/>
      <c r="D5" s="183"/>
      <c r="E5" s="183"/>
      <c r="F5" s="183"/>
      <c r="G5" s="184"/>
      <c r="J5" s="20"/>
      <c r="K5" s="20"/>
    </row>
    <row r="6" spans="1:14" s="185" customFormat="1" ht="15.75">
      <c r="A6" s="182">
        <v>4</v>
      </c>
      <c r="B6" s="183" t="s">
        <v>284</v>
      </c>
      <c r="C6" s="183"/>
      <c r="D6" s="183"/>
      <c r="E6" s="183"/>
      <c r="F6" s="183"/>
      <c r="G6" s="184"/>
      <c r="J6" s="20"/>
      <c r="K6" s="20"/>
    </row>
    <row r="7" spans="1:14" s="185" customFormat="1" ht="15.75">
      <c r="A7" s="182">
        <v>5</v>
      </c>
      <c r="B7" s="183" t="s">
        <v>285</v>
      </c>
      <c r="C7" s="183"/>
      <c r="D7" s="183"/>
      <c r="E7" s="183"/>
      <c r="F7" s="183"/>
      <c r="G7" s="184"/>
      <c r="H7" s="186"/>
      <c r="J7" s="20"/>
      <c r="K7" s="20"/>
    </row>
    <row r="8" spans="1:14" s="185" customFormat="1" ht="15.75">
      <c r="A8" s="182">
        <v>6</v>
      </c>
      <c r="B8" s="183" t="s">
        <v>286</v>
      </c>
      <c r="C8" s="183"/>
      <c r="D8" s="183"/>
      <c r="E8" s="183"/>
      <c r="F8" s="183"/>
      <c r="G8" s="184"/>
      <c r="H8" s="187" t="s">
        <v>287</v>
      </c>
      <c r="J8" s="20"/>
      <c r="K8" s="20"/>
    </row>
    <row r="9" spans="1:14">
      <c r="C9" s="188"/>
      <c r="D9" s="188"/>
      <c r="E9" s="188"/>
      <c r="F9" s="188"/>
      <c r="G9" s="189"/>
      <c r="J9" s="21"/>
      <c r="K9" s="21"/>
    </row>
    <row r="10" spans="1:14">
      <c r="A10" s="190" t="s">
        <v>288</v>
      </c>
      <c r="B10" s="191"/>
      <c r="C10" s="191"/>
      <c r="D10" s="191"/>
      <c r="E10" s="191"/>
      <c r="F10" s="191"/>
      <c r="G10" s="191"/>
    </row>
    <row r="11" spans="1:14" ht="15.75" thickBot="1">
      <c r="A11" s="192" t="s">
        <v>39</v>
      </c>
      <c r="B11" s="192"/>
      <c r="C11" s="192"/>
      <c r="D11" s="192"/>
      <c r="E11" s="192"/>
      <c r="F11" s="192"/>
      <c r="G11" s="192"/>
      <c r="H11" s="193"/>
    </row>
    <row r="12" spans="1:14" s="199" customFormat="1" ht="26.25" thickTop="1">
      <c r="A12" s="194"/>
      <c r="B12" s="195" t="s">
        <v>289</v>
      </c>
      <c r="C12" s="196"/>
      <c r="D12" s="196"/>
      <c r="E12" s="197"/>
      <c r="F12" s="197"/>
      <c r="G12" s="198"/>
    </row>
    <row r="13" spans="1:14">
      <c r="A13" s="200"/>
      <c r="B13" s="201"/>
      <c r="C13" s="201"/>
      <c r="D13" s="201"/>
      <c r="E13" s="201"/>
      <c r="F13" s="201"/>
      <c r="G13" s="202"/>
    </row>
    <row r="14" spans="1:14" s="28" customFormat="1" ht="16.5" customHeight="1" thickBot="1">
      <c r="A14" s="200"/>
      <c r="B14" s="203"/>
      <c r="C14" s="201"/>
      <c r="D14" s="204"/>
      <c r="E14" s="201"/>
      <c r="F14" s="201"/>
      <c r="G14" s="202"/>
      <c r="H14" s="199"/>
    </row>
    <row r="15" spans="1:14" ht="25.5" customHeight="1" thickBot="1">
      <c r="A15" s="200"/>
      <c r="B15" s="205"/>
      <c r="C15" s="201"/>
      <c r="D15" s="206" t="s">
        <v>290</v>
      </c>
      <c r="E15" s="201"/>
      <c r="F15" s="201"/>
      <c r="G15" s="202"/>
    </row>
    <row r="16" spans="1:14" ht="17.25" customHeight="1" thickTop="1">
      <c r="A16" s="207"/>
      <c r="B16" s="201"/>
      <c r="C16" s="208"/>
      <c r="D16" s="209"/>
      <c r="E16" s="210"/>
      <c r="F16" s="210"/>
      <c r="G16" s="211"/>
      <c r="H16" s="212" t="s">
        <v>291</v>
      </c>
      <c r="N16" s="181"/>
    </row>
    <row r="17" spans="1:14" ht="17.25" customHeight="1">
      <c r="A17" s="200"/>
      <c r="B17" s="201"/>
      <c r="C17" s="201"/>
      <c r="D17" s="213" t="s">
        <v>292</v>
      </c>
      <c r="E17" s="214"/>
      <c r="F17" s="214"/>
      <c r="G17" s="215"/>
      <c r="N17" s="216"/>
    </row>
    <row r="18" spans="1:14" ht="17.25" customHeight="1">
      <c r="A18" s="217"/>
      <c r="B18" s="201"/>
      <c r="C18" s="204"/>
      <c r="D18" s="213"/>
      <c r="E18" s="201"/>
      <c r="F18" s="201"/>
      <c r="G18" s="202"/>
      <c r="H18" s="218"/>
      <c r="N18" s="181"/>
    </row>
    <row r="19" spans="1:14" ht="22.5" customHeight="1">
      <c r="A19" s="219"/>
      <c r="B19" s="208"/>
      <c r="C19" s="201"/>
      <c r="D19" s="213"/>
      <c r="E19" s="201"/>
      <c r="F19" s="201"/>
      <c r="G19" s="202"/>
    </row>
    <row r="20" spans="1:14" s="181" customFormat="1" ht="17.850000000000001" customHeight="1">
      <c r="A20" s="220"/>
      <c r="B20" s="221"/>
      <c r="C20" s="201"/>
      <c r="D20" s="201"/>
      <c r="E20" s="201"/>
      <c r="F20" s="201"/>
      <c r="G20" s="202"/>
      <c r="H20" s="222"/>
      <c r="J20" s="223"/>
    </row>
    <row r="21" spans="1:14" s="181" customFormat="1" ht="26.25" customHeight="1">
      <c r="A21" s="220"/>
      <c r="B21" s="221"/>
      <c r="C21" s="201"/>
      <c r="D21" s="221"/>
      <c r="E21" s="201"/>
      <c r="F21" s="201"/>
      <c r="G21" s="202"/>
    </row>
    <row r="22" spans="1:14" s="181" customFormat="1" ht="19.5" thickBot="1">
      <c r="A22" s="224"/>
      <c r="B22" s="225"/>
      <c r="C22" s="226"/>
      <c r="D22" s="226"/>
      <c r="E22" s="227"/>
      <c r="F22" s="227"/>
      <c r="G22" s="228"/>
    </row>
    <row r="23" spans="1:14" s="181" customFormat="1" ht="19.5" thickTop="1">
      <c r="A23" s="221"/>
      <c r="B23" s="221"/>
      <c r="C23" s="201"/>
      <c r="D23" s="201"/>
      <c r="E23" s="229"/>
      <c r="F23" s="229"/>
      <c r="G23" s="229"/>
    </row>
    <row r="24" spans="1:14" ht="15.75" thickBot="1">
      <c r="A24" s="230" t="s">
        <v>38</v>
      </c>
      <c r="B24" s="230"/>
      <c r="C24" s="230"/>
      <c r="D24" s="230"/>
      <c r="E24" s="230"/>
      <c r="F24" s="230"/>
      <c r="G24" s="230"/>
      <c r="H24" s="193"/>
    </row>
    <row r="25" spans="1:14" ht="24" thickTop="1">
      <c r="A25" s="231"/>
      <c r="B25" s="196"/>
      <c r="C25" s="197"/>
      <c r="D25" s="232" t="s">
        <v>293</v>
      </c>
      <c r="E25" s="197"/>
      <c r="F25" s="197"/>
      <c r="G25" s="198"/>
    </row>
    <row r="26" spans="1:14">
      <c r="A26" s="233" t="s">
        <v>294</v>
      </c>
      <c r="B26" s="201"/>
      <c r="C26" s="201"/>
      <c r="D26" s="201"/>
      <c r="E26" s="201"/>
      <c r="F26" s="201"/>
      <c r="G26" s="202"/>
    </row>
    <row r="27" spans="1:14" ht="25.5" customHeight="1">
      <c r="A27" s="234" t="s">
        <v>295</v>
      </c>
      <c r="B27" s="235"/>
      <c r="C27" s="201"/>
      <c r="D27" s="236" t="s">
        <v>290</v>
      </c>
      <c r="E27" s="201"/>
      <c r="F27" s="201"/>
      <c r="G27" s="202"/>
    </row>
    <row r="28" spans="1:14">
      <c r="A28" s="234"/>
      <c r="B28" s="201"/>
      <c r="C28" s="201"/>
      <c r="D28" s="201"/>
      <c r="E28" s="201"/>
      <c r="F28" s="201"/>
      <c r="G28" s="202"/>
    </row>
    <row r="29" spans="1:14" ht="23.25">
      <c r="A29" s="207"/>
      <c r="B29" s="201"/>
      <c r="C29" s="208"/>
      <c r="D29" s="209"/>
      <c r="E29" s="210"/>
      <c r="F29" s="210"/>
      <c r="G29" s="211"/>
    </row>
    <row r="30" spans="1:14" ht="15.75">
      <c r="A30" s="237"/>
      <c r="B30" s="201"/>
      <c r="C30" s="201"/>
      <c r="D30" s="238"/>
      <c r="E30" s="214"/>
      <c r="F30" s="214"/>
      <c r="G30" s="215"/>
    </row>
    <row r="31" spans="1:14">
      <c r="A31" s="239" t="s">
        <v>296</v>
      </c>
      <c r="B31" s="201"/>
      <c r="C31" s="204"/>
      <c r="D31" s="204"/>
      <c r="E31" s="201"/>
      <c r="F31" s="201"/>
      <c r="G31" s="202"/>
    </row>
    <row r="32" spans="1:14" ht="18.75">
      <c r="A32" s="240" t="s">
        <v>297</v>
      </c>
      <c r="B32" s="208"/>
      <c r="C32" s="201"/>
      <c r="D32" s="241" t="s">
        <v>298</v>
      </c>
      <c r="E32" s="201"/>
      <c r="F32" s="201"/>
      <c r="G32" s="202"/>
    </row>
    <row r="33" spans="1:10" ht="18.75">
      <c r="A33" s="240" t="s">
        <v>299</v>
      </c>
      <c r="B33" s="221"/>
      <c r="C33" s="201"/>
      <c r="D33" s="201"/>
      <c r="E33" s="201"/>
      <c r="F33" s="201"/>
      <c r="G33" s="202"/>
    </row>
    <row r="34" spans="1:10" ht="27" customHeight="1">
      <c r="A34" s="242" t="s">
        <v>300</v>
      </c>
      <c r="B34" s="221"/>
      <c r="C34" s="201"/>
      <c r="D34" s="243" t="s">
        <v>301</v>
      </c>
      <c r="E34" s="201"/>
      <c r="F34" s="201"/>
      <c r="G34" s="202"/>
    </row>
    <row r="35" spans="1:10" ht="19.5" thickBot="1">
      <c r="A35" s="244" t="s">
        <v>302</v>
      </c>
      <c r="B35" s="225"/>
      <c r="C35" s="226"/>
      <c r="D35" s="226"/>
      <c r="E35" s="227"/>
      <c r="F35" s="227"/>
      <c r="G35" s="228"/>
    </row>
    <row r="36" spans="1:10" ht="15.75" thickTop="1">
      <c r="A36" s="245"/>
      <c r="B36" s="246"/>
      <c r="C36" s="246"/>
      <c r="D36" s="246"/>
      <c r="E36" s="246"/>
      <c r="F36" s="246"/>
      <c r="G36" s="246"/>
    </row>
    <row r="37" spans="1:10" ht="15.75" thickBot="1"/>
    <row r="38" spans="1:10" ht="15.75" thickBot="1">
      <c r="B38" s="247"/>
      <c r="C38" s="248"/>
      <c r="D38" s="248"/>
      <c r="E38" s="248"/>
      <c r="F38" s="248"/>
      <c r="G38" s="248"/>
      <c r="H38" s="248"/>
      <c r="I38" s="248"/>
      <c r="J38" s="249"/>
    </row>
    <row r="39" spans="1:10">
      <c r="B39" s="250"/>
      <c r="C39" s="251" t="s">
        <v>303</v>
      </c>
      <c r="D39" s="252"/>
      <c r="E39" s="252"/>
      <c r="F39" s="253"/>
      <c r="G39" s="201"/>
      <c r="H39" s="254"/>
      <c r="I39" s="255"/>
      <c r="J39" s="256"/>
    </row>
    <row r="40" spans="1:10" ht="15.75" thickBot="1">
      <c r="B40" s="250"/>
      <c r="C40" s="257"/>
      <c r="D40" s="258"/>
      <c r="E40" s="258"/>
      <c r="F40" s="259"/>
      <c r="G40" s="201"/>
      <c r="H40" s="260"/>
      <c r="I40" s="261"/>
      <c r="J40" s="256"/>
    </row>
    <row r="41" spans="1:10">
      <c r="B41" s="250"/>
      <c r="C41" s="201"/>
      <c r="D41" s="201"/>
      <c r="E41" s="201"/>
      <c r="F41" s="201"/>
      <c r="G41" s="201"/>
      <c r="H41" s="260"/>
      <c r="I41" s="261"/>
      <c r="J41" s="256"/>
    </row>
    <row r="42" spans="1:10" ht="34.15" customHeight="1">
      <c r="B42" s="250"/>
      <c r="C42" s="201"/>
      <c r="D42" s="201"/>
      <c r="E42" s="201"/>
      <c r="F42" s="201"/>
      <c r="G42" s="201"/>
      <c r="H42" s="260"/>
      <c r="I42" s="261"/>
      <c r="J42" s="256"/>
    </row>
    <row r="43" spans="1:10" ht="18.75">
      <c r="B43" s="262"/>
      <c r="C43" s="221"/>
      <c r="D43" s="221"/>
      <c r="E43" s="221"/>
      <c r="F43" s="221"/>
      <c r="G43" s="221"/>
      <c r="H43" s="263"/>
      <c r="I43" s="264"/>
      <c r="J43" s="265"/>
    </row>
    <row r="44" spans="1:10" ht="18.75">
      <c r="B44" s="262"/>
      <c r="C44" s="221"/>
      <c r="D44" s="221"/>
      <c r="E44" s="221"/>
      <c r="F44" s="221"/>
      <c r="G44" s="221"/>
      <c r="H44" s="263"/>
      <c r="I44" s="264"/>
      <c r="J44" s="265"/>
    </row>
    <row r="45" spans="1:10" ht="18.75">
      <c r="B45" s="262"/>
      <c r="C45" s="221"/>
      <c r="D45" s="221"/>
      <c r="E45" s="221"/>
      <c r="F45" s="221"/>
      <c r="G45" s="221"/>
      <c r="H45" s="263"/>
      <c r="I45" s="264"/>
      <c r="J45" s="265"/>
    </row>
    <row r="46" spans="1:10">
      <c r="B46" s="250"/>
      <c r="C46" s="201"/>
      <c r="D46" s="201"/>
      <c r="E46" s="201"/>
      <c r="F46" s="201"/>
      <c r="G46" s="201"/>
      <c r="H46" s="260"/>
      <c r="I46" s="261"/>
      <c r="J46" s="256"/>
    </row>
    <row r="47" spans="1:10">
      <c r="B47" s="250"/>
      <c r="C47" s="201"/>
      <c r="D47" s="201"/>
      <c r="E47" s="201"/>
      <c r="F47" s="201"/>
      <c r="G47" s="201"/>
      <c r="H47" s="260"/>
      <c r="I47" s="261"/>
      <c r="J47" s="256"/>
    </row>
    <row r="48" spans="1:10">
      <c r="B48" s="250"/>
      <c r="C48" s="201"/>
      <c r="D48" s="201"/>
      <c r="E48" s="201"/>
      <c r="F48" s="201"/>
      <c r="G48" s="201"/>
      <c r="H48" s="260"/>
      <c r="I48" s="261"/>
      <c r="J48" s="256"/>
    </row>
    <row r="49" spans="2:10" ht="15.75" thickBot="1">
      <c r="B49" s="250"/>
      <c r="C49" s="201"/>
      <c r="D49" s="201"/>
      <c r="E49" s="201"/>
      <c r="F49" s="201"/>
      <c r="G49" s="201"/>
      <c r="H49" s="266"/>
      <c r="I49" s="267"/>
      <c r="J49" s="256"/>
    </row>
    <row r="50" spans="2:10" ht="76.900000000000006" customHeight="1">
      <c r="B50" s="250"/>
      <c r="C50" s="201"/>
      <c r="D50" s="201"/>
      <c r="E50" s="201"/>
      <c r="F50" s="201"/>
      <c r="G50" s="201"/>
      <c r="H50" s="201"/>
      <c r="I50" s="201"/>
      <c r="J50" s="256"/>
    </row>
    <row r="51" spans="2:10">
      <c r="B51" s="250"/>
      <c r="C51" s="201"/>
      <c r="D51" s="201"/>
      <c r="E51" s="201"/>
      <c r="F51" s="201"/>
      <c r="G51" s="201"/>
      <c r="H51" s="201"/>
      <c r="I51" s="201"/>
      <c r="J51" s="256"/>
    </row>
    <row r="52" spans="2:10">
      <c r="B52" s="250"/>
      <c r="C52" s="201"/>
      <c r="D52" s="201"/>
      <c r="E52" s="201"/>
      <c r="F52" s="201"/>
      <c r="G52" s="201"/>
      <c r="H52" s="201"/>
      <c r="I52" s="201"/>
      <c r="J52" s="256"/>
    </row>
    <row r="53" spans="2:10">
      <c r="B53" s="250"/>
      <c r="C53" s="201"/>
      <c r="D53" s="201"/>
      <c r="E53" s="201"/>
      <c r="F53" s="201"/>
      <c r="G53" s="201"/>
      <c r="H53" s="201"/>
      <c r="I53" s="201"/>
      <c r="J53" s="256"/>
    </row>
    <row r="54" spans="2:10" ht="15.75" thickBot="1">
      <c r="B54" s="268"/>
      <c r="C54" s="269"/>
      <c r="D54" s="269"/>
      <c r="E54" s="269"/>
      <c r="F54" s="269"/>
      <c r="G54" s="269"/>
      <c r="H54" s="269"/>
      <c r="I54" s="269"/>
      <c r="J54" s="270"/>
    </row>
    <row r="55" spans="2:10" ht="15.75" thickBot="1"/>
    <row r="56" spans="2:10" ht="15.75" thickBot="1">
      <c r="B56" s="247"/>
      <c r="C56" s="248"/>
      <c r="D56" s="248"/>
      <c r="E56" s="248"/>
      <c r="F56" s="248"/>
      <c r="G56" s="248"/>
      <c r="H56" s="248"/>
      <c r="I56" s="248"/>
      <c r="J56" s="249"/>
    </row>
    <row r="57" spans="2:10">
      <c r="B57" s="250"/>
      <c r="C57" s="271" t="s">
        <v>303</v>
      </c>
      <c r="D57" s="271"/>
      <c r="E57" s="271"/>
      <c r="F57" s="271"/>
      <c r="G57" s="201"/>
      <c r="H57" s="272"/>
      <c r="I57" s="273"/>
      <c r="J57" s="256"/>
    </row>
    <row r="58" spans="2:10">
      <c r="B58" s="250"/>
      <c r="C58" s="271"/>
      <c r="D58" s="271"/>
      <c r="E58" s="271"/>
      <c r="F58" s="271"/>
      <c r="G58" s="201"/>
      <c r="H58" s="274"/>
      <c r="I58" s="275"/>
      <c r="J58" s="256"/>
    </row>
    <row r="59" spans="2:10">
      <c r="B59" s="250"/>
      <c r="C59" s="201"/>
      <c r="D59" s="201"/>
      <c r="E59" s="201"/>
      <c r="F59" s="201"/>
      <c r="G59" s="201"/>
      <c r="H59" s="274"/>
      <c r="I59" s="275"/>
      <c r="J59" s="256"/>
    </row>
    <row r="60" spans="2:10">
      <c r="B60" s="250"/>
      <c r="C60" s="201"/>
      <c r="D60" s="201"/>
      <c r="E60" s="201"/>
      <c r="F60" s="201"/>
      <c r="G60" s="201"/>
      <c r="H60" s="274"/>
      <c r="I60" s="275"/>
      <c r="J60" s="256"/>
    </row>
    <row r="61" spans="2:10" ht="18.75">
      <c r="B61" s="262"/>
      <c r="C61" s="221"/>
      <c r="D61" s="221"/>
      <c r="E61" s="221"/>
      <c r="F61" s="221"/>
      <c r="G61" s="221"/>
      <c r="H61" s="276"/>
      <c r="I61" s="277"/>
      <c r="J61" s="265"/>
    </row>
    <row r="62" spans="2:10" ht="18.75">
      <c r="B62" s="262"/>
      <c r="C62" s="221"/>
      <c r="D62" s="221"/>
      <c r="E62" s="221"/>
      <c r="F62" s="221"/>
      <c r="G62" s="221"/>
      <c r="H62" s="276"/>
      <c r="I62" s="277"/>
      <c r="J62" s="265"/>
    </row>
    <row r="63" spans="2:10" ht="18.75">
      <c r="B63" s="262"/>
      <c r="C63" s="221"/>
      <c r="D63" s="221"/>
      <c r="E63" s="221"/>
      <c r="F63" s="221"/>
      <c r="G63" s="221"/>
      <c r="H63" s="276"/>
      <c r="I63" s="277"/>
      <c r="J63" s="265"/>
    </row>
    <row r="64" spans="2:10">
      <c r="B64" s="250"/>
      <c r="C64" s="201"/>
      <c r="D64" s="201"/>
      <c r="E64" s="201"/>
      <c r="F64" s="201"/>
      <c r="G64" s="201"/>
      <c r="H64" s="274"/>
      <c r="I64" s="275"/>
      <c r="J64" s="256"/>
    </row>
    <row r="65" spans="2:10">
      <c r="B65" s="250"/>
      <c r="C65" s="201"/>
      <c r="D65" s="201"/>
      <c r="E65" s="201"/>
      <c r="F65" s="201"/>
      <c r="G65" s="201"/>
      <c r="H65" s="274"/>
      <c r="I65" s="275"/>
      <c r="J65" s="256"/>
    </row>
    <row r="66" spans="2:10">
      <c r="B66" s="250"/>
      <c r="C66" s="201"/>
      <c r="D66" s="201"/>
      <c r="E66" s="201"/>
      <c r="F66" s="201"/>
      <c r="G66" s="201"/>
      <c r="H66" s="274"/>
      <c r="I66" s="275"/>
      <c r="J66" s="256"/>
    </row>
    <row r="67" spans="2:10" ht="15.75" thickBot="1">
      <c r="B67" s="250"/>
      <c r="C67" s="201"/>
      <c r="D67" s="201"/>
      <c r="E67" s="201"/>
      <c r="F67" s="201"/>
      <c r="G67" s="201"/>
      <c r="H67" s="278"/>
      <c r="I67" s="279"/>
      <c r="J67" s="256"/>
    </row>
    <row r="68" spans="2:10">
      <c r="B68" s="250"/>
      <c r="C68" s="201"/>
      <c r="D68" s="201"/>
      <c r="E68" s="201"/>
      <c r="F68" s="201"/>
      <c r="G68" s="201"/>
      <c r="H68" s="201"/>
      <c r="I68" s="201"/>
      <c r="J68" s="256"/>
    </row>
    <row r="69" spans="2:10">
      <c r="B69" s="250"/>
      <c r="C69" s="201"/>
      <c r="D69" s="201"/>
      <c r="E69" s="201"/>
      <c r="F69" s="201"/>
      <c r="G69" s="201"/>
      <c r="H69" s="201"/>
      <c r="I69" s="201"/>
      <c r="J69" s="256"/>
    </row>
    <row r="70" spans="2:10">
      <c r="B70" s="250"/>
      <c r="C70" s="201"/>
      <c r="D70" s="201"/>
      <c r="E70" s="201"/>
      <c r="F70" s="201"/>
      <c r="G70" s="201"/>
      <c r="H70" s="201"/>
      <c r="I70" s="201"/>
      <c r="J70" s="256"/>
    </row>
    <row r="71" spans="2:10">
      <c r="B71" s="250"/>
      <c r="C71" s="201"/>
      <c r="D71" s="201"/>
      <c r="E71" s="201"/>
      <c r="F71" s="201"/>
      <c r="G71" s="201"/>
      <c r="H71" s="201"/>
      <c r="I71" s="201"/>
      <c r="J71" s="256"/>
    </row>
    <row r="72" spans="2:10" ht="15.75" thickBot="1">
      <c r="B72" s="268"/>
      <c r="C72" s="269"/>
      <c r="D72" s="269"/>
      <c r="E72" s="269"/>
      <c r="F72" s="269"/>
      <c r="G72" s="269"/>
      <c r="H72" s="269"/>
      <c r="I72" s="269"/>
      <c r="J72" s="270"/>
    </row>
  </sheetData>
  <mergeCells count="7">
    <mergeCell ref="C57:F58"/>
    <mergeCell ref="A1:G1"/>
    <mergeCell ref="A11:G11"/>
    <mergeCell ref="D17:D19"/>
    <mergeCell ref="A24:G24"/>
    <mergeCell ref="A36:G36"/>
    <mergeCell ref="C39:F40"/>
  </mergeCells>
  <printOptions horizontalCentered="1"/>
  <pageMargins left="0.19685039370078741" right="0.19685039370078741" top="0.98425196850393704" bottom="0.19685039370078741" header="0.51181102362204722" footer="0.51181102362204722"/>
  <pageSetup paperSize="9" scale="95" orientation="portrait" blackAndWhite="1" horizontalDpi="4294967293" verticalDpi="4294967293" r:id="rId1"/>
  <headerFooter scaleWithDoc="0">
    <oddHeader>&amp;C&amp;20Excel cursus basis gecombineeerd met gevorderd &amp;R&amp;G</oddHeader>
    <oddFooter>&amp;L® computraining&amp;R&amp;D</oddFooter>
    <firstHeader>&amp;L&amp;P&amp;C&amp;24Basiscursus Excel 2010</firstHeader>
    <firstFooter>&amp;L® computraining&amp;R&amp;D</firstFooter>
  </headerFooter>
  <rowBreaks count="1" manualBreakCount="1">
    <brk id="40" max="7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9217" r:id="rId5">
          <objectPr defaultSize="0" autoPict="0" r:id="rId6">
            <anchor moveWithCells="1" sizeWithCells="1">
              <from>
                <xdr:col>3</xdr:col>
                <xdr:colOff>66675</xdr:colOff>
                <xdr:row>9</xdr:row>
                <xdr:rowOff>38100</xdr:rowOff>
              </from>
              <to>
                <xdr:col>3</xdr:col>
                <xdr:colOff>66675</xdr:colOff>
                <xdr:row>9</xdr:row>
                <xdr:rowOff>38100</xdr:rowOff>
              </to>
            </anchor>
          </objectPr>
        </oleObject>
      </mc:Choice>
      <mc:Fallback>
        <oleObject progId="PBrush" shapeId="9217" r:id="rId5"/>
      </mc:Fallback>
    </mc:AlternateContent>
    <mc:AlternateContent xmlns:mc="http://schemas.openxmlformats.org/markup-compatibility/2006">
      <mc:Choice Requires="x14">
        <oleObject progId="PBrush" shapeId="9218" r:id="rId7">
          <objectPr defaultSize="0" autoPict="0" r:id="rId6">
            <anchor moveWithCells="1" sizeWithCells="1">
              <from>
                <xdr:col>3</xdr:col>
                <xdr:colOff>66675</xdr:colOff>
                <xdr:row>9</xdr:row>
                <xdr:rowOff>38100</xdr:rowOff>
              </from>
              <to>
                <xdr:col>3</xdr:col>
                <xdr:colOff>66675</xdr:colOff>
                <xdr:row>9</xdr:row>
                <xdr:rowOff>38100</xdr:rowOff>
              </to>
            </anchor>
          </objectPr>
        </oleObject>
      </mc:Choice>
      <mc:Fallback>
        <oleObject progId="PBrush" shapeId="9218" r:id="rId7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zoomScaleNormal="100" zoomScaleSheetLayoutView="100" workbookViewId="0">
      <selection activeCell="I1" sqref="I1"/>
    </sheetView>
  </sheetViews>
  <sheetFormatPr defaultColWidth="8.85546875" defaultRowHeight="15"/>
  <cols>
    <col min="1" max="1" width="4.42578125" style="15" customWidth="1"/>
    <col min="2" max="2" width="21.7109375" customWidth="1"/>
    <col min="3" max="3" width="21.28515625" customWidth="1"/>
    <col min="4" max="4" width="33.140625" customWidth="1"/>
    <col min="5" max="5" width="3.28515625" customWidth="1"/>
    <col min="6" max="6" width="14.85546875" customWidth="1"/>
    <col min="7" max="7" width="20.5703125" customWidth="1"/>
    <col min="8" max="8" width="13.85546875" customWidth="1"/>
    <col min="11" max="11" width="15.7109375" customWidth="1"/>
  </cols>
  <sheetData>
    <row r="1" spans="1:11" s="10" customFormat="1" ht="30" customHeight="1" thickBot="1">
      <c r="A1" s="40" t="s">
        <v>304</v>
      </c>
      <c r="B1" s="40"/>
      <c r="C1" s="40"/>
      <c r="D1" s="40"/>
      <c r="E1" s="40"/>
      <c r="F1" s="40"/>
      <c r="G1" s="40"/>
      <c r="H1" s="40"/>
      <c r="I1"/>
      <c r="J1"/>
      <c r="K1"/>
    </row>
    <row r="2" spans="1:11" s="14" customFormat="1" ht="19.5" thickTop="1">
      <c r="A2" s="280" t="s">
        <v>305</v>
      </c>
      <c r="B2" s="281"/>
      <c r="C2" s="281"/>
      <c r="D2" s="281"/>
      <c r="E2" s="281"/>
      <c r="F2" s="281"/>
      <c r="G2" s="281"/>
      <c r="H2" s="281"/>
      <c r="I2"/>
      <c r="J2"/>
      <c r="K2"/>
    </row>
    <row r="3" spans="1:11" s="14" customFormat="1" ht="15.75">
      <c r="A3" s="282"/>
      <c r="B3" s="283"/>
      <c r="C3" s="283"/>
      <c r="D3" s="283"/>
      <c r="E3" s="283"/>
      <c r="F3" s="283"/>
      <c r="G3" s="284"/>
      <c r="H3" s="285"/>
      <c r="I3"/>
      <c r="J3"/>
      <c r="K3"/>
    </row>
    <row r="4" spans="1:11" ht="15.75">
      <c r="A4" s="286" t="s">
        <v>1</v>
      </c>
      <c r="B4" s="286"/>
      <c r="C4" s="286"/>
      <c r="D4" s="287" t="s">
        <v>306</v>
      </c>
      <c r="E4" s="288"/>
      <c r="F4" s="289" t="s">
        <v>307</v>
      </c>
      <c r="G4" s="289"/>
      <c r="H4" s="289"/>
    </row>
    <row r="5" spans="1:11" ht="15.75">
      <c r="A5" s="286"/>
      <c r="B5" s="286"/>
      <c r="C5" s="286"/>
      <c r="D5" s="287"/>
      <c r="E5" s="288"/>
      <c r="F5" s="289"/>
      <c r="G5" s="289"/>
      <c r="H5" s="289"/>
    </row>
    <row r="6" spans="1:11" ht="15.75">
      <c r="A6" s="290"/>
      <c r="B6" s="291" t="s">
        <v>308</v>
      </c>
      <c r="C6" s="292"/>
      <c r="D6" s="292"/>
      <c r="E6" s="292"/>
      <c r="F6" s="293" t="s">
        <v>309</v>
      </c>
      <c r="G6" s="294"/>
      <c r="H6" s="294"/>
    </row>
    <row r="7" spans="1:11" ht="15.75">
      <c r="A7" s="282"/>
      <c r="B7" s="285"/>
      <c r="C7" s="283"/>
      <c r="D7" s="295" t="s">
        <v>310</v>
      </c>
      <c r="E7" s="288"/>
      <c r="F7" s="285"/>
      <c r="G7" s="285"/>
      <c r="H7" s="285"/>
    </row>
    <row r="8" spans="1:11" ht="18.75">
      <c r="A8" s="282"/>
      <c r="B8" s="283" t="s">
        <v>311</v>
      </c>
      <c r="C8" s="283"/>
      <c r="D8" s="295"/>
      <c r="E8" s="283"/>
      <c r="F8" s="296" t="s">
        <v>312</v>
      </c>
      <c r="G8" s="284"/>
      <c r="H8" s="285"/>
    </row>
    <row r="9" spans="1:11" ht="15.75">
      <c r="A9" s="282"/>
      <c r="B9" s="297"/>
      <c r="C9" s="283"/>
      <c r="D9" s="295"/>
      <c r="E9" s="283"/>
      <c r="F9" s="283"/>
      <c r="G9" s="284"/>
      <c r="H9" s="285"/>
    </row>
    <row r="10" spans="1:11" ht="15.75">
      <c r="A10" s="282"/>
      <c r="B10" s="297"/>
      <c r="C10" s="283"/>
      <c r="D10" s="288"/>
      <c r="E10" s="283"/>
      <c r="F10" s="283"/>
      <c r="G10" s="284"/>
      <c r="H10" s="285"/>
    </row>
    <row r="11" spans="1:11" ht="15.75">
      <c r="A11" s="290"/>
      <c r="B11" s="291" t="s">
        <v>313</v>
      </c>
      <c r="C11" s="292"/>
      <c r="D11" s="292"/>
      <c r="E11" s="292"/>
      <c r="F11" s="298" t="s">
        <v>314</v>
      </c>
      <c r="G11" s="299"/>
      <c r="H11" s="294"/>
    </row>
    <row r="12" spans="1:11" s="17" customFormat="1" ht="18.75">
      <c r="A12" s="300"/>
      <c r="B12" s="301"/>
      <c r="C12" s="302"/>
      <c r="D12" s="295" t="s">
        <v>315</v>
      </c>
      <c r="E12" s="302"/>
      <c r="F12" s="303"/>
      <c r="G12" s="285"/>
      <c r="H12" s="304"/>
      <c r="I12"/>
      <c r="J12"/>
      <c r="K12"/>
    </row>
    <row r="13" spans="1:11" ht="15.75">
      <c r="A13" s="282"/>
      <c r="B13" s="305"/>
      <c r="C13" s="283"/>
      <c r="D13" s="295"/>
      <c r="E13" s="288"/>
      <c r="F13" s="283"/>
      <c r="G13" s="306" t="s">
        <v>316</v>
      </c>
      <c r="H13" s="285"/>
    </row>
    <row r="14" spans="1:11" ht="15.75">
      <c r="A14" s="282"/>
      <c r="B14" s="307" t="s">
        <v>316</v>
      </c>
      <c r="C14" s="283"/>
      <c r="D14" s="295"/>
      <c r="E14" s="288"/>
      <c r="F14" s="283"/>
      <c r="G14" s="306"/>
      <c r="H14" s="285"/>
    </row>
    <row r="15" spans="1:11" ht="15.75">
      <c r="A15" s="282"/>
      <c r="B15" s="308"/>
      <c r="C15" s="283"/>
      <c r="D15" s="295"/>
      <c r="E15" s="288"/>
      <c r="F15" s="283"/>
      <c r="G15" s="306"/>
      <c r="H15" s="285"/>
    </row>
    <row r="16" spans="1:11" ht="15.75">
      <c r="A16" s="282"/>
      <c r="B16" s="283"/>
      <c r="C16" s="283"/>
      <c r="D16" s="295"/>
      <c r="E16" s="288"/>
      <c r="F16" s="309" t="s">
        <v>317</v>
      </c>
      <c r="G16" s="284"/>
      <c r="H16" s="285"/>
    </row>
    <row r="17" spans="1:11" ht="15.75">
      <c r="A17" s="282"/>
      <c r="B17" s="283"/>
      <c r="C17" s="283"/>
      <c r="D17" s="288"/>
      <c r="E17" s="288"/>
      <c r="F17" s="309"/>
      <c r="G17" s="284"/>
      <c r="H17" s="285"/>
    </row>
    <row r="18" spans="1:11" ht="15.75">
      <c r="A18" s="299"/>
      <c r="B18" s="310" t="s">
        <v>318</v>
      </c>
      <c r="C18" s="292"/>
      <c r="D18" s="292"/>
      <c r="E18" s="292"/>
      <c r="F18" s="311" t="s">
        <v>319</v>
      </c>
      <c r="G18" s="294"/>
      <c r="H18" s="294"/>
    </row>
    <row r="19" spans="1:11" ht="15.75">
      <c r="A19" s="282"/>
      <c r="B19" s="283"/>
      <c r="C19" s="283"/>
      <c r="D19" s="295" t="s">
        <v>320</v>
      </c>
      <c r="E19" s="283"/>
      <c r="F19" s="283"/>
      <c r="G19" s="284"/>
      <c r="H19" s="285"/>
    </row>
    <row r="20" spans="1:11" ht="15.75">
      <c r="A20" s="282"/>
      <c r="B20" s="283"/>
      <c r="C20" s="283"/>
      <c r="D20" s="295"/>
      <c r="E20" s="283"/>
      <c r="F20" s="283"/>
      <c r="G20" s="284"/>
      <c r="H20" s="285"/>
    </row>
    <row r="21" spans="1:11" ht="15.75">
      <c r="A21" s="282"/>
      <c r="B21" s="283"/>
      <c r="C21" s="283"/>
      <c r="D21" s="295"/>
      <c r="E21" s="283"/>
      <c r="F21" s="283"/>
      <c r="G21" s="284"/>
      <c r="H21" s="285"/>
    </row>
    <row r="22" spans="1:11" ht="15.75">
      <c r="A22" s="282"/>
      <c r="B22" s="283"/>
      <c r="C22" s="283"/>
      <c r="D22" s="295"/>
      <c r="E22" s="283"/>
      <c r="F22" s="312" t="s">
        <v>321</v>
      </c>
      <c r="G22" s="284"/>
      <c r="H22" s="285"/>
    </row>
    <row r="23" spans="1:11" ht="15.75">
      <c r="A23" s="282"/>
      <c r="B23" s="283"/>
      <c r="C23" s="283"/>
      <c r="D23" s="288"/>
      <c r="E23" s="283"/>
      <c r="F23" s="312"/>
      <c r="G23" s="284"/>
      <c r="H23" s="285"/>
    </row>
    <row r="24" spans="1:11" s="10" customFormat="1" ht="15.75">
      <c r="A24" s="290"/>
      <c r="B24" s="291" t="s">
        <v>322</v>
      </c>
      <c r="C24" s="292"/>
      <c r="D24" s="292"/>
      <c r="E24" s="292"/>
      <c r="F24" s="311" t="s">
        <v>323</v>
      </c>
      <c r="G24" s="299"/>
      <c r="H24" s="294"/>
      <c r="I24"/>
      <c r="J24"/>
      <c r="K24"/>
    </row>
    <row r="25" spans="1:11" ht="15.75">
      <c r="A25" s="282"/>
      <c r="B25" s="283"/>
      <c r="C25" s="283"/>
      <c r="D25" s="295" t="s">
        <v>324</v>
      </c>
      <c r="E25" s="283"/>
      <c r="F25" s="312"/>
      <c r="G25" s="284"/>
      <c r="H25" s="285"/>
    </row>
    <row r="26" spans="1:11" ht="15.75">
      <c r="A26" s="282"/>
      <c r="B26" s="283"/>
      <c r="C26" s="283"/>
      <c r="D26" s="295"/>
      <c r="E26" s="283"/>
      <c r="F26" s="312"/>
      <c r="G26" s="284"/>
      <c r="H26" s="285"/>
    </row>
    <row r="27" spans="1:11" ht="15.75">
      <c r="A27" s="282"/>
      <c r="B27" s="283"/>
      <c r="C27" s="283"/>
      <c r="D27" s="295"/>
      <c r="E27" s="283"/>
      <c r="F27" s="312"/>
      <c r="G27" s="284"/>
      <c r="H27" s="285"/>
    </row>
    <row r="28" spans="1:11" ht="15.75">
      <c r="A28" s="282"/>
      <c r="B28" s="283"/>
      <c r="C28" s="283"/>
      <c r="D28" s="288"/>
      <c r="E28" s="283"/>
      <c r="F28" s="312"/>
      <c r="G28" s="284"/>
      <c r="H28" s="285"/>
    </row>
    <row r="29" spans="1:11" ht="15.75">
      <c r="A29" s="299"/>
      <c r="B29" s="310" t="s">
        <v>325</v>
      </c>
      <c r="C29" s="292"/>
      <c r="D29" s="292"/>
      <c r="E29" s="292"/>
      <c r="F29" s="298" t="s">
        <v>326</v>
      </c>
      <c r="G29" s="294"/>
      <c r="H29" s="294"/>
    </row>
    <row r="30" spans="1:11" ht="15.75">
      <c r="A30" s="282"/>
      <c r="B30" s="283"/>
      <c r="C30" s="283"/>
      <c r="D30" s="295" t="s">
        <v>327</v>
      </c>
      <c r="E30" s="283"/>
      <c r="F30" s="312"/>
      <c r="G30" s="284"/>
      <c r="H30" s="285"/>
    </row>
    <row r="31" spans="1:11" ht="15.75">
      <c r="A31" s="282"/>
      <c r="B31" s="283"/>
      <c r="C31" s="283"/>
      <c r="D31" s="295"/>
      <c r="E31" s="283"/>
      <c r="F31" s="312"/>
      <c r="G31" s="284"/>
      <c r="H31" s="285"/>
    </row>
    <row r="32" spans="1:11" ht="15.75">
      <c r="A32" s="282"/>
      <c r="B32" s="283"/>
      <c r="C32" s="283"/>
      <c r="D32" s="295"/>
      <c r="E32" s="283"/>
      <c r="F32" s="312"/>
      <c r="G32" s="284"/>
      <c r="H32" s="285"/>
    </row>
    <row r="33" spans="1:8" ht="15.75">
      <c r="A33" s="282"/>
      <c r="B33" s="283"/>
      <c r="C33" s="283"/>
      <c r="D33" s="295"/>
      <c r="E33" s="283"/>
      <c r="F33" s="312"/>
      <c r="G33" s="284"/>
      <c r="H33" s="285"/>
    </row>
    <row r="34" spans="1:8" ht="15.75">
      <c r="A34" s="282"/>
      <c r="B34" s="283"/>
      <c r="C34" s="283"/>
      <c r="D34" s="288"/>
      <c r="E34" s="283"/>
      <c r="F34" s="312"/>
      <c r="G34" s="284"/>
      <c r="H34" s="285"/>
    </row>
    <row r="35" spans="1:8" ht="15.75">
      <c r="A35" s="299"/>
      <c r="B35" s="310" t="s">
        <v>328</v>
      </c>
      <c r="C35" s="292"/>
      <c r="D35" s="292"/>
      <c r="E35" s="292"/>
      <c r="F35" s="298" t="s">
        <v>329</v>
      </c>
      <c r="G35" s="294"/>
      <c r="H35" s="294"/>
    </row>
    <row r="36" spans="1:8" ht="15.75">
      <c r="A36" s="282"/>
      <c r="B36" s="283"/>
      <c r="C36" s="283"/>
      <c r="D36" s="313" t="s">
        <v>330</v>
      </c>
      <c r="E36" s="283"/>
      <c r="F36" s="283"/>
      <c r="G36" s="284"/>
      <c r="H36" s="285"/>
    </row>
    <row r="37" spans="1:8" ht="15.75">
      <c r="A37" s="282"/>
      <c r="B37" s="283"/>
      <c r="C37" s="283"/>
      <c r="D37" s="313" t="s">
        <v>331</v>
      </c>
      <c r="E37" s="283"/>
      <c r="F37" s="283"/>
      <c r="G37" s="284"/>
      <c r="H37" s="285"/>
    </row>
    <row r="38" spans="1:8" ht="15.75">
      <c r="A38" s="282"/>
      <c r="B38" s="283"/>
      <c r="C38" s="283"/>
      <c r="D38" s="313" t="s">
        <v>332</v>
      </c>
      <c r="E38" s="283"/>
      <c r="F38" s="283"/>
      <c r="G38" s="284"/>
      <c r="H38" s="285"/>
    </row>
    <row r="39" spans="1:8" ht="15.75">
      <c r="A39" s="282"/>
      <c r="B39" s="283"/>
      <c r="C39" s="283"/>
      <c r="D39" s="313" t="s">
        <v>333</v>
      </c>
      <c r="E39" s="283"/>
      <c r="F39" s="283"/>
      <c r="G39" s="284"/>
      <c r="H39" s="285"/>
    </row>
    <row r="40" spans="1:8" ht="15.75">
      <c r="A40" s="282"/>
      <c r="B40" s="283"/>
      <c r="C40" s="283"/>
      <c r="D40" s="283"/>
      <c r="E40" s="283"/>
      <c r="F40" s="283"/>
      <c r="G40" s="284"/>
      <c r="H40" s="285"/>
    </row>
  </sheetData>
  <mergeCells count="9">
    <mergeCell ref="D19:D22"/>
    <mergeCell ref="D25:D27"/>
    <mergeCell ref="D30:D33"/>
    <mergeCell ref="A1:H1"/>
    <mergeCell ref="A4:C5"/>
    <mergeCell ref="F4:H5"/>
    <mergeCell ref="D7:D9"/>
    <mergeCell ref="D12:D16"/>
    <mergeCell ref="G13:G15"/>
  </mergeCells>
  <printOptions horizontalCentered="1"/>
  <pageMargins left="0.19685039370078741" right="0.19685039370078741" top="0.98425196850393704" bottom="0.59055118110236227" header="0.51181102362204722" footer="0.51181102362204722"/>
  <pageSetup paperSize="9" scale="75" orientation="portrait" blackAndWhite="1" horizontalDpi="4294967293" verticalDpi="4294967293" r:id="rId1"/>
  <headerFooter scaleWithDoc="0">
    <oddHeader>&amp;C&amp;20Basiscursus gecombineerd met gevorderd  &amp;R&amp;G</oddHeader>
    <oddFooter>&amp;L® computraining&amp;R&amp;D</oddFooter>
    <firstHeader>&amp;L&amp;P&amp;C&amp;24Basiscursus Excel 2010</firstHeader>
    <firstFooter>&amp;L® computraining&amp;R&amp;D</firstFooter>
  </headerFooter>
  <colBreaks count="1" manualBreakCount="1">
    <brk id="8" max="48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32</vt:i4>
      </vt:variant>
      <vt:variant>
        <vt:lpstr>Benoemde bereiken</vt:lpstr>
      </vt:variant>
      <vt:variant>
        <vt:i4>2</vt:i4>
      </vt:variant>
    </vt:vector>
  </HeadingPairs>
  <TitlesOfParts>
    <vt:vector size="34" baseType="lpstr">
      <vt:lpstr>Inhoud basis combi gevorderd</vt:lpstr>
      <vt:lpstr>Opdr.1 Rekenen in Excel </vt:lpstr>
      <vt:lpstr>Opdr. 2 Het scherm en Lint</vt:lpstr>
      <vt:lpstr>Opdr 3 Celeigenschappen</vt:lpstr>
      <vt:lpstr>Opdr. 4 Printen in Excel</vt:lpstr>
      <vt:lpstr>Opdr. 5 Kolommen en vulgreep</vt:lpstr>
      <vt:lpstr>Opdr. 6 Sorteren en Filteren</vt:lpstr>
      <vt:lpstr>Opdr. 7 Tekst Basisoefeningen</vt:lpstr>
      <vt:lpstr>Opdr 8 Teksten en objecten</vt:lpstr>
      <vt:lpstr>Opdr. 9 Randen en Opmaak</vt:lpstr>
      <vt:lpstr>Opdr. 10 Tabel en Opmaak </vt:lpstr>
      <vt:lpstr>Opdr. 11 Formules invoeren</vt:lpstr>
      <vt:lpstr>Opdr 12 Diverse Formules </vt:lpstr>
      <vt:lpstr>Formules in meerdere tabbladen</vt:lpstr>
      <vt:lpstr>Opdr.14 Kasboekformules </vt:lpstr>
      <vt:lpstr>Opdr 15 Absoluut en relatief</vt:lpstr>
      <vt:lpstr>Opdr 16 Subtotalen</vt:lpstr>
      <vt:lpstr>Opdr. 17 Statistiche functie</vt:lpstr>
      <vt:lpstr>Opdracht 18 Logische functies 1</vt:lpstr>
      <vt:lpstr>Opdr. 19 ALS functie genesteld</vt:lpstr>
      <vt:lpstr>Opdr. 20 Financieele functies </vt:lpstr>
      <vt:lpstr>Opdr. 21 Grafiek invoegen</vt:lpstr>
      <vt:lpstr>Opdr 22 VERT.ZOEKEN</vt:lpstr>
      <vt:lpstr>Opdr 23 HORZ.ZOEKEN</vt:lpstr>
      <vt:lpstr>Opdr. 24 Titels vastzetten</vt:lpstr>
      <vt:lpstr>Opdr. 25 Validatie lijst </vt:lpstr>
      <vt:lpstr>Opdr. 26 Draaitabel instellen</vt:lpstr>
      <vt:lpstr>Opdr 27 Blokkeren en verbergen</vt:lpstr>
      <vt:lpstr>1e kwt</vt:lpstr>
      <vt:lpstr>2e kwt</vt:lpstr>
      <vt:lpstr>3e kwt</vt:lpstr>
      <vt:lpstr>4e kwt</vt:lpstr>
      <vt:lpstr>'Opdr. 25 Validatie lijst '!Afdrukbereik</vt:lpstr>
      <vt:lpstr>'Opdr. 26 Draaitabel instellen'!Afdrukbereik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cp:lastPrinted>2017-04-16T13:38:32Z</cp:lastPrinted>
  <dcterms:created xsi:type="dcterms:W3CDTF">2017-04-16T12:54:42Z</dcterms:created>
  <dcterms:modified xsi:type="dcterms:W3CDTF">2017-04-25T08:58:12Z</dcterms:modified>
</cp:coreProperties>
</file>