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9510" activeTab="3"/>
  </bookViews>
  <sheets>
    <sheet name="jan" sheetId="9" r:id="rId1"/>
    <sheet name="feb" sheetId="10" r:id="rId2"/>
    <sheet name="mrt" sheetId="11" r:id="rId3"/>
    <sheet name="SOM.ALS opdracht" sheetId="8" r:id="rId4"/>
  </sheets>
  <definedNames>
    <definedName name="__123Graph_A" localSheetId="1" hidden="1">#REF!</definedName>
    <definedName name="__123Graph_A" localSheetId="2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hidden="1">#REF!</definedName>
    <definedName name="__123Graph_X" localSheetId="1" hidden="1">#REF!</definedName>
    <definedName name="__123Graph_X" localSheetId="2" hidden="1">#REF!</definedName>
    <definedName name="__123Graph_X" hidden="1">#REF!</definedName>
    <definedName name="Berekenen" localSheetId="1" hidden="1">#REF!</definedName>
    <definedName name="Berekenen" localSheetId="2" hidden="1">#REF!</definedName>
    <definedName name="Berekenen" hidden="1">#REF!</definedName>
    <definedName name="geg_vern" localSheetId="1" hidden="1">#REF!</definedName>
    <definedName name="geg_vern" localSheetId="2" hidden="1">#REF!</definedName>
    <definedName name="geg_vern" hidden="1">#REF!</definedName>
    <definedName name="Gegevens_vernieuwen" localSheetId="1" hidden="1">#REF!</definedName>
    <definedName name="Gegevens_vernieuwen" localSheetId="2" hidden="1">#REF!</definedName>
    <definedName name="Gegevens_vernieuwen" hidden="1">#REF!</definedName>
    <definedName name="HTML_CodePage" hidden="1">1252</definedName>
    <definedName name="HTML_Control" localSheetId="3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1" hidden="1">#REF!</definedName>
    <definedName name="Uiterlijk" localSheetId="2" hidden="1">#REF!</definedName>
    <definedName name="Uiterlijk" hidden="1">#REF!</definedName>
    <definedName name="Vernieuwen" localSheetId="1" hidden="1">#REF!</definedName>
    <definedName name="Vernieuwen" localSheetId="2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8" l="1"/>
  <c r="G55" i="8"/>
  <c r="G53" i="8"/>
  <c r="G52" i="8"/>
  <c r="E16" i="11"/>
  <c r="C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F6" i="11"/>
  <c r="D6" i="11"/>
  <c r="H5" i="11"/>
  <c r="F5" i="11"/>
  <c r="E16" i="10"/>
  <c r="C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F6" i="10"/>
  <c r="D6" i="10"/>
  <c r="H5" i="10"/>
  <c r="F5" i="10"/>
  <c r="E16" i="9"/>
  <c r="C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F6" i="9"/>
  <c r="D6" i="9"/>
  <c r="H5" i="9"/>
  <c r="F5" i="9"/>
  <c r="D16" i="11" l="1"/>
  <c r="H6" i="11"/>
  <c r="H7" i="11" s="1"/>
  <c r="H8" i="11" s="1"/>
  <c r="H9" i="11" s="1"/>
  <c r="H10" i="11" s="1"/>
  <c r="H11" i="11" s="1"/>
  <c r="H12" i="11" s="1"/>
  <c r="H13" i="11" s="1"/>
  <c r="H14" i="11" s="1"/>
  <c r="H15" i="11" s="1"/>
  <c r="F16" i="11"/>
  <c r="D16" i="10"/>
  <c r="H6" i="10"/>
  <c r="H7" i="10" s="1"/>
  <c r="H8" i="10" s="1"/>
  <c r="H9" i="10" s="1"/>
  <c r="H10" i="10" s="1"/>
  <c r="H11" i="10" s="1"/>
  <c r="H12" i="10" s="1"/>
  <c r="H13" i="10" s="1"/>
  <c r="H14" i="10" s="1"/>
  <c r="H15" i="10" s="1"/>
  <c r="F16" i="10"/>
  <c r="D16" i="9"/>
  <c r="H6" i="9"/>
  <c r="H7" i="9" s="1"/>
  <c r="H8" i="9" s="1"/>
  <c r="H9" i="9" s="1"/>
  <c r="H10" i="9" s="1"/>
  <c r="H11" i="9" s="1"/>
  <c r="H12" i="9" s="1"/>
  <c r="H13" i="9" s="1"/>
  <c r="H14" i="9" s="1"/>
  <c r="H15" i="9" s="1"/>
  <c r="F16" i="9"/>
  <c r="F27" i="8"/>
  <c r="D27" i="8"/>
  <c r="F26" i="8"/>
  <c r="D26" i="8"/>
  <c r="F25" i="8"/>
  <c r="D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H4" i="11" l="1"/>
  <c r="H16" i="11" s="1"/>
  <c r="H4" i="10"/>
  <c r="H16" i="10" s="1"/>
  <c r="H4" i="9"/>
  <c r="H16" i="9" s="1"/>
  <c r="E28" i="8"/>
  <c r="D28" i="8"/>
  <c r="C28" i="8"/>
  <c r="F28" i="8"/>
  <c r="H17" i="8"/>
  <c r="E51" i="8"/>
  <c r="C51" i="8"/>
  <c r="F50" i="8"/>
  <c r="D50" i="8"/>
  <c r="F49" i="8"/>
  <c r="D49" i="8"/>
  <c r="F48" i="8"/>
  <c r="D48" i="8"/>
  <c r="F47" i="8"/>
  <c r="D47" i="8"/>
  <c r="F46" i="8"/>
  <c r="D46" i="8"/>
  <c r="F45" i="8"/>
  <c r="D45" i="8"/>
  <c r="F44" i="8"/>
  <c r="D44" i="8"/>
  <c r="F43" i="8"/>
  <c r="D43" i="8"/>
  <c r="F42" i="8"/>
  <c r="D42" i="8"/>
  <c r="F41" i="8"/>
  <c r="D41" i="8"/>
  <c r="D51" i="8" s="1"/>
  <c r="H40" i="8"/>
  <c r="F40" i="8"/>
  <c r="F51" i="8" l="1"/>
  <c r="H39" i="8"/>
  <c r="H51" i="8" s="1"/>
  <c r="H15" i="8"/>
  <c r="H28" i="8" s="1"/>
  <c r="H41" i="8"/>
  <c r="H42" i="8" s="1"/>
  <c r="H43" i="8" s="1"/>
  <c r="H44" i="8" s="1"/>
  <c r="H45" i="8" s="1"/>
  <c r="H46" i="8" s="1"/>
  <c r="H47" i="8" s="1"/>
  <c r="H48" i="8" s="1"/>
  <c r="H49" i="8" s="1"/>
  <c r="H50" i="8" s="1"/>
</calcChain>
</file>

<file path=xl/sharedStrings.xml><?xml version="1.0" encoding="utf-8"?>
<sst xmlns="http://schemas.openxmlformats.org/spreadsheetml/2006/main" count="146" uniqueCount="41">
  <si>
    <t>Voorbeeld</t>
  </si>
  <si>
    <t>Opdracht</t>
  </si>
  <si>
    <t xml:space="preserve">  Voorbeeld Kasboek </t>
  </si>
  <si>
    <t>Periode:</t>
  </si>
  <si>
    <t>Saldo</t>
  </si>
  <si>
    <t>ONTVANGSTEN</t>
  </si>
  <si>
    <t>UITGAVEN</t>
  </si>
  <si>
    <t>Datum</t>
  </si>
  <si>
    <t>Omschrijving</t>
  </si>
  <si>
    <t>bedrag</t>
  </si>
  <si>
    <t>BTW</t>
  </si>
  <si>
    <t>Code nummer</t>
  </si>
  <si>
    <t>Saldo vorige maand</t>
  </si>
  <si>
    <t>onderwerpen</t>
  </si>
  <si>
    <t>Loon</t>
  </si>
  <si>
    <t>verkoop</t>
  </si>
  <si>
    <t>Advertenties</t>
  </si>
  <si>
    <t>kantoorbenodigheden</t>
  </si>
  <si>
    <t>muis</t>
  </si>
  <si>
    <t>Belasting</t>
  </si>
  <si>
    <t>globaal overzicht meeste uitgaves en inkomsten</t>
  </si>
  <si>
    <t>inkomsten</t>
  </si>
  <si>
    <t>code</t>
  </si>
  <si>
    <t>kleine uitgaves</t>
  </si>
  <si>
    <t xml:space="preserve">Kasboek </t>
  </si>
  <si>
    <t>Code nr</t>
  </si>
  <si>
    <t>Functie SOM.ALS - Bedragen via code overzichtelijk maken in één cel vanuit meerdere tabladen</t>
  </si>
  <si>
    <t>jan 2017</t>
  </si>
  <si>
    <t>feb 2017</t>
  </si>
  <si>
    <r>
      <t xml:space="preserve">Het </t>
    </r>
    <r>
      <rPr>
        <b/>
        <sz val="12"/>
        <rFont val="Calibri"/>
        <family val="2"/>
      </rPr>
      <t>Criterium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 xml:space="preserve">is de </t>
    </r>
    <r>
      <rPr>
        <b/>
        <i/>
        <sz val="12"/>
        <rFont val="Calibri"/>
        <family val="2"/>
      </rPr>
      <t>code</t>
    </r>
    <r>
      <rPr>
        <i/>
        <sz val="12"/>
        <rFont val="Calibri"/>
        <family val="2"/>
      </rPr>
      <t xml:space="preserve"> die bij de uitgave of ontvangsten hoort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in dit blad de cel F51</t>
    </r>
  </si>
  <si>
    <r>
      <rPr>
        <b/>
        <sz val="12"/>
        <rFont val="Calibri"/>
        <family val="2"/>
      </rPr>
      <t>Optelbereik</t>
    </r>
    <r>
      <rPr>
        <sz val="12"/>
        <rFont val="Calibri"/>
        <family val="2"/>
      </rPr>
      <t xml:space="preserve"> is de reeks met de </t>
    </r>
    <r>
      <rPr>
        <b/>
        <sz val="12"/>
        <rFont val="Calibri"/>
        <family val="2"/>
      </rPr>
      <t>bijbehorende bedragen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C6:C15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in tabblad </t>
    </r>
    <r>
      <rPr>
        <b/>
        <sz val="12"/>
        <rFont val="Calibri"/>
        <family val="2"/>
      </rPr>
      <t>jan</t>
    </r>
    <r>
      <rPr>
        <i/>
        <sz val="12"/>
        <rFont val="Calibri"/>
        <family val="2"/>
      </rPr>
      <t xml:space="preserve"> (absoluut maken)</t>
    </r>
  </si>
  <si>
    <r>
      <t xml:space="preserve">Selecteer in het venster </t>
    </r>
    <r>
      <rPr>
        <b/>
        <sz val="12"/>
        <rFont val="Calibri"/>
        <family val="2"/>
      </rPr>
      <t>Bereik</t>
    </r>
    <r>
      <rPr>
        <sz val="12"/>
        <rFont val="Calibri"/>
        <family val="2"/>
      </rPr>
      <t xml:space="preserve"> de reeks van de </t>
    </r>
    <r>
      <rPr>
        <b/>
        <sz val="12"/>
        <rFont val="Calibri"/>
        <family val="2"/>
      </rPr>
      <t>codenrs</t>
    </r>
    <r>
      <rPr>
        <sz val="12"/>
        <rFont val="Calibri"/>
        <family val="2"/>
      </rPr>
      <t xml:space="preserve"> in G6:G15 in tabblad </t>
    </r>
    <r>
      <rPr>
        <b/>
        <sz val="12"/>
        <rFont val="Calibri"/>
        <family val="2"/>
      </rPr>
      <t>jan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(absoluut maken met F4)</t>
    </r>
  </si>
  <si>
    <r>
      <t xml:space="preserve">Kopier de instellingen van </t>
    </r>
    <r>
      <rPr>
        <b/>
        <sz val="12"/>
        <rFont val="Calibri"/>
        <family val="2"/>
      </rPr>
      <t>OptelBereik</t>
    </r>
    <r>
      <rPr>
        <sz val="12"/>
        <rFont val="Calibri"/>
        <family val="2"/>
      </rPr>
      <t xml:space="preserve"> - typ + achter gegevens van jan - "ctrl+v" - verander jan in feb - hetzelfde voor mrt</t>
    </r>
  </si>
  <si>
    <r>
      <t xml:space="preserve">Kopier de instellingen van </t>
    </r>
    <r>
      <rPr>
        <b/>
        <sz val="12"/>
        <rFont val="Calibri"/>
        <family val="2"/>
      </rPr>
      <t>Bereik</t>
    </r>
    <r>
      <rPr>
        <sz val="12"/>
        <rFont val="Calibri"/>
        <family val="2"/>
      </rPr>
      <t xml:space="preserve"> - typ + achter gegevens van jan - "ctrl+v" - verander jan in feb - hetzelfde voor mrt</t>
    </r>
  </si>
  <si>
    <t>Maak in het kasboek een overzicht van de ontvangsten en uitgaven van het 1e kwt in één cel zichtbaar</t>
  </si>
  <si>
    <r>
      <t xml:space="preserve">Typ = in de cel G30 -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functie </t>
    </r>
    <r>
      <rPr>
        <b/>
        <sz val="12"/>
        <rFont val="Calibri"/>
        <family val="2"/>
      </rPr>
      <t>SOM.ALS</t>
    </r>
  </si>
  <si>
    <r>
      <rPr>
        <sz val="11"/>
        <rFont val="Calibri"/>
        <family val="2"/>
      </rPr>
      <t>Zo ziet de formule eruit</t>
    </r>
    <r>
      <rPr>
        <sz val="8"/>
        <rFont val="Calibri"/>
        <family val="2"/>
      </rPr>
      <t xml:space="preserve"> - SOM.ALS(jan!$G$6:$G$15;F53;jan!$C$6:$C$15)+SOM.ALS(feb!$G$6:$G$15;F53;feb!$C$6:$C$15)+SOM.ALS(mrt!$G$6:$G$15;F53;mrt!$C$6:$C$15)</t>
    </r>
  </si>
  <si>
    <t>Hetzelfde instellen voor de uitgaven - controleer eventueel het voorbeeld in cel G53</t>
  </si>
  <si>
    <t xml:space="preserve">Functie SOM.ALS </t>
  </si>
  <si>
    <t>dec 2017</t>
  </si>
  <si>
    <t>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</si>
</sst>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6"/>
      <color indexed="9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color indexed="1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i/>
      <sz val="8"/>
      <color indexed="18"/>
      <name val="Calibri"/>
      <family val="2"/>
    </font>
    <font>
      <i/>
      <sz val="9"/>
      <color indexed="18"/>
      <name val="Calibri"/>
      <family val="2"/>
    </font>
    <font>
      <b/>
      <sz val="10"/>
      <color indexed="18"/>
      <name val="Arial"/>
      <family val="2"/>
    </font>
    <font>
      <sz val="11"/>
      <color indexed="56"/>
      <name val="Calibri"/>
      <family val="2"/>
    </font>
    <font>
      <sz val="10"/>
      <color indexed="10"/>
      <name val="Calibri"/>
      <family val="2"/>
    </font>
    <font>
      <i/>
      <sz val="10"/>
      <color indexed="18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sz val="14"/>
      <color indexed="10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u/>
      <sz val="14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FFE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7" borderId="14" xfId="0" applyFont="1" applyFill="1" applyBorder="1" applyAlignment="1">
      <alignment vertical="center"/>
    </xf>
    <xf numFmtId="49" fontId="16" fillId="7" borderId="15" xfId="0" applyNumberFormat="1" applyFont="1" applyFill="1" applyBorder="1" applyAlignment="1">
      <alignment horizontal="left" vertical="center"/>
    </xf>
    <xf numFmtId="0" fontId="17" fillId="7" borderId="15" xfId="0" applyFont="1" applyFill="1" applyBorder="1" applyAlignment="1">
      <alignment horizontal="left" vertical="center"/>
    </xf>
    <xf numFmtId="0" fontId="17" fillId="7" borderId="15" xfId="0" applyFont="1" applyFill="1" applyBorder="1" applyAlignment="1">
      <alignment horizontal="centerContinuous" vertical="center"/>
    </xf>
    <xf numFmtId="0" fontId="17" fillId="7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Continuous" vertical="center"/>
    </xf>
    <xf numFmtId="0" fontId="13" fillId="6" borderId="6" xfId="0" applyFont="1" applyFill="1" applyBorder="1" applyAlignment="1">
      <alignment vertical="center"/>
    </xf>
    <xf numFmtId="0" fontId="13" fillId="6" borderId="8" xfId="0" applyFont="1" applyFill="1" applyBorder="1" applyAlignment="1">
      <alignment horizontal="left" vertical="center"/>
    </xf>
    <xf numFmtId="0" fontId="13" fillId="6" borderId="17" xfId="0" applyFont="1" applyFill="1" applyBorder="1" applyAlignment="1">
      <alignment horizontal="centerContinuous" vertical="center"/>
    </xf>
    <xf numFmtId="0" fontId="13" fillId="6" borderId="18" xfId="0" applyFont="1" applyFill="1" applyBorder="1" applyAlignment="1">
      <alignment horizontal="centerContinuous" vertical="center"/>
    </xf>
    <xf numFmtId="0" fontId="18" fillId="6" borderId="8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16" fontId="20" fillId="0" borderId="22" xfId="0" applyNumberFormat="1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4" fontId="21" fillId="6" borderId="7" xfId="1" applyFont="1" applyFill="1" applyBorder="1" applyAlignment="1">
      <alignment vertical="center"/>
    </xf>
    <xf numFmtId="44" fontId="22" fillId="6" borderId="2" xfId="1" applyFont="1" applyFill="1" applyBorder="1" applyAlignment="1">
      <alignment vertical="center"/>
    </xf>
    <xf numFmtId="44" fontId="22" fillId="6" borderId="7" xfId="1" applyFont="1" applyFill="1" applyBorder="1" applyAlignment="1">
      <alignment vertical="center"/>
    </xf>
    <xf numFmtId="0" fontId="23" fillId="6" borderId="7" xfId="0" applyFont="1" applyFill="1" applyBorder="1" applyAlignment="1">
      <alignment horizontal="center" vertical="center"/>
    </xf>
    <xf numFmtId="44" fontId="22" fillId="6" borderId="24" xfId="1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44" fontId="22" fillId="0" borderId="23" xfId="1" applyFont="1" applyBorder="1" applyAlignment="1">
      <alignment vertical="center"/>
    </xf>
    <xf numFmtId="44" fontId="22" fillId="0" borderId="25" xfId="1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44" fontId="22" fillId="0" borderId="26" xfId="1" applyFont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horizontal="right" vertical="center"/>
    </xf>
    <xf numFmtId="44" fontId="13" fillId="9" borderId="29" xfId="1" applyFont="1" applyFill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44" fontId="13" fillId="4" borderId="3" xfId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right" vertical="center"/>
    </xf>
    <xf numFmtId="0" fontId="11" fillId="6" borderId="0" xfId="0" applyFont="1" applyFill="1" applyBorder="1" applyAlignment="1" applyProtection="1">
      <alignment horizontal="right" vertical="center"/>
    </xf>
    <xf numFmtId="0" fontId="25" fillId="6" borderId="0" xfId="0" applyFont="1" applyFill="1" applyBorder="1" applyAlignment="1" applyProtection="1">
      <alignment horizontal="center" vertical="center"/>
    </xf>
    <xf numFmtId="164" fontId="0" fillId="10" borderId="0" xfId="0" applyNumberFormat="1" applyFill="1" applyBorder="1" applyAlignment="1" applyProtection="1">
      <alignment vertical="center"/>
      <protection hidden="1"/>
    </xf>
    <xf numFmtId="164" fontId="26" fillId="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</xf>
    <xf numFmtId="0" fontId="13" fillId="0" borderId="23" xfId="0" applyFont="1" applyBorder="1" applyAlignment="1">
      <alignment vertical="center"/>
    </xf>
    <xf numFmtId="44" fontId="27" fillId="6" borderId="7" xfId="1" applyFont="1" applyFill="1" applyBorder="1" applyAlignment="1">
      <alignment vertical="center"/>
    </xf>
    <xf numFmtId="44" fontId="7" fillId="6" borderId="2" xfId="1" applyFont="1" applyFill="1" applyBorder="1" applyAlignment="1">
      <alignment vertical="center"/>
    </xf>
    <xf numFmtId="44" fontId="7" fillId="6" borderId="7" xfId="1" applyFont="1" applyFill="1" applyBorder="1" applyAlignment="1">
      <alignment vertical="center"/>
    </xf>
    <xf numFmtId="0" fontId="28" fillId="6" borderId="7" xfId="0" applyFont="1" applyFill="1" applyBorder="1" applyAlignment="1">
      <alignment horizontal="center" vertical="center"/>
    </xf>
    <xf numFmtId="4" fontId="7" fillId="6" borderId="24" xfId="0" applyNumberFormat="1" applyFont="1" applyFill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4" fontId="13" fillId="4" borderId="31" xfId="0" applyNumberFormat="1" applyFont="1" applyFill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4" fontId="19" fillId="8" borderId="9" xfId="0" applyNumberFormat="1" applyFont="1" applyFill="1" applyBorder="1" applyAlignment="1">
      <alignment horizontal="center" vertical="center"/>
    </xf>
    <xf numFmtId="4" fontId="19" fillId="8" borderId="5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30" fillId="0" borderId="1" xfId="0" applyFont="1" applyBorder="1" applyAlignment="1">
      <alignment horizontal="center" vertical="center"/>
    </xf>
  </cellXfs>
  <cellStyles count="5">
    <cellStyle name="Komma 3" xfId="4"/>
    <cellStyle name="Normaal 2" xfId="3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342900</xdr:rowOff>
    </xdr:from>
    <xdr:to>
      <xdr:col>18</xdr:col>
      <xdr:colOff>361246</xdr:colOff>
      <xdr:row>13</xdr:row>
      <xdr:rowOff>161587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981075"/>
          <a:ext cx="5628571" cy="27047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</xdr:row>
          <xdr:rowOff>114300</xdr:rowOff>
        </xdr:from>
        <xdr:to>
          <xdr:col>4</xdr:col>
          <xdr:colOff>114300</xdr:colOff>
          <xdr:row>2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="" xmlns:a16="http://schemas.microsoft.com/office/drawing/2014/main" id="{00000000-0008-0000-0B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</xdr:row>
          <xdr:rowOff>114300</xdr:rowOff>
        </xdr:from>
        <xdr:to>
          <xdr:col>4</xdr:col>
          <xdr:colOff>114300</xdr:colOff>
          <xdr:row>2</xdr:row>
          <xdr:rowOff>114300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="" xmlns:a16="http://schemas.microsoft.com/office/drawing/2014/main" id="{00000000-0008-0000-0B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744855</xdr:colOff>
      <xdr:row>2</xdr:row>
      <xdr:rowOff>123825</xdr:rowOff>
    </xdr:from>
    <xdr:to>
      <xdr:col>9</xdr:col>
      <xdr:colOff>142875</xdr:colOff>
      <xdr:row>3</xdr:row>
      <xdr:rowOff>134302</xdr:rowOff>
    </xdr:to>
    <xdr:cxnSp macro="">
      <xdr:nvCxnSpPr>
        <xdr:cNvPr id="5" name="Rechte verbindingslijn met pijl 4">
          <a:extLst>
            <a:ext uri="{FF2B5EF4-FFF2-40B4-BE49-F238E27FC236}">
              <a16:creationId xmlns="" xmlns:a16="http://schemas.microsoft.com/office/drawing/2014/main" id="{A1D8F45E-9717-440F-B78D-372F0BFD989E}"/>
            </a:ext>
          </a:extLst>
        </xdr:cNvPr>
        <xdr:cNvCxnSpPr/>
      </xdr:nvCxnSpPr>
      <xdr:spPr>
        <a:xfrm flipV="1">
          <a:off x="3535680" y="1400175"/>
          <a:ext cx="4427220" cy="2105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D20" sqref="D20"/>
    </sheetView>
  </sheetViews>
  <sheetFormatPr defaultRowHeight="15" x14ac:dyDescent="0.25"/>
  <cols>
    <col min="1" max="1" width="7.28515625" bestFit="1" customWidth="1"/>
    <col min="2" max="2" width="18.7109375" bestFit="1" customWidth="1"/>
    <col min="3" max="3" width="10.140625" bestFit="1" customWidth="1"/>
    <col min="4" max="4" width="8.7109375" bestFit="1" customWidth="1"/>
    <col min="5" max="5" width="10.140625" bestFit="1" customWidth="1"/>
    <col min="6" max="6" width="8.7109375" bestFit="1" customWidth="1"/>
    <col min="7" max="7" width="12.28515625" bestFit="1" customWidth="1"/>
    <col min="8" max="8" width="10.140625" bestFit="1" customWidth="1"/>
  </cols>
  <sheetData>
    <row r="1" spans="1:8" ht="16.5" thickBot="1" x14ac:dyDescent="0.3">
      <c r="A1" s="78" t="s">
        <v>2</v>
      </c>
      <c r="B1" s="79"/>
      <c r="C1" s="79"/>
      <c r="D1" s="79"/>
      <c r="E1" s="79"/>
      <c r="F1" s="79"/>
      <c r="G1" s="79"/>
      <c r="H1" s="80"/>
    </row>
    <row r="2" spans="1:8" x14ac:dyDescent="0.25">
      <c r="A2" s="15" t="s">
        <v>3</v>
      </c>
      <c r="B2" s="16" t="s">
        <v>27</v>
      </c>
      <c r="C2" s="17"/>
      <c r="D2" s="18"/>
      <c r="E2" s="18"/>
      <c r="F2" s="18"/>
      <c r="G2" s="19"/>
      <c r="H2" s="20" t="s">
        <v>4</v>
      </c>
    </row>
    <row r="3" spans="1:8" x14ac:dyDescent="0.25">
      <c r="A3" s="21"/>
      <c r="B3" s="22"/>
      <c r="C3" s="23" t="s">
        <v>5</v>
      </c>
      <c r="D3" s="24"/>
      <c r="E3" s="23" t="s">
        <v>6</v>
      </c>
      <c r="F3" s="24"/>
      <c r="G3" s="25"/>
      <c r="H3" s="76"/>
    </row>
    <row r="4" spans="1:8" x14ac:dyDescent="0.25">
      <c r="A4" s="26" t="s">
        <v>7</v>
      </c>
      <c r="B4" s="27" t="s">
        <v>8</v>
      </c>
      <c r="C4" s="28" t="s">
        <v>9</v>
      </c>
      <c r="D4" s="29" t="s">
        <v>10</v>
      </c>
      <c r="E4" s="28" t="s">
        <v>9</v>
      </c>
      <c r="F4" s="29" t="s">
        <v>10</v>
      </c>
      <c r="G4" s="30" t="s">
        <v>11</v>
      </c>
      <c r="H4" s="77">
        <f>C16+D16-E16-F16</f>
        <v>4314.3500000000004</v>
      </c>
    </row>
    <row r="5" spans="1:8" x14ac:dyDescent="0.25">
      <c r="A5" s="31">
        <v>39814</v>
      </c>
      <c r="B5" s="32" t="s">
        <v>12</v>
      </c>
      <c r="C5" s="33">
        <v>1500</v>
      </c>
      <c r="D5" s="34"/>
      <c r="E5" s="35"/>
      <c r="F5" s="34">
        <f>E5*0.175</f>
        <v>0</v>
      </c>
      <c r="G5" s="36" t="s">
        <v>13</v>
      </c>
      <c r="H5" s="37">
        <f>C5</f>
        <v>1500</v>
      </c>
    </row>
    <row r="6" spans="1:8" x14ac:dyDescent="0.25">
      <c r="A6" s="31">
        <v>39815</v>
      </c>
      <c r="B6" s="38" t="s">
        <v>14</v>
      </c>
      <c r="C6" s="39">
        <v>1000</v>
      </c>
      <c r="D6" s="40">
        <f t="shared" ref="D6:D15" si="0">C6*0.19</f>
        <v>190</v>
      </c>
      <c r="E6" s="39"/>
      <c r="F6" s="40">
        <f t="shared" ref="F6:F15" si="1">E6*0.19</f>
        <v>0</v>
      </c>
      <c r="G6" s="41">
        <v>100</v>
      </c>
      <c r="H6" s="42">
        <f>H5+C6+D6-E6-F6</f>
        <v>2690</v>
      </c>
    </row>
    <row r="7" spans="1:8" x14ac:dyDescent="0.25">
      <c r="A7" s="31">
        <v>39816</v>
      </c>
      <c r="B7" s="38" t="s">
        <v>15</v>
      </c>
      <c r="C7" s="39">
        <v>100</v>
      </c>
      <c r="D7" s="40">
        <f t="shared" si="0"/>
        <v>19</v>
      </c>
      <c r="E7" s="39"/>
      <c r="F7" s="40">
        <f t="shared" si="1"/>
        <v>0</v>
      </c>
      <c r="G7" s="41">
        <v>100</v>
      </c>
      <c r="H7" s="42">
        <f t="shared" ref="H7:H15" si="2">H6+(C7+D7-E7-F7)</f>
        <v>2809</v>
      </c>
    </row>
    <row r="8" spans="1:8" x14ac:dyDescent="0.25">
      <c r="A8" s="31">
        <v>39817</v>
      </c>
      <c r="B8" s="38" t="s">
        <v>16</v>
      </c>
      <c r="C8" s="39"/>
      <c r="D8" s="40">
        <f t="shared" si="0"/>
        <v>0</v>
      </c>
      <c r="E8" s="39">
        <v>75</v>
      </c>
      <c r="F8" s="40">
        <f t="shared" si="1"/>
        <v>14.25</v>
      </c>
      <c r="G8" s="41">
        <v>10</v>
      </c>
      <c r="H8" s="42">
        <f t="shared" si="2"/>
        <v>2719.75</v>
      </c>
    </row>
    <row r="9" spans="1:8" x14ac:dyDescent="0.25">
      <c r="A9" s="31">
        <v>39818</v>
      </c>
      <c r="B9" s="38" t="s">
        <v>17</v>
      </c>
      <c r="C9" s="39"/>
      <c r="D9" s="40">
        <f t="shared" si="0"/>
        <v>0</v>
      </c>
      <c r="E9" s="39">
        <v>15</v>
      </c>
      <c r="F9" s="40">
        <f t="shared" si="1"/>
        <v>2.85</v>
      </c>
      <c r="G9" s="41">
        <v>50</v>
      </c>
      <c r="H9" s="42">
        <f t="shared" si="2"/>
        <v>2701.9</v>
      </c>
    </row>
    <row r="10" spans="1:8" x14ac:dyDescent="0.25">
      <c r="A10" s="31">
        <v>39839</v>
      </c>
      <c r="B10" s="38" t="s">
        <v>18</v>
      </c>
      <c r="C10" s="39"/>
      <c r="D10" s="40">
        <f t="shared" si="0"/>
        <v>0</v>
      </c>
      <c r="E10" s="39">
        <v>33</v>
      </c>
      <c r="F10" s="40">
        <f t="shared" si="1"/>
        <v>6.2700000000000005</v>
      </c>
      <c r="G10" s="41">
        <v>50</v>
      </c>
      <c r="H10" s="42">
        <f t="shared" si="2"/>
        <v>2662.63</v>
      </c>
    </row>
    <row r="11" spans="1:8" x14ac:dyDescent="0.25">
      <c r="A11" s="31">
        <v>39840</v>
      </c>
      <c r="B11" s="38"/>
      <c r="C11" s="39"/>
      <c r="D11" s="40">
        <f t="shared" si="0"/>
        <v>0</v>
      </c>
      <c r="E11" s="39"/>
      <c r="F11" s="40">
        <f t="shared" si="1"/>
        <v>0</v>
      </c>
      <c r="G11" s="41"/>
      <c r="H11" s="42">
        <f t="shared" si="2"/>
        <v>2662.63</v>
      </c>
    </row>
    <row r="12" spans="1:8" x14ac:dyDescent="0.25">
      <c r="A12" s="31">
        <v>39841</v>
      </c>
      <c r="B12" s="38" t="s">
        <v>16</v>
      </c>
      <c r="C12" s="39"/>
      <c r="D12" s="40">
        <f t="shared" si="0"/>
        <v>0</v>
      </c>
      <c r="E12" s="39">
        <v>112</v>
      </c>
      <c r="F12" s="40">
        <f t="shared" si="1"/>
        <v>21.28</v>
      </c>
      <c r="G12" s="41">
        <v>10</v>
      </c>
      <c r="H12" s="42">
        <f t="shared" si="2"/>
        <v>2529.35</v>
      </c>
    </row>
    <row r="13" spans="1:8" x14ac:dyDescent="0.25">
      <c r="A13" s="31">
        <v>39842</v>
      </c>
      <c r="B13" s="38"/>
      <c r="C13" s="39"/>
      <c r="D13" s="40">
        <f t="shared" si="0"/>
        <v>0</v>
      </c>
      <c r="E13" s="39"/>
      <c r="F13" s="40">
        <f t="shared" si="1"/>
        <v>0</v>
      </c>
      <c r="G13" s="41"/>
      <c r="H13" s="42">
        <f t="shared" si="2"/>
        <v>2529.35</v>
      </c>
    </row>
    <row r="14" spans="1:8" x14ac:dyDescent="0.25">
      <c r="A14" s="31">
        <v>39843</v>
      </c>
      <c r="B14" s="38" t="s">
        <v>14</v>
      </c>
      <c r="C14" s="39">
        <v>2500</v>
      </c>
      <c r="D14" s="40">
        <f t="shared" si="0"/>
        <v>475</v>
      </c>
      <c r="E14" s="39"/>
      <c r="F14" s="40">
        <f t="shared" si="1"/>
        <v>0</v>
      </c>
      <c r="G14" s="41">
        <v>100</v>
      </c>
      <c r="H14" s="42">
        <f t="shared" si="2"/>
        <v>5504.35</v>
      </c>
    </row>
    <row r="15" spans="1:8" ht="15.75" thickBot="1" x14ac:dyDescent="0.3">
      <c r="A15" s="31">
        <v>39844</v>
      </c>
      <c r="B15" s="38" t="s">
        <v>19</v>
      </c>
      <c r="C15" s="39"/>
      <c r="D15" s="40">
        <f t="shared" si="0"/>
        <v>0</v>
      </c>
      <c r="E15" s="39">
        <v>1000</v>
      </c>
      <c r="F15" s="40">
        <f t="shared" si="1"/>
        <v>190</v>
      </c>
      <c r="G15" s="41">
        <v>75</v>
      </c>
      <c r="H15" s="42">
        <f t="shared" si="2"/>
        <v>4314.3500000000004</v>
      </c>
    </row>
    <row r="16" spans="1:8" ht="15.75" thickBot="1" x14ac:dyDescent="0.3">
      <c r="A16" s="43"/>
      <c r="B16" s="44"/>
      <c r="C16" s="45">
        <f>SUM(C5:C15)</f>
        <v>5100</v>
      </c>
      <c r="D16" s="45">
        <f>SUM(D5:D15)</f>
        <v>684</v>
      </c>
      <c r="E16" s="45">
        <f>SUM(E5:E15)</f>
        <v>1235</v>
      </c>
      <c r="F16" s="45">
        <f>SUM(F5:F15)</f>
        <v>234.65</v>
      </c>
      <c r="G16" s="46"/>
      <c r="H16" s="47">
        <f>H4</f>
        <v>4314.3500000000004</v>
      </c>
    </row>
  </sheetData>
  <mergeCells count="2">
    <mergeCell ref="A1:H1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5" sqref="C5"/>
    </sheetView>
  </sheetViews>
  <sheetFormatPr defaultRowHeight="15" x14ac:dyDescent="0.25"/>
  <cols>
    <col min="1" max="1" width="7.28515625" bestFit="1" customWidth="1"/>
    <col min="2" max="2" width="18.7109375" bestFit="1" customWidth="1"/>
    <col min="3" max="3" width="10.140625" bestFit="1" customWidth="1"/>
    <col min="4" max="4" width="8.7109375" bestFit="1" customWidth="1"/>
    <col min="5" max="5" width="10.140625" bestFit="1" customWidth="1"/>
    <col min="6" max="6" width="8.7109375" bestFit="1" customWidth="1"/>
    <col min="7" max="7" width="12.28515625" bestFit="1" customWidth="1"/>
    <col min="8" max="8" width="10.140625" bestFit="1" customWidth="1"/>
  </cols>
  <sheetData>
    <row r="1" spans="1:8" ht="16.5" thickBot="1" x14ac:dyDescent="0.3">
      <c r="A1" s="78" t="s">
        <v>2</v>
      </c>
      <c r="B1" s="79"/>
      <c r="C1" s="79"/>
      <c r="D1" s="79"/>
      <c r="E1" s="79"/>
      <c r="F1" s="79"/>
      <c r="G1" s="79"/>
      <c r="H1" s="80"/>
    </row>
    <row r="2" spans="1:8" x14ac:dyDescent="0.25">
      <c r="A2" s="15" t="s">
        <v>3</v>
      </c>
      <c r="B2" s="16" t="s">
        <v>28</v>
      </c>
      <c r="C2" s="17"/>
      <c r="D2" s="18"/>
      <c r="E2" s="18"/>
      <c r="F2" s="18"/>
      <c r="G2" s="19"/>
      <c r="H2" s="20" t="s">
        <v>4</v>
      </c>
    </row>
    <row r="3" spans="1:8" x14ac:dyDescent="0.25">
      <c r="A3" s="21"/>
      <c r="B3" s="22"/>
      <c r="C3" s="23" t="s">
        <v>5</v>
      </c>
      <c r="D3" s="24"/>
      <c r="E3" s="23" t="s">
        <v>6</v>
      </c>
      <c r="F3" s="24"/>
      <c r="G3" s="25"/>
      <c r="H3" s="76"/>
    </row>
    <row r="4" spans="1:8" x14ac:dyDescent="0.25">
      <c r="A4" s="26" t="s">
        <v>7</v>
      </c>
      <c r="B4" s="27" t="s">
        <v>8</v>
      </c>
      <c r="C4" s="28" t="s">
        <v>9</v>
      </c>
      <c r="D4" s="29" t="s">
        <v>10</v>
      </c>
      <c r="E4" s="28" t="s">
        <v>9</v>
      </c>
      <c r="F4" s="29" t="s">
        <v>10</v>
      </c>
      <c r="G4" s="30" t="s">
        <v>11</v>
      </c>
      <c r="H4" s="77">
        <f>C16+D16-E16-F16</f>
        <v>4814.3500000000004</v>
      </c>
    </row>
    <row r="5" spans="1:8" x14ac:dyDescent="0.25">
      <c r="A5" s="31">
        <v>39814</v>
      </c>
      <c r="B5" s="32" t="s">
        <v>12</v>
      </c>
      <c r="C5" s="33">
        <v>2000</v>
      </c>
      <c r="D5" s="34"/>
      <c r="E5" s="35"/>
      <c r="F5" s="34">
        <f>E5*0.175</f>
        <v>0</v>
      </c>
      <c r="G5" s="36" t="s">
        <v>13</v>
      </c>
      <c r="H5" s="37">
        <f>C5</f>
        <v>2000</v>
      </c>
    </row>
    <row r="6" spans="1:8" x14ac:dyDescent="0.25">
      <c r="A6" s="31">
        <v>39815</v>
      </c>
      <c r="B6" s="38" t="s">
        <v>14</v>
      </c>
      <c r="C6" s="39">
        <v>1000</v>
      </c>
      <c r="D6" s="40">
        <f t="shared" ref="D6:D15" si="0">C6*0.19</f>
        <v>190</v>
      </c>
      <c r="E6" s="39"/>
      <c r="F6" s="40">
        <f t="shared" ref="F6:F15" si="1">E6*0.19</f>
        <v>0</v>
      </c>
      <c r="G6" s="41">
        <v>100</v>
      </c>
      <c r="H6" s="42">
        <f>H5+C6+D6-E6-F6</f>
        <v>3190</v>
      </c>
    </row>
    <row r="7" spans="1:8" x14ac:dyDescent="0.25">
      <c r="A7" s="31">
        <v>39816</v>
      </c>
      <c r="B7" s="38" t="s">
        <v>15</v>
      </c>
      <c r="C7" s="39">
        <v>100</v>
      </c>
      <c r="D7" s="40">
        <f t="shared" si="0"/>
        <v>19</v>
      </c>
      <c r="E7" s="39"/>
      <c r="F7" s="40">
        <f t="shared" si="1"/>
        <v>0</v>
      </c>
      <c r="G7" s="41">
        <v>100</v>
      </c>
      <c r="H7" s="42">
        <f t="shared" ref="H7:H15" si="2">H6+(C7+D7-E7-F7)</f>
        <v>3309</v>
      </c>
    </row>
    <row r="8" spans="1:8" x14ac:dyDescent="0.25">
      <c r="A8" s="31">
        <v>39817</v>
      </c>
      <c r="B8" s="38" t="s">
        <v>16</v>
      </c>
      <c r="C8" s="39"/>
      <c r="D8" s="40">
        <f t="shared" si="0"/>
        <v>0</v>
      </c>
      <c r="E8" s="39">
        <v>75</v>
      </c>
      <c r="F8" s="40">
        <f t="shared" si="1"/>
        <v>14.25</v>
      </c>
      <c r="G8" s="41">
        <v>10</v>
      </c>
      <c r="H8" s="42">
        <f t="shared" si="2"/>
        <v>3219.75</v>
      </c>
    </row>
    <row r="9" spans="1:8" x14ac:dyDescent="0.25">
      <c r="A9" s="31">
        <v>39818</v>
      </c>
      <c r="B9" s="38" t="s">
        <v>17</v>
      </c>
      <c r="C9" s="39"/>
      <c r="D9" s="40">
        <f t="shared" si="0"/>
        <v>0</v>
      </c>
      <c r="E9" s="39">
        <v>15</v>
      </c>
      <c r="F9" s="40">
        <f t="shared" si="1"/>
        <v>2.85</v>
      </c>
      <c r="G9" s="41">
        <v>50</v>
      </c>
      <c r="H9" s="42">
        <f t="shared" si="2"/>
        <v>3201.9</v>
      </c>
    </row>
    <row r="10" spans="1:8" x14ac:dyDescent="0.25">
      <c r="A10" s="31">
        <v>39839</v>
      </c>
      <c r="B10" s="38" t="s">
        <v>18</v>
      </c>
      <c r="C10" s="39"/>
      <c r="D10" s="40">
        <f t="shared" si="0"/>
        <v>0</v>
      </c>
      <c r="E10" s="39">
        <v>33</v>
      </c>
      <c r="F10" s="40">
        <f t="shared" si="1"/>
        <v>6.2700000000000005</v>
      </c>
      <c r="G10" s="41">
        <v>50</v>
      </c>
      <c r="H10" s="42">
        <f t="shared" si="2"/>
        <v>3162.63</v>
      </c>
    </row>
    <row r="11" spans="1:8" x14ac:dyDescent="0.25">
      <c r="A11" s="31">
        <v>39840</v>
      </c>
      <c r="B11" s="38"/>
      <c r="C11" s="39"/>
      <c r="D11" s="40">
        <f t="shared" si="0"/>
        <v>0</v>
      </c>
      <c r="E11" s="39"/>
      <c r="F11" s="40">
        <f t="shared" si="1"/>
        <v>0</v>
      </c>
      <c r="G11" s="41"/>
      <c r="H11" s="42">
        <f t="shared" si="2"/>
        <v>3162.63</v>
      </c>
    </row>
    <row r="12" spans="1:8" x14ac:dyDescent="0.25">
      <c r="A12" s="31">
        <v>39841</v>
      </c>
      <c r="B12" s="38" t="s">
        <v>16</v>
      </c>
      <c r="C12" s="39"/>
      <c r="D12" s="40">
        <f t="shared" si="0"/>
        <v>0</v>
      </c>
      <c r="E12" s="39">
        <v>112</v>
      </c>
      <c r="F12" s="40">
        <f t="shared" si="1"/>
        <v>21.28</v>
      </c>
      <c r="G12" s="41">
        <v>10</v>
      </c>
      <c r="H12" s="42">
        <f t="shared" si="2"/>
        <v>3029.35</v>
      </c>
    </row>
    <row r="13" spans="1:8" x14ac:dyDescent="0.25">
      <c r="A13" s="31">
        <v>39842</v>
      </c>
      <c r="B13" s="38"/>
      <c r="C13" s="39"/>
      <c r="D13" s="40">
        <f t="shared" si="0"/>
        <v>0</v>
      </c>
      <c r="E13" s="39"/>
      <c r="F13" s="40">
        <f t="shared" si="1"/>
        <v>0</v>
      </c>
      <c r="G13" s="41"/>
      <c r="H13" s="42">
        <f t="shared" si="2"/>
        <v>3029.35</v>
      </c>
    </row>
    <row r="14" spans="1:8" x14ac:dyDescent="0.25">
      <c r="A14" s="31">
        <v>39843</v>
      </c>
      <c r="B14" s="38" t="s">
        <v>14</v>
      </c>
      <c r="C14" s="39">
        <v>2500</v>
      </c>
      <c r="D14" s="40">
        <f t="shared" si="0"/>
        <v>475</v>
      </c>
      <c r="E14" s="39"/>
      <c r="F14" s="40">
        <f t="shared" si="1"/>
        <v>0</v>
      </c>
      <c r="G14" s="41">
        <v>100</v>
      </c>
      <c r="H14" s="42">
        <f t="shared" si="2"/>
        <v>6004.35</v>
      </c>
    </row>
    <row r="15" spans="1:8" ht="15.75" thickBot="1" x14ac:dyDescent="0.3">
      <c r="A15" s="31">
        <v>39844</v>
      </c>
      <c r="B15" s="38" t="s">
        <v>19</v>
      </c>
      <c r="C15" s="39"/>
      <c r="D15" s="40">
        <f t="shared" si="0"/>
        <v>0</v>
      </c>
      <c r="E15" s="39">
        <v>1000</v>
      </c>
      <c r="F15" s="40">
        <f t="shared" si="1"/>
        <v>190</v>
      </c>
      <c r="G15" s="41">
        <v>75</v>
      </c>
      <c r="H15" s="42">
        <f t="shared" si="2"/>
        <v>4814.3500000000004</v>
      </c>
    </row>
    <row r="16" spans="1:8" ht="15.75" thickBot="1" x14ac:dyDescent="0.3">
      <c r="A16" s="43"/>
      <c r="B16" s="44"/>
      <c r="C16" s="45">
        <f>SUM(C5:C15)</f>
        <v>5600</v>
      </c>
      <c r="D16" s="45">
        <f>SUM(D5:D15)</f>
        <v>684</v>
      </c>
      <c r="E16" s="45">
        <f>SUM(E5:E15)</f>
        <v>1235</v>
      </c>
      <c r="F16" s="45">
        <f>SUM(F5:F15)</f>
        <v>234.65</v>
      </c>
      <c r="G16" s="46"/>
      <c r="H16" s="47">
        <f>H4</f>
        <v>4814.3500000000004</v>
      </c>
    </row>
  </sheetData>
  <mergeCells count="2">
    <mergeCell ref="A1:H1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R19" sqref="R19"/>
    </sheetView>
  </sheetViews>
  <sheetFormatPr defaultRowHeight="15" x14ac:dyDescent="0.25"/>
  <cols>
    <col min="1" max="1" width="7.28515625" bestFit="1" customWidth="1"/>
    <col min="2" max="2" width="18.7109375" bestFit="1" customWidth="1"/>
    <col min="3" max="3" width="10.140625" bestFit="1" customWidth="1"/>
    <col min="4" max="4" width="8.7109375" bestFit="1" customWidth="1"/>
    <col min="5" max="5" width="10.140625" bestFit="1" customWidth="1"/>
    <col min="6" max="6" width="8.7109375" bestFit="1" customWidth="1"/>
    <col min="7" max="7" width="12.28515625" bestFit="1" customWidth="1"/>
    <col min="8" max="8" width="10.140625" bestFit="1" customWidth="1"/>
  </cols>
  <sheetData>
    <row r="1" spans="1:8" ht="16.5" thickBot="1" x14ac:dyDescent="0.3">
      <c r="A1" s="78" t="s">
        <v>2</v>
      </c>
      <c r="B1" s="79"/>
      <c r="C1" s="79"/>
      <c r="D1" s="79"/>
      <c r="E1" s="79"/>
      <c r="F1" s="79"/>
      <c r="G1" s="79"/>
      <c r="H1" s="80"/>
    </row>
    <row r="2" spans="1:8" x14ac:dyDescent="0.25">
      <c r="A2" s="15" t="s">
        <v>3</v>
      </c>
      <c r="B2" s="16" t="s">
        <v>27</v>
      </c>
      <c r="C2" s="17"/>
      <c r="D2" s="18"/>
      <c r="E2" s="18"/>
      <c r="F2" s="18"/>
      <c r="G2" s="19"/>
      <c r="H2" s="20" t="s">
        <v>4</v>
      </c>
    </row>
    <row r="3" spans="1:8" x14ac:dyDescent="0.25">
      <c r="A3" s="21"/>
      <c r="B3" s="22"/>
      <c r="C3" s="23" t="s">
        <v>5</v>
      </c>
      <c r="D3" s="24"/>
      <c r="E3" s="23" t="s">
        <v>6</v>
      </c>
      <c r="F3" s="24"/>
      <c r="G3" s="25"/>
      <c r="H3" s="76"/>
    </row>
    <row r="4" spans="1:8" x14ac:dyDescent="0.25">
      <c r="A4" s="26" t="s">
        <v>7</v>
      </c>
      <c r="B4" s="27" t="s">
        <v>8</v>
      </c>
      <c r="C4" s="28" t="s">
        <v>9</v>
      </c>
      <c r="D4" s="29" t="s">
        <v>10</v>
      </c>
      <c r="E4" s="28" t="s">
        <v>9</v>
      </c>
      <c r="F4" s="29" t="s">
        <v>10</v>
      </c>
      <c r="G4" s="30" t="s">
        <v>11</v>
      </c>
      <c r="H4" s="77">
        <f>C16+D16-E16-F16</f>
        <v>5314.35</v>
      </c>
    </row>
    <row r="5" spans="1:8" x14ac:dyDescent="0.25">
      <c r="A5" s="31">
        <v>39814</v>
      </c>
      <c r="B5" s="32" t="s">
        <v>12</v>
      </c>
      <c r="C5" s="33">
        <v>2500</v>
      </c>
      <c r="D5" s="34"/>
      <c r="E5" s="35"/>
      <c r="F5" s="34">
        <f>E5*0.175</f>
        <v>0</v>
      </c>
      <c r="G5" s="36" t="s">
        <v>13</v>
      </c>
      <c r="H5" s="37">
        <f>C5</f>
        <v>2500</v>
      </c>
    </row>
    <row r="6" spans="1:8" x14ac:dyDescent="0.25">
      <c r="A6" s="31">
        <v>39815</v>
      </c>
      <c r="B6" s="38" t="s">
        <v>14</v>
      </c>
      <c r="C6" s="39">
        <v>1000</v>
      </c>
      <c r="D6" s="40">
        <f t="shared" ref="D6:D15" si="0">C6*0.19</f>
        <v>190</v>
      </c>
      <c r="E6" s="39"/>
      <c r="F6" s="40">
        <f t="shared" ref="F6:F15" si="1">E6*0.19</f>
        <v>0</v>
      </c>
      <c r="G6" s="41">
        <v>100</v>
      </c>
      <c r="H6" s="42">
        <f>H5+C6+D6-E6-F6</f>
        <v>3690</v>
      </c>
    </row>
    <row r="7" spans="1:8" x14ac:dyDescent="0.25">
      <c r="A7" s="31">
        <v>39816</v>
      </c>
      <c r="B7" s="38" t="s">
        <v>15</v>
      </c>
      <c r="C7" s="39">
        <v>100</v>
      </c>
      <c r="D7" s="40">
        <f t="shared" si="0"/>
        <v>19</v>
      </c>
      <c r="E7" s="39"/>
      <c r="F7" s="40">
        <f t="shared" si="1"/>
        <v>0</v>
      </c>
      <c r="G7" s="41">
        <v>100</v>
      </c>
      <c r="H7" s="42">
        <f t="shared" ref="H7:H15" si="2">H6+(C7+D7-E7-F7)</f>
        <v>3809</v>
      </c>
    </row>
    <row r="8" spans="1:8" x14ac:dyDescent="0.25">
      <c r="A8" s="31">
        <v>39817</v>
      </c>
      <c r="B8" s="38" t="s">
        <v>16</v>
      </c>
      <c r="C8" s="39"/>
      <c r="D8" s="40">
        <f t="shared" si="0"/>
        <v>0</v>
      </c>
      <c r="E8" s="39">
        <v>75</v>
      </c>
      <c r="F8" s="40">
        <f t="shared" si="1"/>
        <v>14.25</v>
      </c>
      <c r="G8" s="41">
        <v>10</v>
      </c>
      <c r="H8" s="42">
        <f t="shared" si="2"/>
        <v>3719.75</v>
      </c>
    </row>
    <row r="9" spans="1:8" x14ac:dyDescent="0.25">
      <c r="A9" s="31">
        <v>39818</v>
      </c>
      <c r="B9" s="38" t="s">
        <v>17</v>
      </c>
      <c r="C9" s="39"/>
      <c r="D9" s="40">
        <f t="shared" si="0"/>
        <v>0</v>
      </c>
      <c r="E9" s="39">
        <v>15</v>
      </c>
      <c r="F9" s="40">
        <f t="shared" si="1"/>
        <v>2.85</v>
      </c>
      <c r="G9" s="41">
        <v>50</v>
      </c>
      <c r="H9" s="42">
        <f t="shared" si="2"/>
        <v>3701.9</v>
      </c>
    </row>
    <row r="10" spans="1:8" x14ac:dyDescent="0.25">
      <c r="A10" s="31">
        <v>39839</v>
      </c>
      <c r="B10" s="38" t="s">
        <v>18</v>
      </c>
      <c r="C10" s="39"/>
      <c r="D10" s="40">
        <f t="shared" si="0"/>
        <v>0</v>
      </c>
      <c r="E10" s="39">
        <v>33</v>
      </c>
      <c r="F10" s="40">
        <f t="shared" si="1"/>
        <v>6.2700000000000005</v>
      </c>
      <c r="G10" s="41">
        <v>50</v>
      </c>
      <c r="H10" s="42">
        <f t="shared" si="2"/>
        <v>3662.63</v>
      </c>
    </row>
    <row r="11" spans="1:8" x14ac:dyDescent="0.25">
      <c r="A11" s="31">
        <v>39840</v>
      </c>
      <c r="B11" s="38"/>
      <c r="C11" s="39"/>
      <c r="D11" s="40">
        <f t="shared" si="0"/>
        <v>0</v>
      </c>
      <c r="E11" s="39"/>
      <c r="F11" s="40">
        <f t="shared" si="1"/>
        <v>0</v>
      </c>
      <c r="G11" s="41"/>
      <c r="H11" s="42">
        <f t="shared" si="2"/>
        <v>3662.63</v>
      </c>
    </row>
    <row r="12" spans="1:8" x14ac:dyDescent="0.25">
      <c r="A12" s="31">
        <v>39841</v>
      </c>
      <c r="B12" s="38" t="s">
        <v>16</v>
      </c>
      <c r="C12" s="39"/>
      <c r="D12" s="40">
        <f t="shared" si="0"/>
        <v>0</v>
      </c>
      <c r="E12" s="39">
        <v>112</v>
      </c>
      <c r="F12" s="40">
        <f t="shared" si="1"/>
        <v>21.28</v>
      </c>
      <c r="G12" s="41">
        <v>10</v>
      </c>
      <c r="H12" s="42">
        <f t="shared" si="2"/>
        <v>3529.35</v>
      </c>
    </row>
    <row r="13" spans="1:8" x14ac:dyDescent="0.25">
      <c r="A13" s="31">
        <v>39842</v>
      </c>
      <c r="B13" s="38"/>
      <c r="C13" s="39"/>
      <c r="D13" s="40">
        <f t="shared" si="0"/>
        <v>0</v>
      </c>
      <c r="E13" s="39"/>
      <c r="F13" s="40">
        <f t="shared" si="1"/>
        <v>0</v>
      </c>
      <c r="G13" s="41"/>
      <c r="H13" s="42">
        <f t="shared" si="2"/>
        <v>3529.35</v>
      </c>
    </row>
    <row r="14" spans="1:8" x14ac:dyDescent="0.25">
      <c r="A14" s="31">
        <v>39843</v>
      </c>
      <c r="B14" s="38" t="s">
        <v>14</v>
      </c>
      <c r="C14" s="39">
        <v>2500</v>
      </c>
      <c r="D14" s="40">
        <f t="shared" si="0"/>
        <v>475</v>
      </c>
      <c r="E14" s="39"/>
      <c r="F14" s="40">
        <f t="shared" si="1"/>
        <v>0</v>
      </c>
      <c r="G14" s="41">
        <v>100</v>
      </c>
      <c r="H14" s="42">
        <f t="shared" si="2"/>
        <v>6504.35</v>
      </c>
    </row>
    <row r="15" spans="1:8" ht="15.75" thickBot="1" x14ac:dyDescent="0.3">
      <c r="A15" s="31">
        <v>39844</v>
      </c>
      <c r="B15" s="38" t="s">
        <v>19</v>
      </c>
      <c r="C15" s="39"/>
      <c r="D15" s="40">
        <f t="shared" si="0"/>
        <v>0</v>
      </c>
      <c r="E15" s="39">
        <v>1000</v>
      </c>
      <c r="F15" s="40">
        <f t="shared" si="1"/>
        <v>190</v>
      </c>
      <c r="G15" s="41">
        <v>75</v>
      </c>
      <c r="H15" s="42">
        <f t="shared" si="2"/>
        <v>5314.35</v>
      </c>
    </row>
    <row r="16" spans="1:8" ht="15.75" thickBot="1" x14ac:dyDescent="0.3">
      <c r="A16" s="43"/>
      <c r="B16" s="44"/>
      <c r="C16" s="45">
        <f>SUM(C5:C15)</f>
        <v>6100</v>
      </c>
      <c r="D16" s="45">
        <f>SUM(D5:D15)</f>
        <v>684</v>
      </c>
      <c r="E16" s="45">
        <f>SUM(E5:E15)</f>
        <v>1235</v>
      </c>
      <c r="F16" s="45">
        <f>SUM(F5:F15)</f>
        <v>234.65</v>
      </c>
      <c r="G16" s="46"/>
      <c r="H16" s="47">
        <f>H4</f>
        <v>5314.35</v>
      </c>
    </row>
  </sheetData>
  <mergeCells count="2">
    <mergeCell ref="A1:H1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I58"/>
  <sheetViews>
    <sheetView showGridLines="0" tabSelected="1" zoomScaleNormal="100" zoomScaleSheetLayoutView="100" workbookViewId="0">
      <selection activeCell="J1" sqref="J1"/>
    </sheetView>
  </sheetViews>
  <sheetFormatPr defaultColWidth="9" defaultRowHeight="15" x14ac:dyDescent="0.25"/>
  <cols>
    <col min="1" max="1" width="6.28515625" style="4" customWidth="1"/>
    <col min="2" max="2" width="34" style="1" customWidth="1"/>
    <col min="3" max="3" width="12.140625" style="1" bestFit="1" customWidth="1"/>
    <col min="4" max="4" width="9.85546875" style="1" customWidth="1"/>
    <col min="5" max="5" width="10.28515625" style="1" bestFit="1" customWidth="1"/>
    <col min="6" max="6" width="10.5703125" style="1" customWidth="1"/>
    <col min="7" max="7" width="12.28515625" style="1" bestFit="1" customWidth="1"/>
    <col min="8" max="8" width="10.28515625" style="1" bestFit="1" customWidth="1"/>
    <col min="9" max="9" width="15" style="1" customWidth="1"/>
    <col min="10" max="16384" width="9" style="1"/>
  </cols>
  <sheetData>
    <row r="1" spans="1:9" ht="29.45" customHeight="1" thickBot="1" x14ac:dyDescent="0.3">
      <c r="A1" s="84" t="s">
        <v>38</v>
      </c>
      <c r="B1" s="84"/>
      <c r="C1" s="84"/>
      <c r="D1" s="84"/>
      <c r="E1" s="84"/>
      <c r="F1" s="84"/>
      <c r="G1" s="84"/>
      <c r="H1" s="84"/>
      <c r="I1" s="84"/>
    </row>
    <row r="2" spans="1:9" s="2" customFormat="1" ht="21.75" thickTop="1" x14ac:dyDescent="0.25">
      <c r="A2" s="83" t="s">
        <v>26</v>
      </c>
      <c r="B2" s="7"/>
      <c r="C2" s="7"/>
      <c r="D2" s="7"/>
      <c r="E2" s="7"/>
      <c r="F2" s="7"/>
      <c r="G2" s="7"/>
      <c r="H2" s="7"/>
      <c r="I2" s="7"/>
    </row>
    <row r="3" spans="1:9" s="11" customFormat="1" ht="15.75" x14ac:dyDescent="0.25">
      <c r="B3" s="75" t="s">
        <v>34</v>
      </c>
      <c r="C3" s="3"/>
      <c r="D3" s="3"/>
      <c r="E3" s="3"/>
      <c r="F3" s="3"/>
      <c r="G3" s="3"/>
      <c r="H3" s="3"/>
    </row>
    <row r="4" spans="1:9" s="11" customFormat="1" ht="15.75" x14ac:dyDescent="0.25">
      <c r="A4" s="10">
        <v>1</v>
      </c>
      <c r="B4" s="6" t="s">
        <v>35</v>
      </c>
      <c r="C4" s="3"/>
      <c r="D4" s="3"/>
      <c r="E4" s="3"/>
      <c r="F4" s="3"/>
      <c r="G4" s="3"/>
      <c r="H4" s="3"/>
    </row>
    <row r="5" spans="1:9" ht="15.75" x14ac:dyDescent="0.25">
      <c r="A5" s="10">
        <v>2</v>
      </c>
      <c r="B5" s="3" t="s">
        <v>31</v>
      </c>
      <c r="C5" s="3"/>
      <c r="D5" s="3"/>
      <c r="E5" s="3"/>
      <c r="F5" s="3"/>
      <c r="G5" s="3"/>
      <c r="H5" s="3"/>
    </row>
    <row r="6" spans="1:9" s="3" customFormat="1" ht="18" customHeight="1" x14ac:dyDescent="0.25">
      <c r="A6" s="10">
        <v>3</v>
      </c>
      <c r="B6" s="3" t="s">
        <v>29</v>
      </c>
      <c r="C6" s="12"/>
      <c r="D6" s="13"/>
      <c r="E6" s="12"/>
      <c r="F6" s="13"/>
      <c r="G6" s="13"/>
      <c r="H6" s="13"/>
    </row>
    <row r="7" spans="1:9" s="11" customFormat="1" ht="15.75" x14ac:dyDescent="0.25">
      <c r="A7" s="10">
        <v>4</v>
      </c>
      <c r="B7" s="6" t="s">
        <v>30</v>
      </c>
      <c r="C7" s="3"/>
      <c r="D7" s="3"/>
      <c r="E7" s="3"/>
      <c r="G7" s="8"/>
      <c r="H7" s="3"/>
    </row>
    <row r="8" spans="1:9" s="11" customFormat="1" ht="15.75" x14ac:dyDescent="0.25">
      <c r="A8" s="10"/>
      <c r="B8" s="6" t="s">
        <v>33</v>
      </c>
      <c r="C8" s="3"/>
      <c r="D8" s="3"/>
      <c r="E8" s="3"/>
      <c r="F8" s="3"/>
      <c r="G8" s="3"/>
      <c r="H8" s="3"/>
    </row>
    <row r="9" spans="1:9" ht="15.75" x14ac:dyDescent="0.25">
      <c r="A9" s="10">
        <v>5</v>
      </c>
      <c r="B9" s="6" t="s">
        <v>32</v>
      </c>
      <c r="C9" s="3"/>
      <c r="D9" s="3"/>
      <c r="E9" s="3"/>
      <c r="F9" s="3"/>
      <c r="G9" s="3"/>
      <c r="H9" s="3"/>
    </row>
    <row r="10" spans="1:9" ht="15.75" x14ac:dyDescent="0.25">
      <c r="A10" s="10"/>
      <c r="B10" s="82" t="s">
        <v>36</v>
      </c>
      <c r="C10" s="3"/>
      <c r="D10" s="3"/>
      <c r="E10" s="3"/>
      <c r="F10" s="3"/>
      <c r="G10" s="3"/>
      <c r="H10" s="3"/>
    </row>
    <row r="11" spans="1:9" ht="15.75" x14ac:dyDescent="0.25">
      <c r="A11" s="10">
        <v>6</v>
      </c>
      <c r="B11" s="6" t="s">
        <v>37</v>
      </c>
      <c r="C11" s="3"/>
      <c r="D11" s="3"/>
      <c r="E11" s="3"/>
      <c r="F11" s="3"/>
      <c r="G11" s="3"/>
      <c r="H11" s="3"/>
    </row>
    <row r="12" spans="1:9" ht="15.75" customHeight="1" thickBot="1" x14ac:dyDescent="0.3">
      <c r="A12" s="81" t="s">
        <v>1</v>
      </c>
      <c r="B12" s="81"/>
      <c r="C12" s="81"/>
      <c r="D12" s="81"/>
      <c r="E12" s="81"/>
      <c r="F12" s="81"/>
      <c r="G12" s="81"/>
      <c r="H12" s="81"/>
    </row>
    <row r="13" spans="1:9" s="5" customFormat="1" ht="16.5" thickBot="1" x14ac:dyDescent="0.3">
      <c r="A13" s="78" t="s">
        <v>24</v>
      </c>
      <c r="B13" s="79"/>
      <c r="C13" s="79"/>
      <c r="D13" s="79"/>
      <c r="E13" s="79"/>
      <c r="F13" s="79"/>
      <c r="G13" s="79"/>
      <c r="H13" s="80"/>
    </row>
    <row r="14" spans="1:9" s="5" customFormat="1" ht="15.75" x14ac:dyDescent="0.25">
      <c r="A14" s="15" t="s">
        <v>3</v>
      </c>
      <c r="B14" s="16" t="s">
        <v>40</v>
      </c>
      <c r="C14" s="17"/>
      <c r="D14" s="18"/>
      <c r="E14" s="18"/>
      <c r="F14" s="18"/>
      <c r="G14" s="19"/>
      <c r="H14" s="20" t="s">
        <v>4</v>
      </c>
    </row>
    <row r="15" spans="1:9" s="5" customFormat="1" ht="15.75" x14ac:dyDescent="0.25">
      <c r="A15" s="21"/>
      <c r="B15" s="22"/>
      <c r="C15" s="23" t="s">
        <v>5</v>
      </c>
      <c r="D15" s="24"/>
      <c r="E15" s="23" t="s">
        <v>6</v>
      </c>
      <c r="F15" s="24"/>
      <c r="G15" s="25"/>
      <c r="H15" s="76">
        <f>C28+D28-E28-F28</f>
        <v>3014.35</v>
      </c>
    </row>
    <row r="16" spans="1:9" s="5" customFormat="1" ht="15.75" x14ac:dyDescent="0.25">
      <c r="A16" s="26" t="s">
        <v>7</v>
      </c>
      <c r="B16" s="27" t="s">
        <v>8</v>
      </c>
      <c r="C16" s="28" t="s">
        <v>9</v>
      </c>
      <c r="D16" s="29" t="s">
        <v>10</v>
      </c>
      <c r="E16" s="28" t="s">
        <v>9</v>
      </c>
      <c r="F16" s="29" t="s">
        <v>10</v>
      </c>
      <c r="G16" s="30" t="s">
        <v>25</v>
      </c>
      <c r="H16" s="77"/>
    </row>
    <row r="17" spans="1:9" x14ac:dyDescent="0.25">
      <c r="A17" s="31">
        <v>39814</v>
      </c>
      <c r="B17" s="58" t="s">
        <v>12</v>
      </c>
      <c r="C17" s="59">
        <v>200</v>
      </c>
      <c r="D17" s="60"/>
      <c r="E17" s="61"/>
      <c r="F17" s="60"/>
      <c r="G17" s="62" t="s">
        <v>13</v>
      </c>
      <c r="H17" s="63">
        <f>C17</f>
        <v>200</v>
      </c>
    </row>
    <row r="18" spans="1:9" x14ac:dyDescent="0.25">
      <c r="A18" s="31">
        <v>39815</v>
      </c>
      <c r="B18" s="38" t="s">
        <v>14</v>
      </c>
      <c r="C18" s="39">
        <v>1000</v>
      </c>
      <c r="D18" s="40">
        <f t="shared" ref="D18:D27" si="0">C18*0.19</f>
        <v>190</v>
      </c>
      <c r="E18" s="39"/>
      <c r="F18" s="40">
        <f t="shared" ref="F18:F27" si="1">E18*0.19</f>
        <v>0</v>
      </c>
      <c r="G18" s="41">
        <v>100</v>
      </c>
      <c r="H18" s="64"/>
    </row>
    <row r="19" spans="1:9" x14ac:dyDescent="0.25">
      <c r="A19" s="31">
        <v>39816</v>
      </c>
      <c r="B19" s="38" t="s">
        <v>15</v>
      </c>
      <c r="C19" s="39">
        <v>100</v>
      </c>
      <c r="D19" s="40">
        <f t="shared" si="0"/>
        <v>19</v>
      </c>
      <c r="E19" s="39"/>
      <c r="F19" s="40">
        <f t="shared" si="1"/>
        <v>0</v>
      </c>
      <c r="G19" s="41">
        <v>100</v>
      </c>
      <c r="H19" s="64"/>
    </row>
    <row r="20" spans="1:9" x14ac:dyDescent="0.25">
      <c r="A20" s="31">
        <v>39817</v>
      </c>
      <c r="B20" s="38" t="s">
        <v>16</v>
      </c>
      <c r="C20" s="39"/>
      <c r="D20" s="40">
        <f t="shared" si="0"/>
        <v>0</v>
      </c>
      <c r="E20" s="39">
        <v>75</v>
      </c>
      <c r="F20" s="40">
        <f t="shared" si="1"/>
        <v>14.25</v>
      </c>
      <c r="G20" s="41">
        <v>10</v>
      </c>
      <c r="H20" s="64"/>
    </row>
    <row r="21" spans="1:9" x14ac:dyDescent="0.25">
      <c r="A21" s="31">
        <v>39818</v>
      </c>
      <c r="B21" s="38" t="s">
        <v>17</v>
      </c>
      <c r="C21" s="39"/>
      <c r="D21" s="40">
        <f t="shared" si="0"/>
        <v>0</v>
      </c>
      <c r="E21" s="39">
        <v>15</v>
      </c>
      <c r="F21" s="40">
        <f t="shared" si="1"/>
        <v>2.85</v>
      </c>
      <c r="G21" s="41">
        <v>50</v>
      </c>
      <c r="H21" s="64"/>
    </row>
    <row r="22" spans="1:9" x14ac:dyDescent="0.25">
      <c r="A22" s="31">
        <v>39839</v>
      </c>
      <c r="B22" s="38" t="s">
        <v>18</v>
      </c>
      <c r="C22" s="39"/>
      <c r="D22" s="40">
        <f t="shared" si="0"/>
        <v>0</v>
      </c>
      <c r="E22" s="39">
        <v>33</v>
      </c>
      <c r="F22" s="40">
        <f t="shared" si="1"/>
        <v>6.2700000000000005</v>
      </c>
      <c r="G22" s="41">
        <v>50</v>
      </c>
      <c r="H22" s="64"/>
    </row>
    <row r="23" spans="1:9" x14ac:dyDescent="0.25">
      <c r="A23" s="31">
        <v>39840</v>
      </c>
      <c r="B23" s="38"/>
      <c r="C23" s="39"/>
      <c r="D23" s="40">
        <f t="shared" si="0"/>
        <v>0</v>
      </c>
      <c r="E23" s="39"/>
      <c r="F23" s="40">
        <f t="shared" si="1"/>
        <v>0</v>
      </c>
      <c r="G23" s="41"/>
      <c r="H23" s="64"/>
    </row>
    <row r="24" spans="1:9" x14ac:dyDescent="0.25">
      <c r="A24" s="31">
        <v>39841</v>
      </c>
      <c r="B24" s="38" t="s">
        <v>16</v>
      </c>
      <c r="C24" s="39"/>
      <c r="D24" s="40">
        <f t="shared" si="0"/>
        <v>0</v>
      </c>
      <c r="E24" s="39">
        <v>112</v>
      </c>
      <c r="F24" s="40">
        <f t="shared" si="1"/>
        <v>21.28</v>
      </c>
      <c r="G24" s="41">
        <v>10</v>
      </c>
      <c r="H24" s="64"/>
    </row>
    <row r="25" spans="1:9" x14ac:dyDescent="0.25">
      <c r="A25" s="31">
        <v>39842</v>
      </c>
      <c r="B25" s="38"/>
      <c r="C25" s="39"/>
      <c r="D25" s="40">
        <f t="shared" si="0"/>
        <v>0</v>
      </c>
      <c r="E25" s="39"/>
      <c r="F25" s="40">
        <f t="shared" si="1"/>
        <v>0</v>
      </c>
      <c r="G25" s="41"/>
      <c r="H25" s="64"/>
    </row>
    <row r="26" spans="1:9" x14ac:dyDescent="0.25">
      <c r="A26" s="31">
        <v>39843</v>
      </c>
      <c r="B26" s="38" t="s">
        <v>14</v>
      </c>
      <c r="C26" s="39">
        <v>2500</v>
      </c>
      <c r="D26" s="40">
        <f t="shared" si="0"/>
        <v>475</v>
      </c>
      <c r="E26" s="39"/>
      <c r="F26" s="40">
        <f t="shared" si="1"/>
        <v>0</v>
      </c>
      <c r="G26" s="41">
        <v>100</v>
      </c>
      <c r="H26" s="64"/>
    </row>
    <row r="27" spans="1:9" ht="15.75" thickBot="1" x14ac:dyDescent="0.3">
      <c r="A27" s="31">
        <v>39844</v>
      </c>
      <c r="B27" s="38" t="s">
        <v>19</v>
      </c>
      <c r="C27" s="39"/>
      <c r="D27" s="40">
        <f t="shared" si="0"/>
        <v>0</v>
      </c>
      <c r="E27" s="39">
        <v>1000</v>
      </c>
      <c r="F27" s="40">
        <f t="shared" si="1"/>
        <v>190</v>
      </c>
      <c r="G27" s="41">
        <v>75</v>
      </c>
      <c r="H27" s="64"/>
    </row>
    <row r="28" spans="1:9" s="69" customFormat="1" ht="15.75" thickBot="1" x14ac:dyDescent="0.3">
      <c r="A28" s="65"/>
      <c r="B28" s="44"/>
      <c r="C28" s="45">
        <f>SUM(C17:C27)</f>
        <v>3800</v>
      </c>
      <c r="D28" s="45">
        <f>SUM(D17:D27)</f>
        <v>684</v>
      </c>
      <c r="E28" s="45">
        <f>SUM(E17:E27)</f>
        <v>1235</v>
      </c>
      <c r="F28" s="45">
        <f>SUM(F17:F27)</f>
        <v>234.65</v>
      </c>
      <c r="G28" s="66"/>
      <c r="H28" s="67">
        <f>H15</f>
        <v>3014.35</v>
      </c>
      <c r="I28" s="68"/>
    </row>
    <row r="29" spans="1:9" ht="15.75" x14ac:dyDescent="0.25">
      <c r="A29" s="50" t="s">
        <v>20</v>
      </c>
      <c r="B29" s="51"/>
      <c r="C29" s="51"/>
      <c r="D29" s="52" t="s">
        <v>21</v>
      </c>
      <c r="E29" s="53" t="s">
        <v>22</v>
      </c>
      <c r="F29" s="54">
        <v>100</v>
      </c>
      <c r="G29" s="55"/>
      <c r="H29"/>
      <c r="I29"/>
    </row>
    <row r="30" spans="1:9" ht="15.75" x14ac:dyDescent="0.25">
      <c r="A30" s="50"/>
      <c r="B30" s="50"/>
      <c r="C30" s="51"/>
      <c r="D30" s="52" t="s">
        <v>23</v>
      </c>
      <c r="E30" s="53" t="s">
        <v>22</v>
      </c>
      <c r="F30" s="54">
        <v>50</v>
      </c>
      <c r="G30" s="56"/>
      <c r="H30"/>
      <c r="I30"/>
    </row>
    <row r="31" spans="1:9" ht="15.75" x14ac:dyDescent="0.25">
      <c r="A31" s="57"/>
      <c r="B31" s="57"/>
      <c r="C31" s="51"/>
      <c r="D31" s="52" t="s">
        <v>19</v>
      </c>
      <c r="E31" s="53" t="s">
        <v>22</v>
      </c>
      <c r="F31" s="54">
        <v>75</v>
      </c>
      <c r="G31" s="56"/>
      <c r="H31"/>
      <c r="I31"/>
    </row>
    <row r="32" spans="1:9" ht="15.75" x14ac:dyDescent="0.25">
      <c r="A32" s="57"/>
      <c r="B32" s="57"/>
      <c r="C32" s="51"/>
      <c r="D32" s="52" t="s">
        <v>16</v>
      </c>
      <c r="E32" s="53" t="s">
        <v>22</v>
      </c>
      <c r="F32" s="54">
        <v>10</v>
      </c>
      <c r="G32" s="56"/>
      <c r="H32"/>
      <c r="I32"/>
    </row>
    <row r="33" spans="1:9" s="74" customFormat="1" ht="14.25" customHeight="1" x14ac:dyDescent="0.25">
      <c r="A33" s="57"/>
      <c r="B33" s="57"/>
      <c r="C33" s="57"/>
      <c r="D33" s="70"/>
      <c r="E33" s="71"/>
      <c r="F33" s="72"/>
      <c r="G33" s="73"/>
      <c r="H33"/>
      <c r="I33"/>
    </row>
    <row r="34" spans="1:9" x14ac:dyDescent="0.25">
      <c r="G34" s="9"/>
      <c r="H34" s="9"/>
    </row>
    <row r="35" spans="1:9" ht="19.5" thickBot="1" x14ac:dyDescent="0.3">
      <c r="B35" s="14"/>
      <c r="C35" s="14" t="s">
        <v>0</v>
      </c>
      <c r="D35" s="14"/>
      <c r="E35" s="14"/>
      <c r="F35" s="14"/>
    </row>
    <row r="36" spans="1:9" ht="16.5" thickBot="1" x14ac:dyDescent="0.3">
      <c r="A36" s="78" t="s">
        <v>2</v>
      </c>
      <c r="B36" s="79"/>
      <c r="C36" s="79"/>
      <c r="D36" s="79"/>
      <c r="E36" s="79"/>
      <c r="F36" s="79"/>
      <c r="G36" s="79"/>
      <c r="H36" s="80"/>
    </row>
    <row r="37" spans="1:9" x14ac:dyDescent="0.25">
      <c r="A37" s="15" t="s">
        <v>3</v>
      </c>
      <c r="B37" s="16" t="s">
        <v>39</v>
      </c>
      <c r="C37" s="17"/>
      <c r="D37" s="18"/>
      <c r="E37" s="18"/>
      <c r="F37" s="18"/>
      <c r="G37" s="19"/>
      <c r="H37" s="20" t="s">
        <v>4</v>
      </c>
    </row>
    <row r="38" spans="1:9" x14ac:dyDescent="0.25">
      <c r="A38" s="21"/>
      <c r="B38" s="22"/>
      <c r="C38" s="23" t="s">
        <v>5</v>
      </c>
      <c r="D38" s="24"/>
      <c r="E38" s="23" t="s">
        <v>6</v>
      </c>
      <c r="F38" s="24"/>
      <c r="G38" s="25"/>
      <c r="H38" s="76"/>
    </row>
    <row r="39" spans="1:9" x14ac:dyDescent="0.25">
      <c r="A39" s="26" t="s">
        <v>7</v>
      </c>
      <c r="B39" s="27" t="s">
        <v>8</v>
      </c>
      <c r="C39" s="28" t="s">
        <v>9</v>
      </c>
      <c r="D39" s="29" t="s">
        <v>10</v>
      </c>
      <c r="E39" s="28" t="s">
        <v>9</v>
      </c>
      <c r="F39" s="29" t="s">
        <v>10</v>
      </c>
      <c r="G39" s="30" t="s">
        <v>11</v>
      </c>
      <c r="H39" s="77">
        <f>C51+D51-E51-F51</f>
        <v>3014.35</v>
      </c>
    </row>
    <row r="40" spans="1:9" x14ac:dyDescent="0.25">
      <c r="A40" s="31">
        <v>39814</v>
      </c>
      <c r="B40" s="32" t="s">
        <v>12</v>
      </c>
      <c r="C40" s="33">
        <v>200</v>
      </c>
      <c r="D40" s="34"/>
      <c r="E40" s="35"/>
      <c r="F40" s="34">
        <f>E40*0.175</f>
        <v>0</v>
      </c>
      <c r="G40" s="36" t="s">
        <v>13</v>
      </c>
      <c r="H40" s="37">
        <f>C40</f>
        <v>200</v>
      </c>
    </row>
    <row r="41" spans="1:9" x14ac:dyDescent="0.25">
      <c r="A41" s="31">
        <v>39815</v>
      </c>
      <c r="B41" s="38" t="s">
        <v>14</v>
      </c>
      <c r="C41" s="39">
        <v>1000</v>
      </c>
      <c r="D41" s="40">
        <f t="shared" ref="D41:D50" si="2">C41*0.19</f>
        <v>190</v>
      </c>
      <c r="E41" s="39"/>
      <c r="F41" s="40">
        <f t="shared" ref="F41:F50" si="3">E41*0.19</f>
        <v>0</v>
      </c>
      <c r="G41" s="41">
        <v>100</v>
      </c>
      <c r="H41" s="42">
        <f>H40+C41+D41-E41-F41</f>
        <v>1390</v>
      </c>
    </row>
    <row r="42" spans="1:9" x14ac:dyDescent="0.25">
      <c r="A42" s="31">
        <v>39816</v>
      </c>
      <c r="B42" s="38" t="s">
        <v>15</v>
      </c>
      <c r="C42" s="39">
        <v>100</v>
      </c>
      <c r="D42" s="40">
        <f t="shared" si="2"/>
        <v>19</v>
      </c>
      <c r="E42" s="39"/>
      <c r="F42" s="40">
        <f t="shared" si="3"/>
        <v>0</v>
      </c>
      <c r="G42" s="41">
        <v>100</v>
      </c>
      <c r="H42" s="42">
        <f t="shared" ref="H42:H50" si="4">H41+(C42+D42-E42-F42)</f>
        <v>1509</v>
      </c>
    </row>
    <row r="43" spans="1:9" x14ac:dyDescent="0.25">
      <c r="A43" s="31">
        <v>39817</v>
      </c>
      <c r="B43" s="38" t="s">
        <v>16</v>
      </c>
      <c r="C43" s="39"/>
      <c r="D43" s="40">
        <f t="shared" si="2"/>
        <v>0</v>
      </c>
      <c r="E43" s="39">
        <v>75</v>
      </c>
      <c r="F43" s="40">
        <f t="shared" si="3"/>
        <v>14.25</v>
      </c>
      <c r="G43" s="41">
        <v>10</v>
      </c>
      <c r="H43" s="42">
        <f t="shared" si="4"/>
        <v>1419.75</v>
      </c>
    </row>
    <row r="44" spans="1:9" x14ac:dyDescent="0.25">
      <c r="A44" s="31">
        <v>39818</v>
      </c>
      <c r="B44" s="38" t="s">
        <v>17</v>
      </c>
      <c r="C44" s="39"/>
      <c r="D44" s="40">
        <f t="shared" si="2"/>
        <v>0</v>
      </c>
      <c r="E44" s="39">
        <v>15</v>
      </c>
      <c r="F44" s="40">
        <f t="shared" si="3"/>
        <v>2.85</v>
      </c>
      <c r="G44" s="41">
        <v>50</v>
      </c>
      <c r="H44" s="42">
        <f t="shared" si="4"/>
        <v>1401.9</v>
      </c>
    </row>
    <row r="45" spans="1:9" x14ac:dyDescent="0.25">
      <c r="A45" s="31">
        <v>39839</v>
      </c>
      <c r="B45" s="38" t="s">
        <v>18</v>
      </c>
      <c r="C45" s="39"/>
      <c r="D45" s="40">
        <f t="shared" si="2"/>
        <v>0</v>
      </c>
      <c r="E45" s="39">
        <v>33</v>
      </c>
      <c r="F45" s="40">
        <f t="shared" si="3"/>
        <v>6.2700000000000005</v>
      </c>
      <c r="G45" s="41">
        <v>50</v>
      </c>
      <c r="H45" s="42">
        <f t="shared" si="4"/>
        <v>1362.63</v>
      </c>
    </row>
    <row r="46" spans="1:9" x14ac:dyDescent="0.25">
      <c r="A46" s="31">
        <v>39840</v>
      </c>
      <c r="B46" s="38"/>
      <c r="C46" s="39"/>
      <c r="D46" s="40">
        <f t="shared" si="2"/>
        <v>0</v>
      </c>
      <c r="E46" s="39"/>
      <c r="F46" s="40">
        <f t="shared" si="3"/>
        <v>0</v>
      </c>
      <c r="G46" s="41"/>
      <c r="H46" s="42">
        <f t="shared" si="4"/>
        <v>1362.63</v>
      </c>
    </row>
    <row r="47" spans="1:9" x14ac:dyDescent="0.25">
      <c r="A47" s="31">
        <v>39841</v>
      </c>
      <c r="B47" s="38" t="s">
        <v>16</v>
      </c>
      <c r="C47" s="39"/>
      <c r="D47" s="40">
        <f t="shared" si="2"/>
        <v>0</v>
      </c>
      <c r="E47" s="39">
        <v>112</v>
      </c>
      <c r="F47" s="40">
        <f t="shared" si="3"/>
        <v>21.28</v>
      </c>
      <c r="G47" s="41">
        <v>10</v>
      </c>
      <c r="H47" s="42">
        <f t="shared" si="4"/>
        <v>1229.3500000000001</v>
      </c>
    </row>
    <row r="48" spans="1:9" x14ac:dyDescent="0.25">
      <c r="A48" s="31">
        <v>39842</v>
      </c>
      <c r="B48" s="38"/>
      <c r="C48" s="39"/>
      <c r="D48" s="40">
        <f t="shared" si="2"/>
        <v>0</v>
      </c>
      <c r="E48" s="39"/>
      <c r="F48" s="40">
        <f t="shared" si="3"/>
        <v>0</v>
      </c>
      <c r="G48" s="41"/>
      <c r="H48" s="42">
        <f t="shared" si="4"/>
        <v>1229.3500000000001</v>
      </c>
    </row>
    <row r="49" spans="1:9" x14ac:dyDescent="0.25">
      <c r="A49" s="31">
        <v>39843</v>
      </c>
      <c r="B49" s="38" t="s">
        <v>14</v>
      </c>
      <c r="C49" s="39">
        <v>2500</v>
      </c>
      <c r="D49" s="40">
        <f t="shared" si="2"/>
        <v>475</v>
      </c>
      <c r="E49" s="39"/>
      <c r="F49" s="40">
        <f t="shared" si="3"/>
        <v>0</v>
      </c>
      <c r="G49" s="41">
        <v>100</v>
      </c>
      <c r="H49" s="42">
        <f t="shared" si="4"/>
        <v>4204.3500000000004</v>
      </c>
    </row>
    <row r="50" spans="1:9" ht="15.75" thickBot="1" x14ac:dyDescent="0.3">
      <c r="A50" s="31">
        <v>39844</v>
      </c>
      <c r="B50" s="38" t="s">
        <v>19</v>
      </c>
      <c r="C50" s="39"/>
      <c r="D50" s="40">
        <f t="shared" si="2"/>
        <v>0</v>
      </c>
      <c r="E50" s="39">
        <v>1000</v>
      </c>
      <c r="F50" s="40">
        <f t="shared" si="3"/>
        <v>190</v>
      </c>
      <c r="G50" s="41">
        <v>75</v>
      </c>
      <c r="H50" s="42">
        <f t="shared" si="4"/>
        <v>3014.3500000000004</v>
      </c>
    </row>
    <row r="51" spans="1:9" s="49" customFormat="1" ht="13.5" thickBot="1" x14ac:dyDescent="0.3">
      <c r="A51" s="43"/>
      <c r="B51" s="44"/>
      <c r="C51" s="45">
        <f>SUM(C40:C50)</f>
        <v>3800</v>
      </c>
      <c r="D51" s="45">
        <f>SUM(D40:D50)</f>
        <v>684</v>
      </c>
      <c r="E51" s="45">
        <f>SUM(E40:E50)</f>
        <v>1235</v>
      </c>
      <c r="F51" s="45">
        <f>SUM(F40:F50)</f>
        <v>234.65</v>
      </c>
      <c r="G51" s="46"/>
      <c r="H51" s="47">
        <f>H39</f>
        <v>3014.35</v>
      </c>
      <c r="I51" s="48"/>
    </row>
    <row r="52" spans="1:9" ht="15.75" x14ac:dyDescent="0.25">
      <c r="A52" s="50" t="s">
        <v>20</v>
      </c>
      <c r="B52" s="51"/>
      <c r="C52" s="51"/>
      <c r="D52" s="52" t="s">
        <v>21</v>
      </c>
      <c r="E52" s="53" t="s">
        <v>22</v>
      </c>
      <c r="F52" s="54">
        <v>100</v>
      </c>
      <c r="G52" s="55">
        <f>SUMIF(jan!$G$6:$G$15,F52,jan!$C$6:$C$15)+SUMIF(feb!$G$6:$G$15,F52,feb!$C$6:$C$15)+SUMIF(mrt!$G$6:$G$15,F52,mrt!$C$6:$C$15)</f>
        <v>10800</v>
      </c>
      <c r="H52"/>
      <c r="I52"/>
    </row>
    <row r="53" spans="1:9" ht="15.75" x14ac:dyDescent="0.25">
      <c r="A53" s="50"/>
      <c r="B53" s="50"/>
      <c r="C53" s="51"/>
      <c r="D53" s="52" t="s">
        <v>23</v>
      </c>
      <c r="E53" s="53" t="s">
        <v>22</v>
      </c>
      <c r="F53" s="54">
        <v>50</v>
      </c>
      <c r="G53" s="55">
        <f>SUMIF(jan!$G$6:$G$15,F53,jan!$E$6:$E$15)+SUMIF(feb!$G$6:$G$15,F53,feb!$E$6:$E$15)+SUMIF(mrt!$G$6:$G$15,F53,mrt!$E$6:$E$15)</f>
        <v>144</v>
      </c>
      <c r="H53"/>
      <c r="I53"/>
    </row>
    <row r="54" spans="1:9" ht="15.75" x14ac:dyDescent="0.25">
      <c r="A54" s="57"/>
      <c r="B54" s="57"/>
      <c r="C54" s="51"/>
      <c r="D54" s="52" t="s">
        <v>19</v>
      </c>
      <c r="E54" s="53" t="s">
        <v>22</v>
      </c>
      <c r="F54" s="54">
        <v>75</v>
      </c>
      <c r="G54" s="55">
        <f>SUMIF(jan!$G$6:$G$15,F54,jan!$E$6:$E$15)+SUMIF(feb!$G$6:$G$15,F54,feb!$E$6:$E$15)+SUMIF(mrt!$G$6:$G$15,F54,mrt!$E$6:$E$15)</f>
        <v>3000</v>
      </c>
      <c r="H54"/>
      <c r="I54"/>
    </row>
    <row r="55" spans="1:9" ht="15.75" x14ac:dyDescent="0.25">
      <c r="A55" s="57"/>
      <c r="B55" s="57"/>
      <c r="C55" s="51"/>
      <c r="D55" s="52" t="s">
        <v>16</v>
      </c>
      <c r="E55" s="53" t="s">
        <v>22</v>
      </c>
      <c r="F55" s="54">
        <v>10</v>
      </c>
      <c r="G55" s="55">
        <f>SUMIF(jan!$G$6:$G$15,F55,jan!$E$6:$E$15)+SUMIF(feb!$G$6:$G$15,F55,feb!$E$6:$E$15)+SUMIF(mrt!$G$6:$G$15,F55,mrt!$E$6:$E$15)</f>
        <v>561</v>
      </c>
      <c r="H55"/>
      <c r="I55"/>
    </row>
    <row r="56" spans="1:9" x14ac:dyDescent="0.25">
      <c r="A56" s="57"/>
      <c r="B56" s="57"/>
      <c r="C56" s="57"/>
      <c r="D56" s="57"/>
      <c r="E56" s="57"/>
      <c r="F56" s="57"/>
      <c r="G56" s="57"/>
      <c r="H56"/>
      <c r="I56"/>
    </row>
    <row r="57" spans="1:9" x14ac:dyDescent="0.25">
      <c r="H57"/>
      <c r="I57"/>
    </row>
    <row r="58" spans="1:9" x14ac:dyDescent="0.25">
      <c r="H58"/>
      <c r="I58"/>
    </row>
  </sheetData>
  <mergeCells count="6">
    <mergeCell ref="H15:H16"/>
    <mergeCell ref="A1:I1"/>
    <mergeCell ref="A36:H36"/>
    <mergeCell ref="H38:H39"/>
    <mergeCell ref="A13:H13"/>
    <mergeCell ref="A12:H12"/>
  </mergeCells>
  <printOptions horizontalCentered="1"/>
  <pageMargins left="3.937007874015748E-2" right="0" top="0" bottom="0" header="7.874015748031496E-2" footer="0.31496062992125984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4</xdr:col>
                <xdr:colOff>114300</xdr:colOff>
                <xdr:row>2</xdr:row>
                <xdr:rowOff>114300</xdr:rowOff>
              </from>
              <to>
                <xdr:col>4</xdr:col>
                <xdr:colOff>114300</xdr:colOff>
                <xdr:row>2</xdr:row>
                <xdr:rowOff>114300</xdr:rowOff>
              </to>
            </anchor>
          </objectPr>
        </oleObject>
      </mc:Choice>
      <mc:Fallback>
        <oleObject progId="PBrush" shapeId="8193" r:id="rId4"/>
      </mc:Fallback>
    </mc:AlternateContent>
    <mc:AlternateContent xmlns:mc="http://schemas.openxmlformats.org/markup-compatibility/2006">
      <mc:Choice Requires="x14">
        <oleObject progId="PBrush" shapeId="8194" r:id="rId6">
          <objectPr defaultSize="0" autoPict="0" r:id="rId5">
            <anchor moveWithCells="1" sizeWithCells="1">
              <from>
                <xdr:col>4</xdr:col>
                <xdr:colOff>114300</xdr:colOff>
                <xdr:row>2</xdr:row>
                <xdr:rowOff>114300</xdr:rowOff>
              </from>
              <to>
                <xdr:col>4</xdr:col>
                <xdr:colOff>114300</xdr:colOff>
                <xdr:row>2</xdr:row>
                <xdr:rowOff>114300</xdr:rowOff>
              </to>
            </anchor>
          </objectPr>
        </oleObject>
      </mc:Choice>
      <mc:Fallback>
        <oleObject progId="PBrush" shapeId="819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jan</vt:lpstr>
      <vt:lpstr>feb</vt:lpstr>
      <vt:lpstr>mrt</vt:lpstr>
      <vt:lpstr>SOM.ALS opdracht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2017-05-05T09:01:13Z</dcterms:modified>
</cp:coreProperties>
</file>