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9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tables/table1.xml" ContentType="application/vnd.openxmlformats-officedocument.spreadsheetml.table+xml"/>
  <Override PartName="/xl/drawings/drawing10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14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15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16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17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18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19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20.xml" ContentType="application/vnd.openxmlformats-officedocument.drawing+xml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21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2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drawings/drawing23.xml" ContentType="application/vnd.openxmlformats-officedocument.drawing+xml"/>
  <Override PartName="/xl/comments1.xml" ContentType="application/vnd.openxmlformats-officedocument.spreadsheetml.comments+xml"/>
  <Override PartName="/xl/drawings/drawing24.xml" ContentType="application/vnd.openxmlformats-officedocument.drawing+xml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25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computraining\Dropbox\Cursussen\Boekwerk alle cursussen\Excel\Excel basis cursussen\Online werkmappen\"/>
    </mc:Choice>
  </mc:AlternateContent>
  <bookViews>
    <workbookView xWindow="0" yWindow="465" windowWidth="28800" windowHeight="16695" tabRatio="902" firstSheet="24" activeTab="28"/>
  </bookViews>
  <sheets>
    <sheet name="Inhoudsopgave " sheetId="60" r:id="rId1"/>
    <sheet name="Introductie" sheetId="50" r:id="rId2"/>
    <sheet name="Handige instellingen" sheetId="51" r:id="rId3"/>
    <sheet name="Opdr.1 Rekenen in Excel" sheetId="5" r:id="rId4"/>
    <sheet name="Opdr. 2 Het scherm en Lint" sheetId="6" r:id="rId5"/>
    <sheet name="Opdr. 3 Celeigenschappen" sheetId="34" r:id="rId6"/>
    <sheet name="Opdr. 4 Printen in Excel" sheetId="9" r:id="rId7"/>
    <sheet name="Opdr. 5 Kolommen en vulgreep" sheetId="15" r:id="rId8"/>
    <sheet name="Opdr. 6 Sorteren en Filteren" sheetId="35" r:id="rId9"/>
    <sheet name="Opdr. 7 Tekst Basisoefeningen" sheetId="42" r:id="rId10"/>
    <sheet name="Opdr. 8 Objecten met tekst " sheetId="64" r:id="rId11"/>
    <sheet name="Opdr. 9 Randen en Opmaak" sheetId="43" r:id="rId12"/>
    <sheet name="Opdr. 10 Tabel en Opmaak " sheetId="52" r:id="rId13"/>
    <sheet name="Opdr. 11 Formules invoeren" sheetId="17" r:id="rId14"/>
    <sheet name="Opdr. 12 Formules kopiëren" sheetId="49" r:id="rId15"/>
    <sheet name="1e kwt" sheetId="53" state="hidden" r:id="rId16"/>
    <sheet name="2e kwt" sheetId="57" state="hidden" r:id="rId17"/>
    <sheet name="3e kwt" sheetId="58" state="hidden" r:id="rId18"/>
    <sheet name="4e kwt" sheetId="59" state="hidden" r:id="rId19"/>
    <sheet name="Opdr. 13 meerdere tabbladen" sheetId="41" r:id="rId20"/>
    <sheet name="Opdr.14 Kasboekformules " sheetId="22" r:id="rId21"/>
    <sheet name="Opdr. 15 Absolute en relatief" sheetId="23" r:id="rId22"/>
    <sheet name="Opdr. 16 Functie Som" sheetId="26" r:id="rId23"/>
    <sheet name="Opdr. 17 Statistiche functie" sheetId="28" r:id="rId24"/>
    <sheet name="Opdracht 18 Logische functies 1" sheetId="29" r:id="rId25"/>
    <sheet name="Opdr. 19 ALS functie genesteld" sheetId="61" r:id="rId26"/>
    <sheet name="Opdr. 20 Financieele functies " sheetId="32" r:id="rId27"/>
    <sheet name="Opdr. 21 Grafiek invoegen" sheetId="36" r:id="rId28"/>
    <sheet name="Opdr. 22 Beveiligen en verber " sheetId="46" r:id="rId29"/>
    <sheet name="Opdr. 23 Validatie lijst " sheetId="48" r:id="rId30"/>
    <sheet name="Test oefening met teks" sheetId="47" r:id="rId31"/>
    <sheet name="Eventueel extra oefeningen" sheetId="38" state="hidden" r:id="rId32"/>
    <sheet name="Test oefening met Opmaak " sheetId="44" r:id="rId33"/>
    <sheet name="Test oefening algemeen" sheetId="63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_123Graph_A" localSheetId="16" hidden="1">#REF!</definedName>
    <definedName name="__123Graph_A" localSheetId="17" hidden="1">#REF!</definedName>
    <definedName name="__123Graph_A" localSheetId="18" hidden="1">#REF!</definedName>
    <definedName name="__123Graph_A" localSheetId="2" hidden="1">#REF!</definedName>
    <definedName name="__123Graph_A" localSheetId="0" hidden="1">#REF!</definedName>
    <definedName name="__123Graph_A" localSheetId="1" hidden="1">#REF!</definedName>
    <definedName name="__123Graph_A" localSheetId="12" hidden="1">#REF!</definedName>
    <definedName name="__123Graph_A" localSheetId="25" hidden="1">#REF!</definedName>
    <definedName name="__123Graph_A" localSheetId="29" hidden="1">#REF!</definedName>
    <definedName name="__123Graph_A" localSheetId="10" hidden="1">#REF!</definedName>
    <definedName name="__123Graph_A" localSheetId="33" hidden="1">#REF!</definedName>
    <definedName name="__123Graph_A" hidden="1">#REF!</definedName>
    <definedName name="__123Graph_B" localSheetId="16" hidden="1">#REF!</definedName>
    <definedName name="__123Graph_B" localSheetId="17" hidden="1">#REF!</definedName>
    <definedName name="__123Graph_B" localSheetId="18" hidden="1">#REF!</definedName>
    <definedName name="__123Graph_B" localSheetId="2" hidden="1">#REF!</definedName>
    <definedName name="__123Graph_B" localSheetId="0" hidden="1">#REF!</definedName>
    <definedName name="__123Graph_B" localSheetId="1" hidden="1">#REF!</definedName>
    <definedName name="__123Graph_B" localSheetId="12" hidden="1">#REF!</definedName>
    <definedName name="__123Graph_B" localSheetId="25" hidden="1">#REF!</definedName>
    <definedName name="__123Graph_B" localSheetId="29" hidden="1">#REF!</definedName>
    <definedName name="__123Graph_B" localSheetId="10" hidden="1">#REF!</definedName>
    <definedName name="__123Graph_B" localSheetId="33" hidden="1">#REF!</definedName>
    <definedName name="__123Graph_B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2" hidden="1">#REF!</definedName>
    <definedName name="__123Graph_X" localSheetId="0" hidden="1">#REF!</definedName>
    <definedName name="__123Graph_X" localSheetId="1" hidden="1">#REF!</definedName>
    <definedName name="__123Graph_X" localSheetId="12" hidden="1">#REF!</definedName>
    <definedName name="__123Graph_X" localSheetId="25" hidden="1">#REF!</definedName>
    <definedName name="__123Graph_X" localSheetId="29" hidden="1">#REF!</definedName>
    <definedName name="__123Graph_X" localSheetId="10" hidden="1">#REF!</definedName>
    <definedName name="__123Graph_X" localSheetId="33" hidden="1">#REF!</definedName>
    <definedName name="__123Graph_X" hidden="1">#REF!</definedName>
    <definedName name="_xlnm._FilterDatabase" localSheetId="31" hidden="1">'Eventueel extra oefeningen'!#REF!</definedName>
    <definedName name="_xlnm._FilterDatabase" localSheetId="27" hidden="1">'Opdr. 21 Grafiek invoegen'!#REF!</definedName>
    <definedName name="_xlnm._FilterDatabase" localSheetId="29" hidden="1">'Opdr. 23 Validatie lijst '!#REF!</definedName>
    <definedName name="_xlnm._FilterDatabase" localSheetId="8" hidden="1">'Opdr. 6 Sorteren en Filteren'!$A$12:$K$85</definedName>
    <definedName name="_Toc413152981" localSheetId="0">'Inhoudsopgave '!$A$2</definedName>
    <definedName name="_Toc413152982" localSheetId="0">'Inhoudsopgave '!$A$33</definedName>
    <definedName name="_xlnm.Print_Area" localSheetId="31">'Eventueel extra oefeningen'!$A$1:$H$27</definedName>
    <definedName name="_xlnm.Print_Area" localSheetId="2">'Handige instellingen'!$A$1:$N$32</definedName>
    <definedName name="_xlnm.Print_Area" localSheetId="0">'Inhoudsopgave '!$A$1:$C$35</definedName>
    <definedName name="_xlnm.Print_Area" localSheetId="1">Introductie!$A$1:$J$54</definedName>
    <definedName name="_xlnm.Print_Area" localSheetId="12">'Opdr. 10 Tabel en Opmaak '!$A$1:$K$47</definedName>
    <definedName name="_xlnm.Print_Area" localSheetId="13">'Opdr. 11 Formules invoeren'!$A$1:$J$32</definedName>
    <definedName name="_xlnm.Print_Area" localSheetId="14">'Opdr. 12 Formules kopiëren'!$A$1:$J$49</definedName>
    <definedName name="_xlnm.Print_Area" localSheetId="19">'Opdr. 13 meerdere tabbladen'!$A$1:$L$48</definedName>
    <definedName name="_xlnm.Print_Area" localSheetId="21">'Opdr. 15 Absolute en relatief'!$A$1:$I$40</definedName>
    <definedName name="_xlnm.Print_Area" localSheetId="22">'Opdr. 16 Functie Som'!$A$1:$K$46</definedName>
    <definedName name="_xlnm.Print_Area" localSheetId="23">'Opdr. 17 Statistiche functie'!$A$1:$J$45</definedName>
    <definedName name="_xlnm.Print_Area" localSheetId="25">'Opdr. 19 ALS functie genesteld'!$A$1:$L$56</definedName>
    <definedName name="_xlnm.Print_Area" localSheetId="4">'Opdr. 2 Het scherm en Lint'!$A$1:$K$48</definedName>
    <definedName name="_xlnm.Print_Area" localSheetId="26">'Opdr. 20 Financieele functies '!$A$1:$J$54</definedName>
    <definedName name="_xlnm.Print_Area" localSheetId="27">'Opdr. 21 Grafiek invoegen'!$A$1:$H$47</definedName>
    <definedName name="_xlnm.Print_Area" localSheetId="28">'Opdr. 22 Beveiligen en verber '!$A$1:$H$56</definedName>
    <definedName name="_xlnm.Print_Area" localSheetId="29">'Opdr. 23 Validatie lijst '!$A$1:$G$47</definedName>
    <definedName name="_xlnm.Print_Area" localSheetId="5">'Opdr. 3 Celeigenschappen'!$A$1:$I$46</definedName>
    <definedName name="_xlnm.Print_Area" localSheetId="6">'Opdr. 4 Printen in Excel'!$A$1:$L$31</definedName>
    <definedName name="_xlnm.Print_Area" localSheetId="7">'Opdr. 5 Kolommen en vulgreep'!$A$2:$Q$35</definedName>
    <definedName name="_xlnm.Print_Area" localSheetId="8">'Opdr. 6 Sorteren en Filteren'!$A$1:$K$45</definedName>
    <definedName name="_xlnm.Print_Area" localSheetId="9">'Opdr. 7 Tekst Basisoefeningen'!$A$1:$G$34</definedName>
    <definedName name="_xlnm.Print_Area" localSheetId="10">'Opdr. 8 Objecten met tekst '!$A$1:$H$34</definedName>
    <definedName name="_xlnm.Print_Area" localSheetId="11">'Opdr. 9 Randen en Opmaak'!$A$1:$M$62</definedName>
    <definedName name="_xlnm.Print_Area" localSheetId="3">'Opdr.1 Rekenen in Excel'!$A$1:$K$31</definedName>
    <definedName name="_xlnm.Print_Area" localSheetId="20">'Opdr.14 Kasboekformules '!$A$1:$G$45</definedName>
    <definedName name="_xlnm.Print_Area" localSheetId="24">'Opdracht 18 Logische functies 1'!$A$1:$J$49</definedName>
    <definedName name="_xlnm.Print_Area" localSheetId="32">'Test oefening met Opmaak '!$A$1:$J$39</definedName>
    <definedName name="_xlnm.Print_Area" localSheetId="30">'Test oefening met teks'!$A$1:$J$52</definedName>
    <definedName name="Artikel" localSheetId="0">#REF!</definedName>
    <definedName name="Artikel" localSheetId="25">#REF!</definedName>
    <definedName name="Artikel" localSheetId="10">#REF!</definedName>
    <definedName name="Artikel">[1]!artikellijst5[#All]</definedName>
    <definedName name="Berekenen" localSheetId="25" hidden="1">#REF!</definedName>
    <definedName name="Berekenen" localSheetId="10" hidden="1">#REF!</definedName>
    <definedName name="Berekenen" localSheetId="33" hidden="1">#REF!</definedName>
    <definedName name="Berekenen" hidden="1">#REF!</definedName>
    <definedName name="boter" localSheetId="25">#REF!</definedName>
    <definedName name="boter" localSheetId="10">#REF!</definedName>
    <definedName name="boter" localSheetId="33">#REF!</definedName>
    <definedName name="boter">#REF!</definedName>
    <definedName name="campinginkomsten" localSheetId="2">'[2]Blok 6 Statistiche functie'!$C$34:$I$39</definedName>
    <definedName name="campinginkomsten" localSheetId="1">'[3]Blok 6 Statistiche functie'!$C$34:$I$39</definedName>
    <definedName name="campinginkomsten" localSheetId="25">'[4]Blok 6 Statistiche functie'!$C$34:$I$39</definedName>
    <definedName name="campinginkomsten" localSheetId="10">'[5]Blok 6 Statistiche functie'!$C$34:$I$39</definedName>
    <definedName name="campinginkomsten">'[3]Blok 6 Statistiche functie'!$C$34:$I$39</definedName>
    <definedName name="codenr_vervangen" localSheetId="2">'[1]Codes oud en nieuw'!$A$2:$C$52</definedName>
    <definedName name="codenr_vervangen" localSheetId="1">'[1]Codes oud en nieuw'!$A$2:$C$52</definedName>
    <definedName name="codenr_vervangen" localSheetId="25">'[6]Codes oud en nieuw'!$A$2:$C$52</definedName>
    <definedName name="codenr_vervangen" localSheetId="10">'[7]Codes oud en nieuw'!$A$2:$C$52</definedName>
    <definedName name="codenr_vervangen">'[8]Codes oud en nieuw'!$A$2:$C$52</definedName>
    <definedName name="Exlusief" localSheetId="25">'[9]Blok 5 Autosom'!#REF!</definedName>
    <definedName name="Exlusief" localSheetId="10">'[9]Blok 5 Autosom'!#REF!</definedName>
    <definedName name="Exlusief" localSheetId="33">'[10]Blok 5 Autosom'!#REF!</definedName>
    <definedName name="Exlusief">'[10]Blok 5 Autosom'!#REF!</definedName>
    <definedName name="Fruit" localSheetId="25">'[11]Gegevens lijst'!$C$2:$C$6</definedName>
    <definedName name="Fruit" localSheetId="10">'[11]Gegevens lijst'!$C$2:$C$6</definedName>
    <definedName name="Fruit">'[12]Gegevens lijst'!$C$2:$C$6</definedName>
    <definedName name="geg_vern" localSheetId="25" hidden="1">#REF!</definedName>
    <definedName name="geg_vern" localSheetId="10" hidden="1">#REF!</definedName>
    <definedName name="geg_vern" localSheetId="33" hidden="1">#REF!</definedName>
    <definedName name="geg_vern" hidden="1">#REF!</definedName>
    <definedName name="Gegevens_vernieuwen" localSheetId="25" hidden="1">#REF!</definedName>
    <definedName name="Gegevens_vernieuwen" localSheetId="10" hidden="1">#REF!</definedName>
    <definedName name="Gegevens_vernieuwen" localSheetId="33" hidden="1">#REF!</definedName>
    <definedName name="Gegevens_vernieuwen" hidden="1">#REF!</definedName>
    <definedName name="gereedschappen" localSheetId="2">'[1]Validatie externe lijst'!$E$3:$E$9</definedName>
    <definedName name="gereedschappen" localSheetId="0">'[13]Validatie externe lijst'!$E$3:$E$9</definedName>
    <definedName name="gereedschappen" localSheetId="1">'[1]Validatie externe lijst'!$E$3:$E$9</definedName>
    <definedName name="gereedschappen" localSheetId="25">'[6]Validatie externe lijst'!$E$3:$E$9</definedName>
    <definedName name="gereedschappen">'[8]Validatie externe lijst'!$E$3:$E$9</definedName>
    <definedName name="Getallen" localSheetId="25">'[11]Gegevens lijst'!$A$2:$A$6</definedName>
    <definedName name="Getallen" localSheetId="10">'[11]Gegevens lijst'!$A$2:$A$6</definedName>
    <definedName name="Getallen">'[12]Gegevens lijst'!$A$2:$A$6</definedName>
    <definedName name="HTML_CodePage" hidden="1">1252</definedName>
    <definedName name="HTML_Control" localSheetId="2" hidden="1">{"'Cijfers'!$A$1:$L$22"}</definedName>
    <definedName name="HTML_Control" localSheetId="0" hidden="1">{"'Cijfers'!$A$1:$L$22"}</definedName>
    <definedName name="HTML_Control" localSheetId="1" hidden="1">{"'Cijfers'!$A$1:$L$22"}</definedName>
    <definedName name="HTML_Control" localSheetId="14" hidden="1">{"'Cijfers'!$A$1:$L$22"}</definedName>
    <definedName name="HTML_Control" localSheetId="25" hidden="1">{"'Cijfers'!$A$1:$L$22"}</definedName>
    <definedName name="HTML_Control" localSheetId="29" hidden="1">{"'Cijfers'!$A$1:$L$22"}</definedName>
    <definedName name="HTML_Control" localSheetId="10" hidden="1">{"'Cijfers'!$A$1:$L$22"}</definedName>
    <definedName name="HTML_Control" localSheetId="33" hidden="1">{"'Cijfers'!$A$1:$L$22"}</definedName>
    <definedName name="HTML_Control" localSheetId="30" hidden="1">{"'Cijfers'!$A$1:$L$22"}</definedName>
    <definedName name="HTML_Control" hidden="1">{"'Cijfers'!$A$1:$L$22"}</definedName>
    <definedName name="HTML_Description" hidden="1">"Cijfers van de bla bla school"</definedName>
    <definedName name="HTML_Email" hidden="1">""</definedName>
    <definedName name="HTML_Header" hidden="1">"Cijfers"</definedName>
    <definedName name="HTML_LastUpdate" hidden="1">"13-7-1998"</definedName>
    <definedName name="HTML_LineAfter" hidden="1">TRUE</definedName>
    <definedName name="HTML_LineBefore" hidden="1">TRUE</definedName>
    <definedName name="HTML_Name" hidden="1">"Davilex"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"C:\HTML.htm"</definedName>
    <definedName name="HTML_PathTemplate" hidden="1">"C:\html.htm"</definedName>
    <definedName name="HTML_Title" hidden="1">"Cijfers"</definedName>
    <definedName name="Inclusief" localSheetId="25">'[9]Blok 5 Autosom'!#REF!</definedName>
    <definedName name="Inclusief" localSheetId="10">'[9]Blok 5 Autosom'!#REF!</definedName>
    <definedName name="Inclusief" localSheetId="33">'[10]Blok 5 Autosom'!#REF!</definedName>
    <definedName name="Inclusief">'[10]Blok 5 Autosom'!#REF!</definedName>
    <definedName name="inkomsten" localSheetId="25">'[9]Blok 5 Autosom'!#REF!</definedName>
    <definedName name="inkomsten" localSheetId="10">'[9]Blok 5 Autosom'!#REF!</definedName>
    <definedName name="inkomsten" localSheetId="33">'[10]Blok 5 Autosom'!#REF!</definedName>
    <definedName name="inkomsten">'[10]Blok 5 Autosom'!#REF!</definedName>
    <definedName name="kosten" localSheetId="25">'[9]Blok 5 Autosom'!#REF!</definedName>
    <definedName name="kosten" localSheetId="10">'[9]Blok 5 Autosom'!#REF!</definedName>
    <definedName name="kosten" localSheetId="33">'[10]Blok 5 Autosom'!#REF!</definedName>
    <definedName name="kosten">'[10]Blok 5 Autosom'!#REF!</definedName>
    <definedName name="levensmiddelen" localSheetId="2">'[1]Opdr. 6 Validatie lijst'!$J$5:$J$12</definedName>
    <definedName name="levensmiddelen" localSheetId="0">'[14]Opdr. 6 Validatie lijst '!$J$5:$J$12</definedName>
    <definedName name="levensmiddelen" localSheetId="1">'[1]Opdr. 6 Validatie lijst'!$J$5:$J$12</definedName>
    <definedName name="levensmiddelen" localSheetId="25">'[6]Opdr. 6 Validatie lijst'!$J$5:$J$12</definedName>
    <definedName name="levensmiddelen" localSheetId="10">#REF!</definedName>
    <definedName name="levensmiddelen">'[8]Opdr. 6 Validatie lijst'!$J$5:$J$12</definedName>
    <definedName name="netto" localSheetId="25">'[9]Blok 5 Autosom'!#REF!</definedName>
    <definedName name="netto" localSheetId="10">'[9]Blok 5 Autosom'!#REF!</definedName>
    <definedName name="netto" localSheetId="33">'[10]Blok 5 Autosom'!#REF!</definedName>
    <definedName name="netto">'[10]Blok 5 Autosom'!#REF!</definedName>
    <definedName name="nummer" localSheetId="25">[15]Artikelen!$A$8:$A$15</definedName>
    <definedName name="nummer" localSheetId="10">[15]Artikelen!$A$8:$A$15</definedName>
    <definedName name="nummer">[15]Artikelen!$A$2:$A$9</definedName>
    <definedName name="omzet" localSheetId="25">'[9]Blok 5 Autosom'!#REF!</definedName>
    <definedName name="omzet" localSheetId="10">'[9]Blok 5 Autosom'!#REF!</definedName>
    <definedName name="omzet" localSheetId="33">'[10]Blok 5 Autosom'!#REF!</definedName>
    <definedName name="omzet">'[10]Blok 5 Autosom'!#REF!</definedName>
    <definedName name="oud_naar_nieuw" localSheetId="2">'[1]Codes oud en nieuw'!$A$2:$C$52</definedName>
    <definedName name="oud_naar_nieuw" localSheetId="1">'[1]Codes oud en nieuw'!$A$2:$C$52</definedName>
    <definedName name="oud_naar_nieuw" localSheetId="25">'[6]Codes oud en nieuw'!$A$2:$C$52</definedName>
    <definedName name="oud_naar_nieuw" localSheetId="10">'[7]Codes oud en nieuw'!$A$2:$C$52</definedName>
    <definedName name="oud_naar_nieuw">'[8]Codes oud en nieuw'!$A$2:$C$52</definedName>
    <definedName name="Oude_codes" localSheetId="2">'[1]Codes oud en nieuw'!$A$2:$A$34</definedName>
    <definedName name="Oude_codes" localSheetId="1">'[1]Codes oud en nieuw'!$A$2:$A$34</definedName>
    <definedName name="Oude_codes" localSheetId="25">'[6]Codes oud en nieuw'!$A$2:$A$34</definedName>
    <definedName name="Oude_codes" localSheetId="10">'[7]Codes oud en nieuw'!$A$2:$A$34</definedName>
    <definedName name="Oude_codes">'[8]Codes oud en nieuw'!$A$2:$A$34</definedName>
    <definedName name="product" localSheetId="25">#REF!</definedName>
    <definedName name="product" localSheetId="10">#REF!</definedName>
    <definedName name="product" localSheetId="33">#REF!</definedName>
    <definedName name="product">#REF!</definedName>
    <definedName name="tabel">'Opdr. 6 Sorteren en Filteren'!$B$12:$K$85</definedName>
    <definedName name="Uiterlijk" localSheetId="25" hidden="1">#REF!</definedName>
    <definedName name="Uiterlijk" localSheetId="10" hidden="1">#REF!</definedName>
    <definedName name="Uiterlijk" localSheetId="33" hidden="1">#REF!</definedName>
    <definedName name="Uiterlijk" hidden="1">#REF!</definedName>
    <definedName name="uitgaven" localSheetId="25">'[9]Blok 5 Autosom'!#REF!</definedName>
    <definedName name="uitgaven" localSheetId="10">'[9]Blok 5 Autosom'!#REF!</definedName>
    <definedName name="uitgaven" localSheetId="33">'[10]Blok 5 Autosom'!#REF!</definedName>
    <definedName name="uitgaven">'[10]Blok 5 Autosom'!#REF!</definedName>
    <definedName name="Vernieuwen" localSheetId="25" hidden="1">#REF!</definedName>
    <definedName name="Vernieuwen" localSheetId="10" hidden="1">#REF!</definedName>
    <definedName name="Vernieuwen" localSheetId="33" hidden="1">#REF!</definedName>
    <definedName name="Vernieuwen" hidden="1">#REF!</definedName>
    <definedName name="Z_8FD0B76A_8E72_4803_9D03_14AF713FCB61_.wvu.PrintArea" localSheetId="7" hidden="1">'Opdr. 5 Kolommen en vulgreep'!$A$2:$K$29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44" i="22" l="1"/>
  <c r="J10" i="5"/>
  <c r="K10" i="5" s="1"/>
  <c r="I10" i="5"/>
  <c r="D10" i="5"/>
  <c r="H10" i="5"/>
  <c r="C10" i="5"/>
  <c r="D30" i="49" l="1"/>
  <c r="E30" i="49"/>
  <c r="F30" i="49"/>
  <c r="G30" i="49"/>
  <c r="H30" i="49"/>
  <c r="C30" i="49"/>
  <c r="C40" i="17"/>
  <c r="D13" i="17"/>
  <c r="F24" i="52"/>
  <c r="F25" i="52"/>
  <c r="F26" i="52"/>
  <c r="F27" i="52"/>
  <c r="F18" i="52"/>
  <c r="AG4" i="63" l="1"/>
  <c r="AH4" i="63" s="1"/>
  <c r="AI4" i="63" l="1"/>
  <c r="AG17" i="63"/>
  <c r="AG16" i="63"/>
  <c r="AG15" i="63"/>
  <c r="AG14" i="63"/>
  <c r="AG13" i="63"/>
  <c r="AG12" i="63"/>
  <c r="AG11" i="63"/>
  <c r="AG10" i="63"/>
  <c r="AG9" i="63"/>
  <c r="AG8" i="63"/>
  <c r="AG7" i="63"/>
  <c r="AH7" i="63" s="1"/>
  <c r="AG6" i="63"/>
  <c r="AH6" i="63" s="1"/>
  <c r="AG5" i="63"/>
  <c r="AI8" i="63" l="1"/>
  <c r="AH8" i="63"/>
  <c r="AI10" i="63"/>
  <c r="AH10" i="63"/>
  <c r="AI12" i="63"/>
  <c r="AH12" i="63"/>
  <c r="AI14" i="63"/>
  <c r="AH14" i="63"/>
  <c r="AI16" i="63"/>
  <c r="AH16" i="63"/>
  <c r="AH5" i="63"/>
  <c r="AI5" i="63"/>
  <c r="AH9" i="63"/>
  <c r="AI9" i="63"/>
  <c r="AH11" i="63"/>
  <c r="AI11" i="63"/>
  <c r="AH13" i="63"/>
  <c r="AI13" i="63"/>
  <c r="AH15" i="63"/>
  <c r="AI15" i="63"/>
  <c r="AH17" i="63"/>
  <c r="AI17" i="63"/>
  <c r="AI6" i="63"/>
  <c r="AI7" i="63"/>
  <c r="I14" i="35"/>
  <c r="I15" i="35"/>
  <c r="I16" i="35"/>
  <c r="I17" i="35"/>
  <c r="I18" i="35"/>
  <c r="I19" i="35"/>
  <c r="I20" i="35"/>
  <c r="I21" i="35"/>
  <c r="I22" i="35"/>
  <c r="I23" i="35"/>
  <c r="I24" i="35"/>
  <c r="I25" i="35"/>
  <c r="I26" i="35"/>
  <c r="I27" i="35"/>
  <c r="I28" i="35"/>
  <c r="I29" i="35"/>
  <c r="I30" i="35"/>
  <c r="I31" i="35"/>
  <c r="I32" i="35"/>
  <c r="I33" i="35"/>
  <c r="I34" i="35"/>
  <c r="I35" i="35"/>
  <c r="I36" i="35"/>
  <c r="I37" i="35"/>
  <c r="I38" i="35"/>
  <c r="I39" i="35"/>
  <c r="I40" i="35"/>
  <c r="I41" i="35"/>
  <c r="I42" i="35"/>
  <c r="I43" i="35"/>
  <c r="I44" i="35"/>
  <c r="I45" i="35"/>
  <c r="I46" i="35"/>
  <c r="I47" i="35"/>
  <c r="I48" i="35"/>
  <c r="I49" i="35"/>
  <c r="I50" i="35"/>
  <c r="I51" i="35"/>
  <c r="I52" i="35"/>
  <c r="I53" i="35"/>
  <c r="I54" i="35"/>
  <c r="I55" i="35"/>
  <c r="I56" i="35"/>
  <c r="I57" i="35"/>
  <c r="I58" i="35"/>
  <c r="I59" i="35"/>
  <c r="I60" i="35"/>
  <c r="I61" i="35"/>
  <c r="I62" i="35"/>
  <c r="I63" i="35"/>
  <c r="I64" i="35"/>
  <c r="I65" i="35"/>
  <c r="I66" i="35"/>
  <c r="I67" i="35"/>
  <c r="I68" i="35"/>
  <c r="I69" i="35"/>
  <c r="I70" i="35"/>
  <c r="I71" i="35"/>
  <c r="I72" i="35"/>
  <c r="I73" i="35"/>
  <c r="I74" i="35"/>
  <c r="I75" i="35"/>
  <c r="I76" i="35"/>
  <c r="I77" i="35"/>
  <c r="I78" i="35"/>
  <c r="I79" i="35"/>
  <c r="I80" i="35"/>
  <c r="I81" i="35"/>
  <c r="I82" i="35"/>
  <c r="I83" i="35"/>
  <c r="I84" i="35"/>
  <c r="I85" i="35"/>
  <c r="I13" i="35"/>
  <c r="F22" i="52" l="1"/>
  <c r="L45" i="61" l="1"/>
  <c r="G45" i="61"/>
  <c r="K44" i="61"/>
  <c r="L44" i="61" s="1"/>
  <c r="G44" i="61"/>
  <c r="K43" i="61"/>
  <c r="L43" i="61" s="1"/>
  <c r="G43" i="61"/>
  <c r="K42" i="61"/>
  <c r="L42" i="61" s="1"/>
  <c r="G42" i="61"/>
  <c r="K41" i="61"/>
  <c r="L41" i="61" s="1"/>
  <c r="G41" i="61"/>
  <c r="K40" i="61"/>
  <c r="L40" i="61" s="1"/>
  <c r="G40" i="61"/>
  <c r="K39" i="61"/>
  <c r="L39" i="61" s="1"/>
  <c r="G39" i="61"/>
  <c r="K38" i="61"/>
  <c r="L38" i="61" s="1"/>
  <c r="G38" i="61"/>
  <c r="L37" i="61"/>
  <c r="K37" i="61"/>
  <c r="G37" i="61"/>
  <c r="K36" i="61"/>
  <c r="L36" i="61" s="1"/>
  <c r="G36" i="61"/>
  <c r="K35" i="61"/>
  <c r="L35" i="61" s="1"/>
  <c r="G35" i="61"/>
  <c r="K34" i="61"/>
  <c r="L34" i="61" s="1"/>
  <c r="G34" i="61"/>
  <c r="K33" i="61"/>
  <c r="L33" i="61" s="1"/>
  <c r="G33" i="61"/>
  <c r="F23" i="52" l="1"/>
  <c r="A32" i="47"/>
  <c r="B17" i="47"/>
  <c r="K41" i="26"/>
  <c r="J46" i="26"/>
  <c r="G46" i="26"/>
  <c r="D46" i="26"/>
  <c r="D7" i="53"/>
  <c r="D12" i="53" s="1"/>
  <c r="I25" i="41"/>
  <c r="J25" i="41"/>
  <c r="K25" i="41"/>
  <c r="H25" i="41"/>
  <c r="K6" i="53"/>
  <c r="A2" i="59"/>
  <c r="A2" i="58"/>
  <c r="A2" i="57"/>
  <c r="E25" i="41"/>
  <c r="E26" i="41"/>
  <c r="E27" i="41"/>
  <c r="E28" i="41"/>
  <c r="E29" i="41"/>
  <c r="C31" i="17"/>
  <c r="F17" i="52"/>
  <c r="F19" i="52"/>
  <c r="F20" i="52"/>
  <c r="F21" i="52"/>
  <c r="F32" i="34"/>
  <c r="D34" i="47"/>
  <c r="C26" i="47"/>
  <c r="D26" i="47" s="1"/>
  <c r="C24" i="47"/>
  <c r="C23" i="47"/>
  <c r="B11" i="47"/>
  <c r="B10" i="47"/>
  <c r="F33" i="22"/>
  <c r="F34" i="22" s="1"/>
  <c r="F35" i="22" s="1"/>
  <c r="F36" i="22" s="1"/>
  <c r="F37" i="22" s="1"/>
  <c r="F38" i="22" s="1"/>
  <c r="F39" i="22" s="1"/>
  <c r="F40" i="22" s="1"/>
  <c r="F41" i="22" s="1"/>
  <c r="F42" i="22" s="1"/>
  <c r="F43" i="22" s="1"/>
  <c r="D45" i="22"/>
  <c r="C45" i="22"/>
  <c r="J13" i="44"/>
  <c r="D18" i="46"/>
  <c r="D31" i="46"/>
  <c r="D42" i="46"/>
  <c r="D43" i="46"/>
  <c r="D44" i="46"/>
  <c r="D45" i="46"/>
  <c r="D46" i="46"/>
  <c r="D47" i="46"/>
  <c r="D48" i="46"/>
  <c r="D49" i="46"/>
  <c r="D50" i="46"/>
  <c r="D51" i="46"/>
  <c r="D54" i="46"/>
  <c r="F13" i="36"/>
  <c r="E16" i="36"/>
  <c r="F16" i="36" s="1"/>
  <c r="E17" i="36"/>
  <c r="F17" i="36" s="1"/>
  <c r="E18" i="36"/>
  <c r="F18" i="36" s="1"/>
  <c r="C19" i="36"/>
  <c r="D19" i="36"/>
  <c r="F15" i="34"/>
  <c r="F16" i="34"/>
  <c r="F17" i="34"/>
  <c r="F18" i="34"/>
  <c r="F19" i="34"/>
  <c r="F20" i="34"/>
  <c r="F33" i="34"/>
  <c r="F34" i="34"/>
  <c r="F35" i="34"/>
  <c r="F36" i="34"/>
  <c r="F37" i="34"/>
  <c r="D35" i="32"/>
  <c r="H35" i="32"/>
  <c r="H33" i="29"/>
  <c r="I33" i="29" s="1"/>
  <c r="I34" i="29"/>
  <c r="H35" i="29"/>
  <c r="I35" i="29" s="1"/>
  <c r="H36" i="29"/>
  <c r="I36" i="29" s="1"/>
  <c r="H37" i="29"/>
  <c r="I37" i="29" s="1"/>
  <c r="H38" i="29"/>
  <c r="I38" i="29" s="1"/>
  <c r="I39" i="29"/>
  <c r="C16" i="28"/>
  <c r="D16" i="28"/>
  <c r="E16" i="28"/>
  <c r="F16" i="28"/>
  <c r="G16" i="28"/>
  <c r="H16" i="28"/>
  <c r="I16" i="28"/>
  <c r="C31" i="28"/>
  <c r="D31" i="28"/>
  <c r="E31" i="28"/>
  <c r="F31" i="28"/>
  <c r="G31" i="28"/>
  <c r="H31" i="28"/>
  <c r="I31" i="28"/>
  <c r="C33" i="28"/>
  <c r="C35" i="28"/>
  <c r="C37" i="26"/>
  <c r="D37" i="26"/>
  <c r="E37" i="26"/>
  <c r="F37" i="26"/>
  <c r="G37" i="26"/>
  <c r="H37" i="26"/>
  <c r="I37" i="26"/>
  <c r="E31" i="23"/>
  <c r="F31" i="23" s="1"/>
  <c r="E32" i="23"/>
  <c r="F32" i="23" s="1"/>
  <c r="E33" i="23"/>
  <c r="E34" i="23"/>
  <c r="F34" i="23" s="1"/>
  <c r="E35" i="23"/>
  <c r="F35" i="23" s="1"/>
  <c r="E36" i="23"/>
  <c r="A2" i="53" l="1"/>
  <c r="C33" i="41"/>
  <c r="D52" i="46"/>
  <c r="F28" i="52"/>
  <c r="C37" i="28"/>
  <c r="J31" i="28"/>
  <c r="G32" i="23"/>
  <c r="H32" i="23" s="1"/>
  <c r="D34" i="49"/>
  <c r="I30" i="49"/>
  <c r="G31" i="23"/>
  <c r="H31" i="23" s="1"/>
  <c r="F36" i="23"/>
  <c r="G36" i="23" s="1"/>
  <c r="H36" i="23" s="1"/>
  <c r="K40" i="26"/>
  <c r="F19" i="36"/>
  <c r="E30" i="41"/>
  <c r="E19" i="36"/>
  <c r="F31" i="22"/>
  <c r="F45" i="22" s="1"/>
  <c r="E34" i="49"/>
  <c r="F33" i="23"/>
  <c r="G33" i="23" s="1"/>
  <c r="H33" i="23" s="1"/>
  <c r="G34" i="49"/>
  <c r="J30" i="49"/>
  <c r="C34" i="49"/>
  <c r="G35" i="23"/>
  <c r="H35" i="23" s="1"/>
  <c r="G34" i="23"/>
  <c r="H34" i="23" s="1"/>
  <c r="H34" i="49" l="1"/>
  <c r="I34" i="49" s="1"/>
  <c r="J34" i="49" s="1"/>
  <c r="H37" i="23"/>
</calcChain>
</file>

<file path=xl/comments1.xml><?xml version="1.0" encoding="utf-8"?>
<comments xmlns="http://schemas.openxmlformats.org/spreadsheetml/2006/main">
  <authors>
    <author>Laptop prive</author>
    <author>Frans van den Hurk</author>
  </authors>
  <commentList>
    <comment ref="B38" authorId="0" shapeId="0">
      <text>
        <r>
          <rPr>
            <b/>
            <sz val="9"/>
            <color indexed="81"/>
            <rFont val="Tahoma"/>
            <family val="2"/>
          </rPr>
          <t>Laptop prive:</t>
        </r>
        <r>
          <rPr>
            <sz val="9"/>
            <color indexed="81"/>
            <rFont val="Tahoma"/>
            <family val="2"/>
          </rPr>
          <t xml:space="preserve">
Deze opm. is verborgen</t>
        </r>
      </text>
    </comment>
    <comment ref="B39" authorId="1" shapeId="0">
      <text>
        <r>
          <rPr>
            <b/>
            <sz val="8"/>
            <color indexed="81"/>
            <rFont val="Tahoma"/>
            <family val="2"/>
          </rPr>
          <t>Opm:</t>
        </r>
        <r>
          <rPr>
            <sz val="8"/>
            <color indexed="81"/>
            <rFont val="Tahoma"/>
            <family val="2"/>
          </rPr>
          <t xml:space="preserve">
Dit is een opmerking bij deze cel.</t>
        </r>
      </text>
    </comment>
  </commentList>
</comments>
</file>

<file path=xl/sharedStrings.xml><?xml version="1.0" encoding="utf-8"?>
<sst xmlns="http://schemas.openxmlformats.org/spreadsheetml/2006/main" count="1742" uniqueCount="955">
  <si>
    <t>Financiële Functies</t>
  </si>
  <si>
    <t>Celeigenschappen,  Zoeken en Vervangen</t>
  </si>
  <si>
    <t>Oefening 1 Verwijderen kolommen en rijen</t>
  </si>
  <si>
    <t>Selecteer kolom H en klik delete, alle tekst is nu verwijderd</t>
  </si>
  <si>
    <t>tekst</t>
  </si>
  <si>
    <t>Onderstaande tekst heeft 2 verschillendelettertypes klik in de formulebalk om te controleren</t>
  </si>
  <si>
    <t>Randen en kleuren</t>
  </si>
  <si>
    <t>veel</t>
  </si>
  <si>
    <t>Dit is een patroon achtergrond</t>
  </si>
  <si>
    <t>deze knoppen gebruiken</t>
  </si>
  <si>
    <t>Patronen:</t>
  </si>
  <si>
    <t>Hier patroon</t>
  </si>
  <si>
    <t>Hier tekstvak maken</t>
  </si>
  <si>
    <r>
      <t xml:space="preserve">2x klik in het nieuwe tabblad en geef het de naam </t>
    </r>
    <r>
      <rPr>
        <b/>
        <sz val="12"/>
        <rFont val="Calibri"/>
        <family val="2"/>
      </rPr>
      <t>Basisoefeningen vervolg</t>
    </r>
  </si>
  <si>
    <r>
      <rPr>
        <b/>
        <sz val="11"/>
        <color indexed="8"/>
        <rFont val="Calibri"/>
        <family val="2"/>
      </rPr>
      <t>Invoegen -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indexed="8"/>
        <rFont val="Calibri"/>
        <family val="2"/>
      </rPr>
      <t>Tekstvak</t>
    </r>
    <r>
      <rPr>
        <sz val="11"/>
        <color theme="1"/>
        <rFont val="Calibri"/>
        <family val="2"/>
        <scheme val="minor"/>
      </rPr>
      <t xml:space="preserve">  (slepend maken)</t>
    </r>
  </si>
  <si>
    <t>Opvulkleur</t>
  </si>
  <si>
    <t>Enkele lijnen kunnen heel snel gemaakt worden met het knopje Randen in de werkbalk</t>
  </si>
  <si>
    <t xml:space="preserve">  Overzicht </t>
  </si>
  <si>
    <t>Cursus</t>
  </si>
  <si>
    <t>Examen</t>
  </si>
  <si>
    <r>
      <t xml:space="preserve">Selecteer de vakken voor de kleur en klik knopje </t>
    </r>
    <r>
      <rPr>
        <b/>
        <sz val="12"/>
        <color indexed="8"/>
        <rFont val="Calibri"/>
        <family val="2"/>
      </rPr>
      <t>Opvulkleur</t>
    </r>
    <r>
      <rPr>
        <sz val="12"/>
        <color indexed="8"/>
        <rFont val="Calibri"/>
        <family val="2"/>
      </rPr>
      <t xml:space="preserve"> in de werkbalk</t>
    </r>
  </si>
  <si>
    <t>Soort</t>
  </si>
  <si>
    <t>Onderdelen</t>
  </si>
  <si>
    <t>Plastik</t>
  </si>
  <si>
    <t>Metaal</t>
  </si>
  <si>
    <t>&gt;</t>
  </si>
  <si>
    <t>N</t>
  </si>
  <si>
    <r>
      <t>Afmeting cm</t>
    </r>
    <r>
      <rPr>
        <vertAlign val="superscript"/>
        <sz val="10"/>
        <color indexed="62"/>
        <rFont val="Tahoma"/>
        <family val="2"/>
      </rPr>
      <t>2</t>
    </r>
  </si>
  <si>
    <r>
      <t>CO</t>
    </r>
    <r>
      <rPr>
        <vertAlign val="subscript"/>
        <sz val="10"/>
        <color indexed="62"/>
        <rFont val="Tahoma"/>
        <family val="2"/>
      </rPr>
      <t>2</t>
    </r>
  </si>
  <si>
    <r>
      <t>Opmerking: indien metaal dan cm</t>
    </r>
    <r>
      <rPr>
        <vertAlign val="superscript"/>
        <sz val="10"/>
        <color indexed="62"/>
        <rFont val="Tahoma"/>
        <family val="2"/>
      </rPr>
      <t xml:space="preserve">2 in paars </t>
    </r>
    <r>
      <rPr>
        <sz val="10"/>
        <color indexed="62"/>
        <rFont val="Tahoma"/>
        <family val="2"/>
      </rPr>
      <t>indien plastik CO</t>
    </r>
    <r>
      <rPr>
        <vertAlign val="subscript"/>
        <sz val="10"/>
        <color indexed="62"/>
        <rFont val="Tahoma"/>
        <family val="2"/>
      </rPr>
      <t>2 in geel</t>
    </r>
  </si>
  <si>
    <t>Oefening 1 De onderdelen van het scherm</t>
  </si>
  <si>
    <t>Blader door het lint d.m.v. scrollen met de muis in het lint</t>
  </si>
  <si>
    <t>Zoom op het plusje en het minnetje het venster groter en kleiner ( in rechter onderhoek)</t>
  </si>
  <si>
    <t>Het lint minimaliseren door tweemaal op een tabblad te klikken</t>
  </si>
  <si>
    <t>Eenmaal klik op een tabblad en het lint wordt weer zichtbaar</t>
  </si>
  <si>
    <t>Dubbel klik op een tabblad en het lint blijft zichtbaar</t>
  </si>
  <si>
    <t>Nu zal het document altijd op 1 pagina worden afgedrukt (Excel past het percentage zelf aan)</t>
  </si>
  <si>
    <t>Printen in Excel</t>
  </si>
  <si>
    <t>Oefening 1 Diverse afdruk mogelijkheden</t>
  </si>
  <si>
    <t>Een afdrukbereik bepalen (Alleen de gegevens die geselecteerd zijn worden uitgeprint)</t>
  </si>
  <si>
    <r>
      <t xml:space="preserve">Klik tabblad </t>
    </r>
    <r>
      <rPr>
        <b/>
        <sz val="12"/>
        <color indexed="8"/>
        <rFont val="Calibri"/>
        <family val="2"/>
      </rPr>
      <t>Pagina-indeling</t>
    </r>
    <r>
      <rPr>
        <sz val="12"/>
        <color indexed="8"/>
        <rFont val="Calibri"/>
        <family val="2"/>
      </rPr>
      <t xml:space="preserve"> vervolgens knop </t>
    </r>
    <r>
      <rPr>
        <b/>
        <sz val="12"/>
        <color indexed="8"/>
        <rFont val="Calibri"/>
        <family val="2"/>
      </rPr>
      <t>Afdrukbereik</t>
    </r>
    <r>
      <rPr>
        <sz val="12"/>
        <color indexed="8"/>
        <rFont val="Calibri"/>
        <family val="2"/>
      </rPr>
      <t xml:space="preserve"> </t>
    </r>
  </si>
  <si>
    <r>
      <t xml:space="preserve">Klik </t>
    </r>
    <r>
      <rPr>
        <b/>
        <sz val="12"/>
        <color indexed="8"/>
        <rFont val="Calibri"/>
        <family val="2"/>
      </rPr>
      <t xml:space="preserve">Afdrukbereik bepalen </t>
    </r>
  </si>
  <si>
    <t xml:space="preserve">Rij en kolomkoppen uitprinten: </t>
  </si>
  <si>
    <r>
      <t xml:space="preserve">tablad </t>
    </r>
    <r>
      <rPr>
        <b/>
        <sz val="12"/>
        <color indexed="8"/>
        <rFont val="Calibri"/>
        <family val="2"/>
      </rPr>
      <t>Blad</t>
    </r>
    <r>
      <rPr>
        <sz val="12"/>
        <color indexed="8"/>
        <rFont val="Calibri"/>
        <family val="2"/>
      </rPr>
      <t xml:space="preserve"> - </t>
    </r>
    <r>
      <rPr>
        <b/>
        <sz val="12"/>
        <color indexed="8"/>
        <rFont val="Calibri"/>
        <family val="2"/>
      </rPr>
      <t>Rij en kolomkoppen</t>
    </r>
    <r>
      <rPr>
        <sz val="12"/>
        <color indexed="8"/>
        <rFont val="Calibri"/>
        <family val="2"/>
      </rPr>
      <t xml:space="preserve"> aanvinken</t>
    </r>
  </si>
  <si>
    <t>Rasterlijnen uitprinten:</t>
  </si>
  <si>
    <r>
      <t xml:space="preserve">tablad </t>
    </r>
    <r>
      <rPr>
        <b/>
        <sz val="12"/>
        <color indexed="8"/>
        <rFont val="Calibri"/>
        <family val="2"/>
      </rPr>
      <t>Blad</t>
    </r>
    <r>
      <rPr>
        <sz val="12"/>
        <color indexed="8"/>
        <rFont val="Calibri"/>
        <family val="2"/>
      </rPr>
      <t xml:space="preserve"> - Rasterlijnen aanvinken</t>
    </r>
  </si>
  <si>
    <t xml:space="preserve">Zwart wit afdrukken: </t>
  </si>
  <si>
    <r>
      <t xml:space="preserve">tablad </t>
    </r>
    <r>
      <rPr>
        <b/>
        <sz val="12"/>
        <color indexed="8"/>
        <rFont val="Calibri"/>
        <family val="2"/>
      </rPr>
      <t>Blad</t>
    </r>
    <r>
      <rPr>
        <sz val="12"/>
        <color indexed="8"/>
        <rFont val="Calibri"/>
        <family val="2"/>
      </rPr>
      <t xml:space="preserve"> - </t>
    </r>
    <r>
      <rPr>
        <b/>
        <sz val="12"/>
        <color indexed="8"/>
        <rFont val="Calibri"/>
        <family val="2"/>
      </rPr>
      <t>Zwart wit afdrukken</t>
    </r>
    <r>
      <rPr>
        <sz val="12"/>
        <color indexed="8"/>
        <rFont val="Calibri"/>
        <family val="2"/>
      </rPr>
      <t xml:space="preserve"> aanvinken</t>
    </r>
  </si>
  <si>
    <r>
      <t xml:space="preserve">Tabblad koptekst/voettekst klik knop </t>
    </r>
    <r>
      <rPr>
        <b/>
        <sz val="12"/>
        <color indexed="8"/>
        <rFont val="Calibri"/>
        <family val="2"/>
      </rPr>
      <t xml:space="preserve">Aangepaste voettekst </t>
    </r>
  </si>
  <si>
    <t>Opdracht</t>
  </si>
  <si>
    <t>Totaal</t>
  </si>
  <si>
    <t>Voorbeeld</t>
  </si>
  <si>
    <t>verberg</t>
  </si>
  <si>
    <t>en</t>
  </si>
  <si>
    <t>verwijder</t>
  </si>
  <si>
    <t>deze</t>
  </si>
  <si>
    <t>kolom</t>
  </si>
  <si>
    <t>Week 1</t>
  </si>
  <si>
    <t>Week 2</t>
  </si>
  <si>
    <t>Week 3</t>
  </si>
  <si>
    <t>Week 4</t>
  </si>
  <si>
    <t xml:space="preserve">Dag </t>
  </si>
  <si>
    <t>Dagdeel</t>
  </si>
  <si>
    <t>Morgen</t>
  </si>
  <si>
    <t>Middag</t>
  </si>
  <si>
    <t>Avond</t>
  </si>
  <si>
    <t>Nacht</t>
  </si>
  <si>
    <t>Week 5</t>
  </si>
  <si>
    <t>Week 6</t>
  </si>
  <si>
    <t>Week 7</t>
  </si>
  <si>
    <t>Week 8</t>
  </si>
  <si>
    <t>Gebruik de vulgreep om de formules door te voeren t/m week 3</t>
  </si>
  <si>
    <t>Week 1 kosten</t>
  </si>
  <si>
    <t>Week 1 opbrengst</t>
  </si>
  <si>
    <t>Week 2 kosten</t>
  </si>
  <si>
    <t>Week 2 opbrengst</t>
  </si>
  <si>
    <t>Week 3 kosten</t>
  </si>
  <si>
    <t>Week 3 opbrengst</t>
  </si>
  <si>
    <t>Opbrengst</t>
  </si>
  <si>
    <t>Kosten</t>
  </si>
  <si>
    <t>netto week 1</t>
  </si>
  <si>
    <t>netto week 2</t>
  </si>
  <si>
    <t>netto week 3</t>
  </si>
  <si>
    <t>Winst</t>
  </si>
  <si>
    <t>Oefening 2 Formule maken met verschillende operators</t>
  </si>
  <si>
    <t>Herhaal dit ook voor netto week 2 en 3</t>
  </si>
  <si>
    <t>Indien nodig kan er altijd in het voorbeeld op de formule geklikt worden om te kijken hoe deze is opgebouwd (Formulebalk)</t>
  </si>
  <si>
    <t xml:space="preserve">    </t>
  </si>
  <si>
    <t>Typ = in de cel onder de gegevens die opgeteld moeten worden (een formule begint altijd met =)</t>
  </si>
  <si>
    <t>Gebruik de vulgreep om de formules naar beneden te kopiëren</t>
  </si>
  <si>
    <t>Verpakking</t>
  </si>
  <si>
    <t>Artikel</t>
  </si>
  <si>
    <t>Aantal</t>
  </si>
  <si>
    <t>Prijs per stuk</t>
  </si>
  <si>
    <t>Bedrag</t>
  </si>
  <si>
    <t>Kalenderverpakking</t>
  </si>
  <si>
    <t>T-Wikkel</t>
  </si>
  <si>
    <t>Mailpack A4</t>
  </si>
  <si>
    <t>CD-pack</t>
  </si>
  <si>
    <t>Floppy disk envelop</t>
  </si>
  <si>
    <t>Jaaromzet</t>
  </si>
  <si>
    <t>Jaar omzet</t>
  </si>
  <si>
    <t>Periode:</t>
  </si>
  <si>
    <t>Saldo</t>
  </si>
  <si>
    <t>ONTVANGSTEN</t>
  </si>
  <si>
    <t>UITGAVEN</t>
  </si>
  <si>
    <t>Datum</t>
  </si>
  <si>
    <t>Omschrijving</t>
  </si>
  <si>
    <t>bedrag</t>
  </si>
  <si>
    <t>BTW</t>
  </si>
  <si>
    <t>Saldo vorige maand</t>
  </si>
  <si>
    <t>DUVIN</t>
  </si>
  <si>
    <t>Koers Dinar naar €</t>
  </si>
  <si>
    <t>BTW-tarief</t>
  </si>
  <si>
    <t>Winstopslag</t>
  </si>
  <si>
    <t>Wijnsoort</t>
  </si>
  <si>
    <t>Inkoop Grl</t>
  </si>
  <si>
    <t>Inkoop NL</t>
  </si>
  <si>
    <t>Verkoop</t>
  </si>
  <si>
    <t>flessen</t>
  </si>
  <si>
    <t>(Dinar)</t>
  </si>
  <si>
    <t>(EUR)</t>
  </si>
  <si>
    <t>(ex BTW)</t>
  </si>
  <si>
    <t>Kaapvallei</t>
  </si>
  <si>
    <t>Blouberg</t>
  </si>
  <si>
    <t>Voorspoed</t>
  </si>
  <si>
    <t>Bay view</t>
  </si>
  <si>
    <t>Boschendal</t>
  </si>
  <si>
    <t>Buitenzorg</t>
  </si>
  <si>
    <t>Totale winst</t>
  </si>
  <si>
    <t>Winstpercentage</t>
  </si>
  <si>
    <t>Doorvoeren met een koppeling naar een absolute cel moet er met $ tekens gewerkt worden</t>
  </si>
  <si>
    <t>Dit kan snel tijdens het Formule maken met F4 1x is rij en kolom 2x is kolom 3x is rij</t>
  </si>
  <si>
    <t>Camping inkomsten</t>
  </si>
  <si>
    <t>maandag</t>
  </si>
  <si>
    <t>dinsdag</t>
  </si>
  <si>
    <t>woensdag</t>
  </si>
  <si>
    <t>donderdag</t>
  </si>
  <si>
    <t>vrijdag</t>
  </si>
  <si>
    <t>zaterdag</t>
  </si>
  <si>
    <t>zondag</t>
  </si>
  <si>
    <t>samen</t>
  </si>
  <si>
    <r>
      <t xml:space="preserve">Typ in het gele vak = en open de functie </t>
    </r>
    <r>
      <rPr>
        <b/>
        <sz val="12"/>
        <color indexed="8"/>
        <rFont val="Calibri"/>
        <family val="2"/>
      </rPr>
      <t>SOM</t>
    </r>
    <r>
      <rPr>
        <sz val="12"/>
        <color indexed="8"/>
        <rFont val="Calibri"/>
        <family val="2"/>
      </rPr>
      <t xml:space="preserve"> in het adresvenster</t>
    </r>
  </si>
  <si>
    <t xml:space="preserve">             Totaal</t>
  </si>
  <si>
    <t>Dagtotaal</t>
  </si>
  <si>
    <t>Laagste bedrag tabel</t>
  </si>
  <si>
    <t>Hoogste bedrag tabel</t>
  </si>
  <si>
    <t>Gemiddelde bedrag tabel</t>
  </si>
  <si>
    <t>Totale weekopbrengst</t>
  </si>
  <si>
    <t xml:space="preserve">Laagste bedrag </t>
  </si>
  <si>
    <t xml:space="preserve">Hoogste bedrag </t>
  </si>
  <si>
    <t>Gemiddelde bedrag</t>
  </si>
  <si>
    <r>
      <t xml:space="preserve">Typ in het 2e veld </t>
    </r>
    <r>
      <rPr>
        <b/>
        <sz val="12"/>
        <rFont val="Calibri"/>
        <family val="2"/>
      </rPr>
      <t>Ja</t>
    </r>
    <r>
      <rPr>
        <sz val="12"/>
        <rFont val="Calibri"/>
        <family val="2"/>
      </rPr>
      <t xml:space="preserve"> en in het 3e veld </t>
    </r>
    <r>
      <rPr>
        <b/>
        <sz val="12"/>
        <rFont val="Calibri"/>
        <family val="2"/>
      </rPr>
      <t>Nee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Enter -</t>
    </r>
    <r>
      <rPr>
        <sz val="12"/>
        <rFont val="Calibri"/>
        <family val="2"/>
      </rPr>
      <t xml:space="preserve"> sleep met de vulgreep de functie door </t>
    </r>
  </si>
  <si>
    <t>Oefening 2 kleuren verduidelijkheid in argumenten</t>
  </si>
  <si>
    <t xml:space="preserve">Laat de kleuren automatisch aanpassen d.m.v. Voorwaardelijke opmaak </t>
  </si>
  <si>
    <r>
      <t xml:space="preserve">Kies </t>
    </r>
    <r>
      <rPr>
        <b/>
        <sz val="12"/>
        <rFont val="Calibri"/>
        <family val="2"/>
      </rPr>
      <t>Markeringsregels voor cellen</t>
    </r>
    <r>
      <rPr>
        <sz val="12"/>
        <rFont val="Calibri"/>
        <family val="2"/>
      </rPr>
      <t xml:space="preserve"> - oversteken </t>
    </r>
  </si>
  <si>
    <r>
      <t xml:space="preserve">Klik </t>
    </r>
    <r>
      <rPr>
        <b/>
        <sz val="12"/>
        <rFont val="Calibri"/>
        <family val="2"/>
      </rPr>
      <t xml:space="preserve">Gelijk aan…  </t>
    </r>
    <r>
      <rPr>
        <sz val="12"/>
        <rFont val="Calibri"/>
        <family val="2"/>
      </rPr>
      <t>(dit is voorwaarde 1)</t>
    </r>
  </si>
  <si>
    <r>
      <t xml:space="preserve">Klik </t>
    </r>
    <r>
      <rPr>
        <b/>
        <sz val="12"/>
        <rFont val="Calibri"/>
        <family val="2"/>
      </rPr>
      <t>Gelijk aan…</t>
    </r>
    <r>
      <rPr>
        <sz val="12"/>
        <rFont val="Calibri"/>
        <family val="2"/>
      </rPr>
      <t>(dit is voorwaarde 2)</t>
    </r>
  </si>
  <si>
    <t>Korting na 100 vlieguren</t>
  </si>
  <si>
    <t>Totaal aantal</t>
  </si>
  <si>
    <t xml:space="preserve">korting </t>
  </si>
  <si>
    <t>M. de Jong</t>
  </si>
  <si>
    <t>G. de Lange</t>
  </si>
  <si>
    <t>A. van Schie</t>
  </si>
  <si>
    <t>F. Boers</t>
  </si>
  <si>
    <t>C. Vermeulen</t>
  </si>
  <si>
    <t>M. Klaver</t>
  </si>
  <si>
    <t>I. van Zuylen</t>
  </si>
  <si>
    <t>functies</t>
  </si>
  <si>
    <t>Klik in de cellen waar functies staan en open de functie met         voor de formulebalk</t>
  </si>
  <si>
    <t>Voorwaardelijke opmaak - Regels beheren - in dit werkblad</t>
  </si>
  <si>
    <r>
      <rPr>
        <sz val="12"/>
        <rFont val="Calibri"/>
        <family val="2"/>
      </rPr>
      <t>Open de tab</t>
    </r>
    <r>
      <rPr>
        <b/>
        <sz val="12"/>
        <rFont val="Calibri"/>
        <family val="2"/>
      </rPr>
      <t xml:space="preserve"> - Start in de </t>
    </r>
    <r>
      <rPr>
        <sz val="12"/>
        <rFont val="Calibri"/>
        <family val="2"/>
      </rPr>
      <t xml:space="preserve">Menubalk - </t>
    </r>
    <r>
      <rPr>
        <b/>
        <sz val="12"/>
        <rFont val="Calibri"/>
        <family val="2"/>
      </rPr>
      <t>Voorwaardelijk opmaak</t>
    </r>
  </si>
  <si>
    <t>Naam</t>
  </si>
  <si>
    <t>Tentamens theorie</t>
  </si>
  <si>
    <t xml:space="preserve">Rijexamen </t>
  </si>
  <si>
    <t>Punt</t>
  </si>
  <si>
    <t>Uitslag</t>
  </si>
  <si>
    <t>Periode</t>
  </si>
  <si>
    <t>1e</t>
  </si>
  <si>
    <t>2e</t>
  </si>
  <si>
    <t>3e</t>
  </si>
  <si>
    <t>gemiddeld</t>
  </si>
  <si>
    <t>praktijk</t>
  </si>
  <si>
    <t>totaal</t>
  </si>
  <si>
    <t>resultaat</t>
  </si>
  <si>
    <t>Janssen</t>
  </si>
  <si>
    <t>Timmermans</t>
  </si>
  <si>
    <t>puts</t>
  </si>
  <si>
    <t>eikeboom</t>
  </si>
  <si>
    <t>Ullings</t>
  </si>
  <si>
    <t>Peskens</t>
  </si>
  <si>
    <t>Verdonschot</t>
  </si>
  <si>
    <t>Rijexamen praktijk</t>
  </si>
  <si>
    <t>Goor</t>
  </si>
  <si>
    <t>nevel</t>
  </si>
  <si>
    <t xml:space="preserve">  </t>
  </si>
  <si>
    <t>Dings</t>
  </si>
  <si>
    <t>Afschrijving busje</t>
  </si>
  <si>
    <t>Afschrijving televisie</t>
  </si>
  <si>
    <t>Geleend bedrag</t>
  </si>
  <si>
    <t>Rente percentage</t>
  </si>
  <si>
    <t>Termijn</t>
  </si>
  <si>
    <t>Per Maand</t>
  </si>
  <si>
    <t>Betaling</t>
  </si>
  <si>
    <t>Het zoeken en vervangen van gegevens gaat als volgt:</t>
  </si>
  <si>
    <r>
      <t xml:space="preserve">Kies de opties - </t>
    </r>
    <r>
      <rPr>
        <b/>
        <sz val="12"/>
        <rFont val="Calibri"/>
        <family val="2"/>
      </rPr>
      <t>Binnen:</t>
    </r>
    <r>
      <rPr>
        <sz val="12"/>
        <rFont val="Calibri"/>
        <family val="2"/>
      </rPr>
      <t xml:space="preserve"> kies </t>
    </r>
    <r>
      <rPr>
        <b/>
        <sz val="12"/>
        <rFont val="Calibri"/>
        <family val="2"/>
      </rPr>
      <t xml:space="preserve">Blad - Zoeken in: - </t>
    </r>
    <r>
      <rPr>
        <sz val="12"/>
        <rFont val="Calibri"/>
        <family val="2"/>
      </rPr>
      <t>kies</t>
    </r>
    <r>
      <rPr>
        <b/>
        <sz val="12"/>
        <rFont val="Calibri"/>
        <family val="2"/>
      </rPr>
      <t xml:space="preserve"> Waarden</t>
    </r>
    <r>
      <rPr>
        <sz val="12"/>
        <rFont val="Calibri"/>
        <family val="2"/>
      </rPr>
      <t xml:space="preserve"> klik op de knop </t>
    </r>
    <r>
      <rPr>
        <b/>
        <sz val="12"/>
        <rFont val="Calibri"/>
        <family val="2"/>
      </rPr>
      <t>Alles zoeken</t>
    </r>
  </si>
  <si>
    <t xml:space="preserve">Inkoop </t>
  </si>
  <si>
    <t>Opslag</t>
  </si>
  <si>
    <t>Bedrijf</t>
  </si>
  <si>
    <t>Getal</t>
  </si>
  <si>
    <t>Financieel</t>
  </si>
  <si>
    <t>Percentage</t>
  </si>
  <si>
    <t>Getal met dec</t>
  </si>
  <si>
    <t>Telefoon</t>
  </si>
  <si>
    <t>Eigenschappen</t>
  </si>
  <si>
    <t>Getal met decim</t>
  </si>
  <si>
    <t>Baexem</t>
  </si>
  <si>
    <t>6099 EL</t>
  </si>
  <si>
    <t xml:space="preserve">Park </t>
  </si>
  <si>
    <t>Klaas</t>
  </si>
  <si>
    <t>Heythuysen</t>
  </si>
  <si>
    <t>6093 EL</t>
  </si>
  <si>
    <t>Theo</t>
  </si>
  <si>
    <t>Weert</t>
  </si>
  <si>
    <t>6124 EL</t>
  </si>
  <si>
    <t>Klooster</t>
  </si>
  <si>
    <t>Peter</t>
  </si>
  <si>
    <t>Hei</t>
  </si>
  <si>
    <t>6118 EL</t>
  </si>
  <si>
    <t>6112 EL</t>
  </si>
  <si>
    <t>Huub</t>
  </si>
  <si>
    <t>6106 EL</t>
  </si>
  <si>
    <t>Koos</t>
  </si>
  <si>
    <t>Roggel</t>
  </si>
  <si>
    <t>6100 EL</t>
  </si>
  <si>
    <t>6094 EL</t>
  </si>
  <si>
    <t>Jos</t>
  </si>
  <si>
    <t>6121 EL</t>
  </si>
  <si>
    <t>Geuzert</t>
  </si>
  <si>
    <t>Jack</t>
  </si>
  <si>
    <t>6115 EL</t>
  </si>
  <si>
    <t>Ber</t>
  </si>
  <si>
    <t>Neer</t>
  </si>
  <si>
    <t>6109 EL</t>
  </si>
  <si>
    <t>Leon</t>
  </si>
  <si>
    <t>6103 EL</t>
  </si>
  <si>
    <t>Ton</t>
  </si>
  <si>
    <t>6097 EL</t>
  </si>
  <si>
    <t>6120 EL</t>
  </si>
  <si>
    <t>Dorpsstraat</t>
  </si>
  <si>
    <t>6114 EL</t>
  </si>
  <si>
    <t>6104 EL</t>
  </si>
  <si>
    <t>Vlasstraat</t>
  </si>
  <si>
    <t>6098 EL</t>
  </si>
  <si>
    <t>Leveroy</t>
  </si>
  <si>
    <t>6119 EL</t>
  </si>
  <si>
    <t>Tuinstraat</t>
  </si>
  <si>
    <t>Feb</t>
  </si>
  <si>
    <t>6113 EL</t>
  </si>
  <si>
    <t>Ger</t>
  </si>
  <si>
    <t>6107 EL</t>
  </si>
  <si>
    <t>6101 EL</t>
  </si>
  <si>
    <t>6095 EL</t>
  </si>
  <si>
    <t>6128 EL</t>
  </si>
  <si>
    <t>6127 EL</t>
  </si>
  <si>
    <t>6126 EL</t>
  </si>
  <si>
    <t>6125 EL</t>
  </si>
  <si>
    <t>6123 EL</t>
  </si>
  <si>
    <t>6117 EL</t>
  </si>
  <si>
    <t>6111 EL</t>
  </si>
  <si>
    <t>Haelen</t>
  </si>
  <si>
    <t>6105 EL</t>
  </si>
  <si>
    <t>6122 EL</t>
  </si>
  <si>
    <t>Helden</t>
  </si>
  <si>
    <t>6116 EL</t>
  </si>
  <si>
    <t>6110 EL</t>
  </si>
  <si>
    <t xml:space="preserve">Parkweg </t>
  </si>
  <si>
    <t xml:space="preserve">Parkstraat </t>
  </si>
  <si>
    <t>Park laan</t>
  </si>
  <si>
    <t>Kloosterje</t>
  </si>
  <si>
    <t>Kloosterstraat</t>
  </si>
  <si>
    <t>Kloosterweg</t>
  </si>
  <si>
    <t>6108 EL</t>
  </si>
  <si>
    <t>6102 EL</t>
  </si>
  <si>
    <t>6096 EL</t>
  </si>
  <si>
    <t>Mobiel</t>
  </si>
  <si>
    <t>leeftijd</t>
  </si>
  <si>
    <t>Geb.</t>
  </si>
  <si>
    <t>Plaats</t>
  </si>
  <si>
    <t>Code</t>
  </si>
  <si>
    <t>Nr.</t>
  </si>
  <si>
    <t>Adres</t>
  </si>
  <si>
    <t xml:space="preserve">Sorteer in het adressen bestand eerst op Plaats vervolgens op Naam   </t>
  </si>
  <si>
    <t>Grafieken</t>
  </si>
  <si>
    <t>Maak in onderstaande vak 2 verschillende grafieken (zie voorbeeld)</t>
  </si>
  <si>
    <r>
      <t xml:space="preserve">Maak de rest van de grafiek op (r.m.klik in het witte vlak </t>
    </r>
    <r>
      <rPr>
        <b/>
        <sz val="12"/>
        <rFont val="Calibri"/>
        <family val="2"/>
      </rPr>
      <t>Grafiekgebied opmaken</t>
    </r>
    <r>
      <rPr>
        <sz val="12"/>
        <rFont val="Calibri"/>
        <family val="2"/>
      </rPr>
      <t>)</t>
    </r>
  </si>
  <si>
    <r>
      <t xml:space="preserve">Een grafiek verwijderen gaat als volgt: klik in de grafiek (selecteren) en klik </t>
    </r>
    <r>
      <rPr>
        <b/>
        <sz val="12"/>
        <rFont val="Calibri"/>
        <family val="2"/>
      </rPr>
      <t>Delete</t>
    </r>
  </si>
  <si>
    <t>Kwartaal Kasgegevens</t>
  </si>
  <si>
    <t>kwartaal</t>
  </si>
  <si>
    <t>Inkomsten</t>
  </si>
  <si>
    <t>Eindtotaal</t>
  </si>
  <si>
    <t>Taartpunt grafiek</t>
  </si>
  <si>
    <t>Maand Kasgegevens</t>
  </si>
  <si>
    <t>maand</t>
  </si>
  <si>
    <t>jan</t>
  </si>
  <si>
    <t>feb</t>
  </si>
  <si>
    <t>maart</t>
  </si>
  <si>
    <t>Maak hier de Grafieken zoals het voorbeeld</t>
  </si>
  <si>
    <t>Voorbeeld grafieken</t>
  </si>
  <si>
    <t>Grafiek 1 staaf</t>
  </si>
  <si>
    <t>Grafiek 2 Taartpunt</t>
  </si>
  <si>
    <t>Lettertype van Lagenda Calibri tekengrootte 9</t>
  </si>
  <si>
    <t>Oefening 1 Formules kopiëren en kolom verbergen</t>
  </si>
  <si>
    <t>Plak de formule in cel D26 en sleep met de vulgreep deze naar alle cellen door (probeer te begrijpen hoe de formule werkt)</t>
  </si>
  <si>
    <t>Oefening 2 Cellen Blokkeren en verbergen en Werkblad Beveiligen</t>
  </si>
  <si>
    <r>
      <t xml:space="preserve">Alle cellen </t>
    </r>
    <r>
      <rPr>
        <b/>
        <sz val="12"/>
        <rFont val="Calibri"/>
        <family val="2"/>
      </rPr>
      <t>Blokkeren</t>
    </r>
    <r>
      <rPr>
        <sz val="12"/>
        <rFont val="Calibri"/>
        <family val="2"/>
      </rPr>
      <t xml:space="preserve"> behalve C kolom formules </t>
    </r>
    <r>
      <rPr>
        <b/>
        <sz val="12"/>
        <rFont val="Calibri"/>
        <family val="2"/>
      </rPr>
      <t>Verbergen</t>
    </r>
    <r>
      <rPr>
        <sz val="12"/>
        <rFont val="Calibri"/>
        <family val="2"/>
      </rPr>
      <t xml:space="preserve"> en blad </t>
    </r>
    <r>
      <rPr>
        <b/>
        <sz val="12"/>
        <rFont val="Calibri"/>
        <family val="2"/>
      </rPr>
      <t>Beveiligen</t>
    </r>
    <r>
      <rPr>
        <sz val="12"/>
        <rFont val="Calibri"/>
        <family val="2"/>
      </rPr>
      <t xml:space="preserve"> (Controleren - Blad beveiligen)</t>
    </r>
  </si>
  <si>
    <t>klik op het vak naast de A kolom (het hele blad is geselecteerd)</t>
  </si>
  <si>
    <r>
      <t xml:space="preserve">R. m klik in de selectie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 xml:space="preserve"> </t>
    </r>
    <r>
      <rPr>
        <sz val="12"/>
        <rFont val="Calibri"/>
        <family val="2"/>
      </rPr>
      <t xml:space="preserve"> tabblad </t>
    </r>
    <r>
      <rPr>
        <b/>
        <sz val="12"/>
        <rFont val="Calibri"/>
        <family val="2"/>
      </rPr>
      <t xml:space="preserve">Bescherming - Geblokkeerd </t>
    </r>
    <r>
      <rPr>
        <sz val="12"/>
        <rFont val="Calibri"/>
        <family val="2"/>
      </rPr>
      <t>aanvinken (nu zijn alle cellen geblokkeerd)</t>
    </r>
  </si>
  <si>
    <t>Computer kennis quiz</t>
  </si>
  <si>
    <t>Computerkennis quiz vragen</t>
  </si>
  <si>
    <t>Vraag</t>
  </si>
  <si>
    <t>Antwoord</t>
  </si>
  <si>
    <t>Wat komt er altijd na kopiëren</t>
  </si>
  <si>
    <t>plakken</t>
  </si>
  <si>
    <t xml:space="preserve">Welk letter staat op de knop voor vette tekst </t>
  </si>
  <si>
    <t>Hoe heet de knop om iets te verwijderen</t>
  </si>
  <si>
    <t xml:space="preserve">Welke letter staat er op knop van de tekstkleur </t>
  </si>
  <si>
    <t>Welke kleur heeft de knop voor het afsluiten</t>
  </si>
  <si>
    <t>Aantal goede antwoorden</t>
  </si>
  <si>
    <t>Wat vind je van deze oefening</t>
  </si>
  <si>
    <t>De hoofdzaken van de behandelde onderwerpen zijn:</t>
  </si>
  <si>
    <t>Kolommen verbergen en zichtbaar maken</t>
  </si>
  <si>
    <t>Formules kopieeren</t>
  </si>
  <si>
    <t>Blad beveiligen</t>
  </si>
  <si>
    <t>C</t>
  </si>
  <si>
    <t>B</t>
  </si>
  <si>
    <t>delete</t>
  </si>
  <si>
    <t>A</t>
  </si>
  <si>
    <t>rood</t>
  </si>
  <si>
    <t>verkenner</t>
  </si>
  <si>
    <t>Leerzaam</t>
  </si>
  <si>
    <t>Oefening 1 Pagina uitprinten op 1 blz</t>
  </si>
  <si>
    <t>Stel het afdrukvoorbeeld zodat het past op 1 pagina (zie voorbeeld tabblad voorbeeld)</t>
  </si>
  <si>
    <r>
      <t xml:space="preserve">Klik </t>
    </r>
    <r>
      <rPr>
        <b/>
        <sz val="12"/>
        <rFont val="Arial"/>
        <family val="2"/>
      </rPr>
      <t>Afdrukvoorbeeld</t>
    </r>
    <r>
      <rPr>
        <sz val="12"/>
        <rFont val="Arial"/>
        <family val="2"/>
      </rPr>
      <t xml:space="preserve"> - Instellen - tabblad Marges</t>
    </r>
  </si>
  <si>
    <r>
      <t xml:space="preserve">Zet alle marges (behalve de kop en voettekst) op 0,5 Centreren op pagina </t>
    </r>
    <r>
      <rPr>
        <b/>
        <sz val="12"/>
        <rFont val="Arial"/>
        <family val="2"/>
      </rPr>
      <t>Horizontaal</t>
    </r>
    <r>
      <rPr>
        <sz val="12"/>
        <rFont val="Arial"/>
        <family val="2"/>
      </rPr>
      <t xml:space="preserve"> en </t>
    </r>
    <r>
      <rPr>
        <b/>
        <sz val="12"/>
        <rFont val="Arial"/>
        <family val="2"/>
      </rPr>
      <t>Verticaal</t>
    </r>
  </si>
  <si>
    <r>
      <t xml:space="preserve">Klik tabblad </t>
    </r>
    <r>
      <rPr>
        <b/>
        <sz val="12"/>
        <rFont val="Arial"/>
        <family val="2"/>
      </rPr>
      <t>Pagina</t>
    </r>
    <r>
      <rPr>
        <sz val="12"/>
        <rFont val="Arial"/>
        <family val="2"/>
      </rPr>
      <t xml:space="preserve"> en stel de </t>
    </r>
    <r>
      <rPr>
        <b/>
        <sz val="12"/>
        <rFont val="Arial"/>
        <family val="2"/>
      </rPr>
      <t>schaal</t>
    </r>
    <r>
      <rPr>
        <sz val="12"/>
        <rFont val="Arial"/>
        <family val="2"/>
      </rPr>
      <t xml:space="preserve"> in op 100% of zo groot mogelijk - </t>
    </r>
    <r>
      <rPr>
        <b/>
        <sz val="12"/>
        <rFont val="Arial"/>
        <family val="2"/>
      </rPr>
      <t>OK</t>
    </r>
  </si>
  <si>
    <r>
      <t xml:space="preserve">Klik knop </t>
    </r>
    <r>
      <rPr>
        <b/>
        <sz val="12"/>
        <rFont val="Arial"/>
        <family val="2"/>
      </rPr>
      <t xml:space="preserve">Pagina-eindevoorbeeld </t>
    </r>
    <r>
      <rPr>
        <sz val="12"/>
        <rFont val="Arial"/>
        <family val="2"/>
      </rPr>
      <t>sleep de blauwe lijnen zodanig dat alleen de tabel wordt geprint</t>
    </r>
  </si>
  <si>
    <t>Klik weer op Afdrukvoorbeeld - Normale weergave (de pagina wordt met een stippellijn weergegeven</t>
  </si>
  <si>
    <t>Voer eventueel een Kop en Voettekst in.</t>
  </si>
  <si>
    <t>Hoe heet de poort voor een memoriestick</t>
  </si>
  <si>
    <t>Waar vind je alle mappen en schijven</t>
  </si>
  <si>
    <t>Welke knop is ongedaan maken</t>
  </si>
  <si>
    <t xml:space="preserve">Welk letter staat op de knop voor schuine tekst </t>
  </si>
  <si>
    <t>Sleep met de linkermuisknop ingedrukt over cel tot de vorm de gewenste groote heeft</t>
  </si>
  <si>
    <t>Oefening 3 Diversen niet standaard onderwerpen meeprinten</t>
  </si>
  <si>
    <t>Printen op 1 pagina</t>
  </si>
  <si>
    <t>Typ = in de cel E20 onder de gegevens die opgeteld moeten worden (een formule begint altijd met =)</t>
  </si>
  <si>
    <t>Optel en aftrek Formules</t>
  </si>
  <si>
    <t>Functie SOM</t>
  </si>
  <si>
    <t>Statistische Functies</t>
  </si>
  <si>
    <t>V.n</t>
  </si>
  <si>
    <t>Let op !! Al deze instellingen gaan pas van kracht als het hele werkblad beveiligd is</t>
  </si>
  <si>
    <t>Oefening 3 Werken met Het lint</t>
  </si>
  <si>
    <t>Als een Office 2007 bestand zo wordt opgeslagen kan iedereen dit openen (Extentie is dan .xls)</t>
  </si>
  <si>
    <t>(standaard is de extentie van Office 2007 .xlsx)</t>
  </si>
  <si>
    <r>
      <t xml:space="preserve">Klik Bestand - </t>
    </r>
    <r>
      <rPr>
        <b/>
        <sz val="12"/>
        <color indexed="8"/>
        <rFont val="Calibri"/>
        <family val="2"/>
      </rPr>
      <t>Afdrukken</t>
    </r>
    <r>
      <rPr>
        <sz val="12"/>
        <color indexed="8"/>
        <rFont val="Calibri"/>
        <family val="2"/>
      </rPr>
      <t xml:space="preserve"> -  ( het docement kan hier meteen worden afgedrukt) Niet afdrukken</t>
    </r>
  </si>
  <si>
    <t>kies Liggend i.p.v. Staand - klik tablad Sart</t>
  </si>
  <si>
    <t>Oefening 2 Snel Rekenen in Excel</t>
  </si>
  <si>
    <t>inkomsten</t>
  </si>
  <si>
    <t>uitgaven</t>
  </si>
  <si>
    <r>
      <t xml:space="preserve">Klik op de </t>
    </r>
    <r>
      <rPr>
        <b/>
        <sz val="12"/>
        <rFont val="Calibri"/>
        <family val="2"/>
      </rPr>
      <t>Bestand</t>
    </r>
    <r>
      <rPr>
        <sz val="12"/>
        <rFont val="Calibri"/>
        <family val="2"/>
      </rPr>
      <t xml:space="preserve"> vervolgens </t>
    </r>
    <r>
      <rPr>
        <b/>
        <sz val="12"/>
        <rFont val="Calibri"/>
        <family val="2"/>
      </rPr>
      <t>Opslaan</t>
    </r>
    <r>
      <rPr>
        <sz val="12"/>
        <rFont val="Calibri"/>
        <family val="2"/>
      </rPr>
      <t xml:space="preserve"> (of Ctrl+s) wijzigingen in een bestaand bestand worden gewijzigd</t>
    </r>
  </si>
  <si>
    <r>
      <t xml:space="preserve">Klik op de Bestand knop vervolgens </t>
    </r>
    <r>
      <rPr>
        <b/>
        <sz val="12"/>
        <color indexed="8"/>
        <rFont val="Calibri"/>
        <family val="2"/>
      </rPr>
      <t>Opslaan als</t>
    </r>
    <r>
      <rPr>
        <sz val="12"/>
        <color indexed="8"/>
        <rFont val="Calibri"/>
        <family val="2"/>
      </rPr>
      <t xml:space="preserve"> kies </t>
    </r>
    <r>
      <rPr>
        <b/>
        <sz val="12"/>
        <color indexed="8"/>
        <rFont val="Calibri"/>
        <family val="2"/>
      </rPr>
      <t>Excel 97-2003 werkmap</t>
    </r>
  </si>
  <si>
    <r>
      <rPr>
        <b/>
        <sz val="12"/>
        <color indexed="8"/>
        <rFont val="Calibri"/>
        <family val="2"/>
      </rPr>
      <t>Bestand - Afdrukken</t>
    </r>
    <r>
      <rPr>
        <sz val="12"/>
        <color indexed="8"/>
        <rFont val="Calibri"/>
        <family val="2"/>
      </rPr>
      <t xml:space="preserve"> - Kies </t>
    </r>
    <r>
      <rPr>
        <b/>
        <sz val="12"/>
        <color indexed="8"/>
        <rFont val="Calibri"/>
        <family val="2"/>
      </rPr>
      <t>Afdrukvoorbeeld</t>
    </r>
    <r>
      <rPr>
        <sz val="12"/>
        <color indexed="8"/>
        <rFont val="Calibri"/>
        <family val="2"/>
      </rPr>
      <t xml:space="preserve"> klik </t>
    </r>
    <r>
      <rPr>
        <b/>
        <sz val="12"/>
        <color indexed="8"/>
        <rFont val="Calibri"/>
        <family val="2"/>
      </rPr>
      <t>Pagina-instelling</t>
    </r>
    <r>
      <rPr>
        <sz val="12"/>
        <color indexed="8"/>
        <rFont val="Calibri"/>
        <family val="2"/>
      </rPr>
      <t xml:space="preserve"> en vink Aanpassen aan 1 bij 1 pagina</t>
    </r>
  </si>
  <si>
    <t>Winst exl</t>
  </si>
  <si>
    <t>Winst incl</t>
  </si>
  <si>
    <t>Celeigenschappen instellingen</t>
  </si>
  <si>
    <t>Oefening 2  Zoeken en vervangen</t>
  </si>
  <si>
    <t>Gedeeltes beveiligen en verbergen</t>
  </si>
  <si>
    <t>I</t>
  </si>
  <si>
    <t>Ctrl Z</t>
  </si>
  <si>
    <t>USB</t>
  </si>
  <si>
    <t>Fax Formulier</t>
  </si>
  <si>
    <t xml:space="preserve">Planontwikkeling </t>
  </si>
  <si>
    <t>Onderwerp</t>
  </si>
  <si>
    <t>Bijzonderheden:</t>
  </si>
  <si>
    <t>Rijen op juiste hoogte zetten en randen en onderdelen in het voorbeeld namaken met de kennis uit deze cursus verkregen</t>
  </si>
  <si>
    <t>Ctrl + F is zoeken, typ 2007 in het venster Zoeken naar: klik knop Opties</t>
  </si>
  <si>
    <r>
      <t xml:space="preserve">Open tabblad Vervangen typ in </t>
    </r>
    <r>
      <rPr>
        <b/>
        <sz val="12"/>
        <rFont val="Calibri"/>
        <family val="2"/>
      </rPr>
      <t>Vervangen</t>
    </r>
    <r>
      <rPr>
        <sz val="12"/>
        <rFont val="Calibri"/>
        <family val="2"/>
      </rPr>
      <t xml:space="preserve"> naar: 2012 en klik </t>
    </r>
    <r>
      <rPr>
        <b/>
        <sz val="12"/>
        <rFont val="Calibri"/>
        <family val="2"/>
      </rPr>
      <t>Alles vervangen</t>
    </r>
  </si>
  <si>
    <t>Zet de minibalk terug boven het lint met de rechtermuisknop</t>
  </si>
  <si>
    <t>Selecteer de hele kolom L (klik op de L kolom)</t>
  </si>
  <si>
    <t>mrt</t>
  </si>
  <si>
    <t>apr</t>
  </si>
  <si>
    <t>mei</t>
  </si>
  <si>
    <t>jun</t>
  </si>
  <si>
    <t>jul</t>
  </si>
  <si>
    <t>aug</t>
  </si>
  <si>
    <t>sep</t>
  </si>
  <si>
    <t>nov</t>
  </si>
  <si>
    <t>dec</t>
  </si>
  <si>
    <t>Opvulling - Patroonstijl</t>
  </si>
  <si>
    <t xml:space="preserve">Rechtermuis - Celeigenschappen - </t>
  </si>
  <si>
    <t>Tekst:</t>
  </si>
  <si>
    <t>Opmaak:</t>
  </si>
  <si>
    <t>Omgaan met tekst</t>
  </si>
  <si>
    <t xml:space="preserve">Rekenen </t>
  </si>
  <si>
    <t>Diverse Formules</t>
  </si>
  <si>
    <t>Beveiligen en verbergen</t>
  </si>
  <si>
    <r>
      <t xml:space="preserve">Werkblad beveiligen - tabblad </t>
    </r>
    <r>
      <rPr>
        <b/>
        <sz val="12"/>
        <rFont val="Calibri"/>
        <family val="2"/>
      </rPr>
      <t>Controleren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Bladbeveiligen</t>
    </r>
    <r>
      <rPr>
        <sz val="12"/>
        <rFont val="Calibri"/>
        <family val="2"/>
      </rPr>
      <t xml:space="preserve"> - </t>
    </r>
    <r>
      <rPr>
        <sz val="12"/>
        <rFont val="Calibri"/>
        <family val="2"/>
      </rPr>
      <t>eventueel met wachtwoord (123 gebruiken)</t>
    </r>
  </si>
  <si>
    <t xml:space="preserve">Extra opdracht </t>
  </si>
  <si>
    <t>Onderdelen die aan de orde komen:</t>
  </si>
  <si>
    <t>Arceren, Centeren, verticale tekst, uitlijning</t>
  </si>
  <si>
    <t>Symbolen, illustraties</t>
  </si>
  <si>
    <t>Tekst terugloop</t>
  </si>
  <si>
    <t>Tekst in graden met randen</t>
  </si>
  <si>
    <t>automatische datum</t>
  </si>
  <si>
    <t>subscript en superscript</t>
  </si>
  <si>
    <t>Randen en lijnen</t>
  </si>
  <si>
    <t>kleuropmaak</t>
  </si>
  <si>
    <t>Oefening 2 Opslaan en Opslaan als in extenties en afdrukken</t>
  </si>
  <si>
    <t>D18-C19</t>
  </si>
  <si>
    <t>Het grijze voorbeeld controleren en In alle gele cellen opdracht uitvoeren</t>
  </si>
  <si>
    <t>appels</t>
  </si>
  <si>
    <t>zonder spatie</t>
  </si>
  <si>
    <t>Aanhalingstekens plaatsen voor spatie</t>
  </si>
  <si>
    <t>Formule met namen</t>
  </si>
  <si>
    <t>begroot</t>
  </si>
  <si>
    <t>werkelijk</t>
  </si>
  <si>
    <t>Deze opm. is verborgen</t>
  </si>
  <si>
    <t>Deze opm. is niet verborgen</t>
  </si>
  <si>
    <t>(celeigenschappen aangepast) zelfs kleur</t>
  </si>
  <si>
    <t>Pensioendatum</t>
  </si>
  <si>
    <t>Jaar+ma+dag</t>
  </si>
  <si>
    <t>Eigen datum</t>
  </si>
  <si>
    <t>is vandaag</t>
  </si>
  <si>
    <t>formule</t>
  </si>
  <si>
    <t xml:space="preserve">Saldo automatisch meelaten lopen met de datum, </t>
  </si>
  <si>
    <t>auto kilometer aanduiding door celeig. - valuta KM</t>
  </si>
  <si>
    <r>
      <t>m</t>
    </r>
    <r>
      <rPr>
        <vertAlign val="superscript"/>
        <sz val="10"/>
        <rFont val="Arial"/>
        <family val="2"/>
      </rPr>
      <t>2</t>
    </r>
  </si>
  <si>
    <t>m2</t>
  </si>
  <si>
    <r>
      <t>co</t>
    </r>
    <r>
      <rPr>
        <vertAlign val="subscript"/>
        <sz val="10"/>
        <rFont val="Arial"/>
        <family val="2"/>
      </rPr>
      <t>2</t>
    </r>
  </si>
  <si>
    <t>co2</t>
  </si>
  <si>
    <t>Getallen</t>
  </si>
  <si>
    <t>Lijst intern</t>
  </si>
  <si>
    <t>Eigen lijst</t>
  </si>
  <si>
    <t>Hier mogen alleen getallen t/m 10</t>
  </si>
  <si>
    <t>Waarden uit een lijst in hetzelfde werkblad</t>
  </si>
  <si>
    <t>Voorbeelden</t>
  </si>
  <si>
    <t>typ de namen met comma's achter elkaar of typ = en de reeksnaam die op een ander werkblad staat</t>
  </si>
  <si>
    <t>Ochten</t>
  </si>
  <si>
    <t>Weekend</t>
  </si>
  <si>
    <t>berekent vanaf incl.</t>
  </si>
  <si>
    <t>Winst excl.</t>
  </si>
  <si>
    <t>Absolute Formules</t>
  </si>
  <si>
    <t>4e kwartaal 2014</t>
  </si>
  <si>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- tabblad - </t>
    </r>
    <r>
      <rPr>
        <b/>
        <sz val="12"/>
        <rFont val="Calibri"/>
        <family val="2"/>
      </rPr>
      <t>Uitlijnen</t>
    </r>
    <r>
      <rPr>
        <sz val="12"/>
        <rFont val="Calibri"/>
        <family val="2"/>
      </rPr>
      <t xml:space="preserve"> schuif de tekstrichting naar 45 graden of: </t>
    </r>
  </si>
  <si>
    <r>
      <t xml:space="preserve">Typ = in de cel B26 van netto week 1 klik in </t>
    </r>
    <r>
      <rPr>
        <b/>
        <sz val="12"/>
        <rFont val="Calibri"/>
        <family val="2"/>
      </rPr>
      <t>week 1 opbrengst</t>
    </r>
    <r>
      <rPr>
        <sz val="12"/>
        <rFont val="Calibri"/>
        <family val="2"/>
      </rPr>
      <t xml:space="preserve">  Kanoverhuur - </t>
    </r>
    <r>
      <rPr>
        <b/>
        <sz val="12"/>
        <rFont val="Calibri"/>
        <family val="2"/>
      </rPr>
      <t>week 1 kosten</t>
    </r>
    <r>
      <rPr>
        <sz val="12"/>
        <rFont val="Calibri"/>
        <family val="2"/>
      </rPr>
      <t xml:space="preserve">  kanoverhuur</t>
    </r>
  </si>
  <si>
    <t>Functie ALS genesteld</t>
  </si>
  <si>
    <t>Wat is nieuw in de nieuwe Office</t>
  </si>
  <si>
    <t>Office kopen of huren</t>
  </si>
  <si>
    <t xml:space="preserve">Office 2013 of Office 365? </t>
  </si>
  <si>
    <t>Wat is wijsheid</t>
  </si>
  <si>
    <t>Wat moet ik nu doen?</t>
  </si>
  <si>
    <t>Moet ik Office 2013 kopen, of moet ik Office 365 huren?</t>
  </si>
  <si>
    <t>Het eerste is de Stand-Alone versie, met andere woorden je installeert deze op je computer.</t>
  </si>
  <si>
    <t xml:space="preserve">De tweede draait op de server van Microsoft en wordt niet op jou computer geïnstalleerd. </t>
  </si>
  <si>
    <t xml:space="preserve">Office 2013 kost 120 Euro, Office 365 kost maandelijks 10 Euro inclusief Access </t>
  </si>
  <si>
    <t>De eerste kun je slechts op één computer installeren, de tweede kun je gebruiken op 5 computers.</t>
  </si>
  <si>
    <t xml:space="preserve">Beide gebruiken de 2013 versie van de applicatie (Excel, Word, PowerPoint etc.) </t>
  </si>
  <si>
    <t xml:space="preserve">   </t>
  </si>
  <si>
    <t xml:space="preserve">Maar wat moet je nu doen? </t>
  </si>
  <si>
    <t>Mijn mening is:</t>
  </si>
  <si>
    <t>Gebruik je Office op slechts één computer, koop dan Office 2013.</t>
  </si>
  <si>
    <t>Gebruik je echter Office op meerdere computers (echtgenote, kinderen etc.), huur dan Office 365.</t>
  </si>
  <si>
    <t>Nieuw in Excel 2013</t>
  </si>
  <si>
    <t xml:space="preserve">Het Startscherm </t>
  </si>
  <si>
    <t>Het begint al wanneer we Excel 2013 openen.</t>
  </si>
  <si>
    <t>Wanneer je Excel 2013 opent, krijg je het nieuwe startscherm te zien.</t>
  </si>
  <si>
    <t xml:space="preserve"> Aan de linkse zijde van het scherm zie je de bestanden die je onlangs hebt geopend (1).</t>
  </si>
  <si>
    <t xml:space="preserve"> Wens je een bestand steeds te zien in deze lijst wanneer je Excel opent, </t>
  </si>
  <si>
    <t xml:space="preserve">dan klik je rechts van het bestand om dit vast te pinnen bovenaan de lijst (A). </t>
  </si>
  <si>
    <t xml:space="preserve"> Onderaan deze lijst vind je een koppeling (2), waarmee je een bestand kunt openen in een andere werkmap.</t>
  </si>
  <si>
    <t>Aan de rechterzijde vinden we een aantal sjablonen (3), en een zoekvak (4) voor het online zoeken naar sjablonen.</t>
  </si>
  <si>
    <t xml:space="preserve"> Bovenaan rechts (5) vinden we de gegevens waarmee je bent aangemeld voor je SkyDrive of SharePoint account. </t>
  </si>
  <si>
    <t xml:space="preserve"> SkyDrive gebruik je wanneer je bestanden plaatst op de server van Microsoft, </t>
  </si>
  <si>
    <t xml:space="preserve">SharePoint wordt veelal gebruikt door bedrijven voor het plaatsen van bestanden op hun server. </t>
  </si>
  <si>
    <t>Om een nieuwe werkmap te openen klik je het sjabloon "Lege werkmap"(B), of klik je de Escape-toets op je toetsenbord.</t>
  </si>
  <si>
    <t xml:space="preserve"> </t>
  </si>
  <si>
    <t>Meest gebruikte basis instellingen</t>
  </si>
  <si>
    <t>Opmaak instellingen</t>
  </si>
  <si>
    <t>Tabs en schuifbalken</t>
  </si>
  <si>
    <t>Bestand - Opties - Geavanceerd (Weergaveopties) - Bladtabs en schuifBalken uitvinken</t>
  </si>
  <si>
    <t>Koppen en Rijen:</t>
  </si>
  <si>
    <t>Beeld - (Weergeven) - Koppen uitvinken</t>
  </si>
  <si>
    <t>Rasterlijnen:</t>
  </si>
  <si>
    <t>Beeld - (Weergeven) - Rasterlijnen uitvinken</t>
  </si>
  <si>
    <t>Formulebalk</t>
  </si>
  <si>
    <t>Bestand - Opties - Geavanceerd (Weergaveopties) - Formulebalk uitvinken</t>
  </si>
  <si>
    <t>Taal en tekstcontrole:</t>
  </si>
  <si>
    <t>Bestand - Opties - Taal - Extra bewerkingstalen toevoegen kies Engels - toevoegen</t>
  </si>
  <si>
    <t>Tabkleur</t>
  </si>
  <si>
    <t xml:space="preserve">Rechtermuisklik in de tabtekst - Tabkleur - kleur kiezen </t>
  </si>
  <si>
    <t>Plakoptieknop</t>
  </si>
  <si>
    <t>Bestand - Opties - Geavanceerd - (kopje kopieren Plakken) - Knoppen voor plakopties weergeven aan of uitvinken</t>
  </si>
  <si>
    <t>Letter-type/Grote standaard aanpassen</t>
  </si>
  <si>
    <t>Bestand - Algemeen - kies gewenst lettertype en tekengrote</t>
  </si>
  <si>
    <t>Tekstterugloop</t>
  </si>
  <si>
    <t>Start - kopje Uitlijning - Tekstterugloop</t>
  </si>
  <si>
    <t>Office Thema</t>
  </si>
  <si>
    <t>Bestand - Opties - Algemeen - kies kleur donkergrijs</t>
  </si>
  <si>
    <t>Startscherm weergeven uitschakelen</t>
  </si>
  <si>
    <t>Bestand - Opties - Algemeen - Startscherm weergeven wanneer toepassing wordt opstarten uitvinken</t>
  </si>
  <si>
    <t>Structuur beveiligen</t>
  </si>
  <si>
    <t xml:space="preserve">Bestand - Werkmap beveiligen openklappen - Werkmap structuur beveiligen (ook weer uitschakelen op deze manier) - wachtwoord </t>
  </si>
  <si>
    <t>Onderdelen in of uitschakelen</t>
  </si>
  <si>
    <t>Afdrukvoorbeeld</t>
  </si>
  <si>
    <t>Bestand - Afdrukken</t>
  </si>
  <si>
    <t>Tabblad instellingen (hoeveelheid)</t>
  </si>
  <si>
    <t>Bestand - Opties - Algemeen (tabblad) - Werkbladen in nieuwe werkbladen - intypen</t>
  </si>
  <si>
    <t>Rijen en kolommen printen</t>
  </si>
  <si>
    <t>Pagina-indeling - Titels afdrukken - Instellen - (tabblad) Blad  Rij- en kolomkoppen aanvinken</t>
  </si>
  <si>
    <t>Autocorrectie Automatisch - hoofdletters</t>
  </si>
  <si>
    <t>Bestand - Opties - Controle - Autocorrectie -  Zinnen met hoofdletter beginnen aanvinken</t>
  </si>
  <si>
    <t>Datums</t>
  </si>
  <si>
    <t>r.m. klik in cel - Celeigenschappen - Datum - kies gewenste weergave OK</t>
  </si>
  <si>
    <t>Telefoonnummer</t>
  </si>
  <si>
    <t>r.m. klik in cel - Celeigenschappen - Speciaal - Telefoonummer - OK</t>
  </si>
  <si>
    <t>Nulwaarden</t>
  </si>
  <si>
    <t>Bestand - Opties - Geavanceerd - (Weergave opties) - Nulwaarden uitvinken</t>
  </si>
  <si>
    <t>Titels boven elke pagina automatisch printen</t>
  </si>
  <si>
    <t>Pagina-indeling -(tabblad) Blad  - Rijen bovenaan op elke pagina openklappen - selecteer titel</t>
  </si>
  <si>
    <t>Automatisch hyperlinks van internetpad maken</t>
  </si>
  <si>
    <t>Bestand - Opties - Autocorrectie - AutoOpmaak tijdens typen (tabblad) Internetpaden door hyperlinks aanvinken</t>
  </si>
  <si>
    <t>Markeren als definitief</t>
  </si>
  <si>
    <t>Bestand - Werkmap beveiligen openklappen - Markeren als definitief - OK</t>
  </si>
  <si>
    <t>Huidg werkblad beveiligen</t>
  </si>
  <si>
    <t xml:space="preserve">Bestand - Werkmap beveiligen openklappen - Huidig blad beveiligen (ook weer uitschakelen op deze manier) - wachtwoord </t>
  </si>
  <si>
    <t>Prijs</t>
  </si>
  <si>
    <t>Artikelnr</t>
  </si>
  <si>
    <t>Verschillende soorten Formule maken</t>
  </si>
  <si>
    <t>Functie Autosom en functie Som</t>
  </si>
  <si>
    <t>Formule maken met Absolute cellen</t>
  </si>
  <si>
    <t>Statistische functies</t>
  </si>
  <si>
    <t>Financieele functie gebruiken</t>
  </si>
  <si>
    <t>Grafieken maken en opmaken</t>
  </si>
  <si>
    <t>Geef hier de beoordeling</t>
  </si>
  <si>
    <t>Tabelnamen worden automatisch toegekend in en formule dit gaan we uitzetten:</t>
  </si>
  <si>
    <t>Bestand - Opties - Formules - Tabelnamen in formules - uitvinken (zie voorbeeld E17)</t>
  </si>
  <si>
    <t>Fraai opmaak zelf te kiezen</t>
  </si>
  <si>
    <t>Rij invoegen of verwijderen  =Ctrl + of  Ctrl -</t>
  </si>
  <si>
    <t>Tabel selecteren = Ctrl +A en met Titels Ctrl + AA</t>
  </si>
  <si>
    <r>
      <t>Tabel verwijderen naar normale opmaak: via Hulpmiddelen voor tabellen - </t>
    </r>
    <r>
      <rPr>
        <b/>
        <sz val="12"/>
        <color rgb="FF363636"/>
        <rFont val="Calibri"/>
        <family val="2"/>
        <scheme val="minor"/>
      </rPr>
      <t>Converteren naar bereik</t>
    </r>
  </si>
  <si>
    <t>Totaal 1e kwt</t>
  </si>
  <si>
    <t>Boek 1</t>
  </si>
  <si>
    <t>Boek 2</t>
  </si>
  <si>
    <t>Boek 3</t>
  </si>
  <si>
    <t>Limburg</t>
  </si>
  <si>
    <t>Brabant</t>
  </si>
  <si>
    <t>Holland</t>
  </si>
  <si>
    <t>Zeeland</t>
  </si>
  <si>
    <t>Totaal 2e kwt</t>
  </si>
  <si>
    <t>Totaal 3e kwt</t>
  </si>
  <si>
    <t>Omzet 2e kwt</t>
  </si>
  <si>
    <t>Omzet 1e kwt</t>
  </si>
  <si>
    <t>Boeken Jaarverkoop alle provincies</t>
  </si>
  <si>
    <t>Bereken onder de provincies de jaaromzet</t>
  </si>
  <si>
    <t>voorbeeld</t>
  </si>
  <si>
    <t>Totaal 4e kwt</t>
  </si>
  <si>
    <t>Maak Som leeg tussen de haakjes</t>
  </si>
  <si>
    <t>Klik in 1e kwt tabblad - Shift indrukken klik 4e kwt tabblad -</t>
  </si>
  <si>
    <t>Nog een voorbeeld met Autosom</t>
  </si>
  <si>
    <t>Jaaroverzicht</t>
  </si>
  <si>
    <t>4e kwartaal 2015</t>
  </si>
  <si>
    <t>Prijzen per stuk door inflatie 10% verhogen</t>
  </si>
  <si>
    <t>10% is</t>
  </si>
  <si>
    <t>Oefening 1 Rekenen in Excel met een formule</t>
  </si>
  <si>
    <t>Klik naast Bestand in de Miniwerkbalk op de twee pijltjes, voeg gewenste onderdelen toe</t>
  </si>
  <si>
    <t>Minibalk instellen of verplaatsen klik op minibalk - Onder het lint weergeven</t>
  </si>
  <si>
    <r>
      <t xml:space="preserve">Controleer in het voorbeeld met de rechtermuis -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- tabblad  </t>
    </r>
    <r>
      <rPr>
        <b/>
        <sz val="12"/>
        <rFont val="Calibri"/>
        <family val="2"/>
      </rPr>
      <t>Getal</t>
    </r>
    <r>
      <rPr>
        <sz val="12"/>
        <rFont val="Calibri"/>
        <family val="2"/>
      </rPr>
      <t xml:space="preserve"> </t>
    </r>
  </si>
  <si>
    <t xml:space="preserve">Selecteer de juiste kolom in de opdracht, rechtermuis klik Celeigenschappen -  </t>
  </si>
  <si>
    <t>Kies b.v Speciaal - Telefoonnr - of Aangepast Datum - OK</t>
  </si>
  <si>
    <t>Let op! Controleer de zoekwaarden of er afwijkende kolommen of rijen zijn, deze handmatig weer herstellen</t>
  </si>
  <si>
    <t>Oefening 4  Pagina-nummers</t>
  </si>
  <si>
    <r>
      <t xml:space="preserve">Klik in Rechtervak vervolgens op 2e knop pagina-nummers invoegen OK - Ok </t>
    </r>
    <r>
      <rPr>
        <b/>
        <sz val="12"/>
        <color indexed="8"/>
        <rFont val="Calibri"/>
        <family val="2"/>
      </rPr>
      <t>afdrukvoorbeeld</t>
    </r>
    <r>
      <rPr>
        <sz val="12"/>
        <color indexed="8"/>
        <rFont val="Calibri"/>
        <family val="2"/>
      </rPr>
      <t xml:space="preserve"> sluiten</t>
    </r>
  </si>
  <si>
    <t>ma</t>
  </si>
  <si>
    <t>di</t>
  </si>
  <si>
    <t>wo</t>
  </si>
  <si>
    <t>do</t>
  </si>
  <si>
    <t>vr</t>
  </si>
  <si>
    <t>za</t>
  </si>
  <si>
    <t>zo</t>
  </si>
  <si>
    <t>okt</t>
  </si>
  <si>
    <t>Tafeltjes van 10</t>
  </si>
  <si>
    <t>Maak de tafeltjes van 10 met de vulgreep na en maak ze op zoals in het voorbeeld</t>
  </si>
  <si>
    <r>
      <t xml:space="preserve">Ga terug naar tabblad Sorteren en klik op </t>
    </r>
    <r>
      <rPr>
        <b/>
        <sz val="12"/>
        <rFont val="Calibri"/>
        <family val="2"/>
      </rPr>
      <t>trechter</t>
    </r>
    <r>
      <rPr>
        <sz val="12"/>
        <rFont val="Calibri"/>
        <family val="2"/>
      </rPr>
      <t xml:space="preserve"> -  </t>
    </r>
    <r>
      <rPr>
        <b/>
        <sz val="12"/>
        <rFont val="Calibri"/>
        <family val="2"/>
      </rPr>
      <t>Alle Selecteren (</t>
    </r>
    <r>
      <rPr>
        <sz val="12"/>
        <rFont val="Calibri"/>
        <family val="2"/>
      </rPr>
      <t>Filter is nu opgeheven)</t>
    </r>
  </si>
  <si>
    <t>Kopiëer het tabblad Tekst Basisoefeningen - r.m.knop in het tabblad- Verpl/kopiëren</t>
  </si>
  <si>
    <t>Tabel helemaal verwijderen - selecteren - ctrl + a +a - Delete</t>
  </si>
  <si>
    <t>jan 2015</t>
  </si>
  <si>
    <t>Kasboek van Computr@ining 2015</t>
  </si>
  <si>
    <t>Maak in het kasboek van januari een formule van de ontvangsten en uitgaves</t>
  </si>
  <si>
    <t>Alles automatisch verhogen met Plakken speciaal</t>
  </si>
  <si>
    <t>Prijs p/stuk</t>
  </si>
  <si>
    <t>Maak een formule onder bedrag en Totaal</t>
  </si>
  <si>
    <t>Maak een formule onder Totaal</t>
  </si>
  <si>
    <t>1e kwartaal 2015</t>
  </si>
  <si>
    <t>2e kwartaal 2015</t>
  </si>
  <si>
    <t>3e kwartaal 2015</t>
  </si>
  <si>
    <t>Omzet 3e kwt</t>
  </si>
  <si>
    <t>Omzet 4e kwt</t>
  </si>
  <si>
    <t xml:space="preserve">klik vervolgens de op te tellen cel van boek 1 en plaats aan </t>
  </si>
  <si>
    <t xml:space="preserve">(de tabellen moeten wel identiek zijn) ander een voor een optellen </t>
  </si>
  <si>
    <t>Selecteer alle 4 de werkbladen - OK een voor een tot ze zichtbaar zijn</t>
  </si>
  <si>
    <t>klik eerst tabblad 1e kwt - dan totaal van het kwartaal, daarna + - 2e kwt + totaal, etc</t>
  </si>
  <si>
    <t>Nog een handigheidje om gegevens te verhogen met een bepaald percentage</t>
  </si>
  <si>
    <t>Formules in meerdere werkbladen berekenen</t>
  </si>
  <si>
    <r>
      <t xml:space="preserve">Alle formules gemaakt/gekoppeld buiten de tabel zijn </t>
    </r>
    <r>
      <rPr>
        <b/>
        <sz val="12"/>
        <rFont val="Calibri"/>
        <family val="2"/>
      </rPr>
      <t>Absoluut</t>
    </r>
    <r>
      <rPr>
        <sz val="12"/>
        <rFont val="Calibri"/>
        <family val="2"/>
      </rPr>
      <t xml:space="preserve"> en kunnen niet worden doorgevoerd met de vulgreep</t>
    </r>
  </si>
  <si>
    <t>BTW berekenen, van het excl bedrag= cel x 1,21</t>
  </si>
  <si>
    <r>
      <t xml:space="preserve">Maak in tabel </t>
    </r>
    <r>
      <rPr>
        <b/>
        <sz val="12"/>
        <rFont val="Calibri"/>
        <family val="2"/>
      </rPr>
      <t xml:space="preserve">Camping inkomsten in rij 18 </t>
    </r>
    <r>
      <rPr>
        <sz val="12"/>
        <rFont val="Calibri"/>
        <family val="2"/>
      </rPr>
      <t>een formule met Functie Autosom (rechter bovenhoek)</t>
    </r>
  </si>
  <si>
    <t>Tenten</t>
  </si>
  <si>
    <t>Hutten</t>
  </si>
  <si>
    <t>Drank</t>
  </si>
  <si>
    <t>Food</t>
  </si>
  <si>
    <t>Huur</t>
  </si>
  <si>
    <t>Zwemmen</t>
  </si>
  <si>
    <t>Totalen</t>
  </si>
  <si>
    <t>Omzet Extern</t>
  </si>
  <si>
    <t>Extern</t>
  </si>
  <si>
    <t>Camping</t>
  </si>
  <si>
    <t xml:space="preserve">Maak in de grijze vakken met Statistische functie een aantal berekening in de tabel Camping inkomsten </t>
  </si>
  <si>
    <r>
      <t xml:space="preserve">Typ in het grijze vak C19 = en open de Statisitische functie b.v </t>
    </r>
    <r>
      <rPr>
        <b/>
        <sz val="12"/>
        <color indexed="8"/>
        <rFont val="Calibri"/>
        <family val="2"/>
      </rPr>
      <t>Max,</t>
    </r>
    <r>
      <rPr>
        <sz val="12"/>
        <color indexed="8"/>
        <rFont val="Calibri"/>
        <family val="2"/>
      </rPr>
      <t xml:space="preserve"> </t>
    </r>
    <r>
      <rPr>
        <b/>
        <sz val="12"/>
        <color indexed="8"/>
        <rFont val="Calibri"/>
        <family val="2"/>
      </rPr>
      <t>Min</t>
    </r>
    <r>
      <rPr>
        <sz val="12"/>
        <color indexed="8"/>
        <rFont val="Calibri"/>
        <family val="2"/>
      </rPr>
      <t xml:space="preserve"> etc.in het adresvenster</t>
    </r>
  </si>
  <si>
    <r>
      <rPr>
        <b/>
        <sz val="12"/>
        <rFont val="Calibri"/>
        <family val="2"/>
      </rPr>
      <t>Geef de korting aan</t>
    </r>
    <r>
      <rPr>
        <sz val="12"/>
        <rFont val="Calibri"/>
        <family val="2"/>
      </rPr>
      <t xml:space="preserve">; wie er recht heeft op korting indien meer dan 100 vliegurenmet functie </t>
    </r>
    <r>
      <rPr>
        <b/>
        <sz val="12"/>
        <rFont val="Calibri"/>
        <family val="2"/>
      </rPr>
      <t>ALS</t>
    </r>
  </si>
  <si>
    <r>
      <rPr>
        <b/>
        <sz val="12"/>
        <rFont val="Calibri"/>
        <family val="2"/>
      </rPr>
      <t>Totaal aantal uren</t>
    </r>
    <r>
      <rPr>
        <sz val="12"/>
        <rFont val="Calibri"/>
        <family val="2"/>
      </rPr>
      <t xml:space="preserve"> bereken: met Autosom in het grijze vak - Enter, daarna met vulgreep doorvoeren</t>
    </r>
  </si>
  <si>
    <r>
      <rPr>
        <b/>
        <sz val="12"/>
        <rFont val="Calibri"/>
        <family val="2"/>
      </rPr>
      <t xml:space="preserve">Recht op korting ja/nee </t>
    </r>
    <r>
      <rPr>
        <sz val="12"/>
        <rFont val="Calibri"/>
        <family val="2"/>
      </rPr>
      <t>Typ in het vak onder korting I24 = en open de functie ALS</t>
    </r>
  </si>
  <si>
    <t>Vul in het eerste veld van de Functie wizzard (Totaal aantal uren&gt;100)</t>
  </si>
  <si>
    <t>De piloten die recht op korting hebben krijgen nu een groene achtergrond en anders rood</t>
  </si>
  <si>
    <r>
      <rPr>
        <sz val="12"/>
        <rFont val="Calibri"/>
        <family val="2"/>
      </rPr>
      <t>Open de tab</t>
    </r>
    <r>
      <rPr>
        <b/>
        <sz val="12"/>
        <rFont val="Calibri"/>
        <family val="2"/>
      </rPr>
      <t xml:space="preserve"> - Start</t>
    </r>
    <r>
      <rPr>
        <sz val="12"/>
        <rFont val="Calibri"/>
        <family val="2"/>
      </rPr>
      <t xml:space="preserve"> in de Menubalk - </t>
    </r>
    <r>
      <rPr>
        <b/>
        <sz val="12"/>
        <rFont val="Calibri"/>
        <family val="2"/>
      </rPr>
      <t>Voorwaardelijk opmaak</t>
    </r>
  </si>
  <si>
    <r>
      <t xml:space="preserve">Herhaal hetzelfde voor als er </t>
    </r>
    <r>
      <rPr>
        <b/>
        <sz val="12"/>
        <rFont val="Calibri"/>
        <family val="2"/>
      </rPr>
      <t>Ja</t>
    </r>
    <r>
      <rPr>
        <sz val="12"/>
        <rFont val="Calibri"/>
        <family val="2"/>
      </rPr>
      <t xml:space="preserve"> in de cel staat Klik in cel I24</t>
    </r>
  </si>
  <si>
    <r>
      <t>Typ N</t>
    </r>
    <r>
      <rPr>
        <b/>
        <sz val="12"/>
        <rFont val="Calibri"/>
        <family val="2"/>
      </rPr>
      <t>ee</t>
    </r>
    <r>
      <rPr>
        <sz val="12"/>
        <rFont val="Calibri"/>
        <family val="2"/>
      </rPr>
      <t xml:space="preserve"> in het venster - </t>
    </r>
    <r>
      <rPr>
        <b/>
        <sz val="12"/>
        <rFont val="Calibri"/>
        <family val="2"/>
      </rPr>
      <t>Aangepaste indeling</t>
    </r>
    <r>
      <rPr>
        <sz val="12"/>
        <rFont val="Calibri"/>
        <family val="2"/>
      </rPr>
      <t xml:space="preserve"> - kleur rood</t>
    </r>
  </si>
  <si>
    <r>
      <t xml:space="preserve">Typ </t>
    </r>
    <r>
      <rPr>
        <b/>
        <sz val="12"/>
        <rFont val="Calibri"/>
        <family val="2"/>
      </rPr>
      <t>Ja</t>
    </r>
    <r>
      <rPr>
        <sz val="12"/>
        <rFont val="Calibri"/>
        <family val="2"/>
      </rPr>
      <t xml:space="preserve"> in het venster - </t>
    </r>
    <r>
      <rPr>
        <b/>
        <sz val="12"/>
        <rFont val="Calibri"/>
        <family val="2"/>
      </rPr>
      <t>Aangepaste indeling</t>
    </r>
    <r>
      <rPr>
        <sz val="12"/>
        <rFont val="Calibri"/>
        <family val="2"/>
      </rPr>
      <t xml:space="preserve"> - kleur groen</t>
    </r>
  </si>
  <si>
    <t>ALS Functie (Waar of Onwaar)</t>
  </si>
  <si>
    <t>Oefening 1 Logische functie Ja - Nee of Goed - Fout</t>
  </si>
  <si>
    <t>Functies controleren of verbeteren</t>
  </si>
  <si>
    <t>Klik in de cel waar functie staat en open de functie met         knopje voor de formulebalk</t>
  </si>
  <si>
    <r>
      <t>Bereken de maandelijkse betaling van het busje en televisie - Typ =  in D24 en open de financieele functie</t>
    </r>
    <r>
      <rPr>
        <b/>
        <sz val="12"/>
        <rFont val="Calibri"/>
        <family val="2"/>
      </rPr>
      <t xml:space="preserve"> BET</t>
    </r>
  </si>
  <si>
    <t>Vul in 1e veld van de Functie-wizzard de rente percentage /12 (betaling is per maand dus ook de rente)</t>
  </si>
  <si>
    <t>Vul in het 2e veld aantal termijnen in - cel D22</t>
  </si>
  <si>
    <t>In het 3e veld de hoogte van het geleend bedrag - cel D18</t>
  </si>
  <si>
    <t>Gegevens zelf in de bron typen met ; als scheidingteken</t>
  </si>
  <si>
    <t>Waarden instellen: Gegeven: tussen 1 (minimum) en 10 (maximum) - OK</t>
  </si>
  <si>
    <t>Getallen valideren</t>
  </si>
  <si>
    <t>Bestaande lijst valideren</t>
  </si>
  <si>
    <r>
      <rPr>
        <i/>
        <sz val="11"/>
        <rFont val="Arial"/>
        <family val="2"/>
      </rPr>
      <t>Gegevens</t>
    </r>
    <r>
      <rPr>
        <sz val="11"/>
        <rFont val="Arial"/>
        <family val="2"/>
      </rPr>
      <t xml:space="preserve"> tabblad - Gegevensvalidatie - Tabblad Instellingen - Geheel getal in 1e </t>
    </r>
    <r>
      <rPr>
        <b/>
        <sz val="11"/>
        <rFont val="Arial"/>
        <family val="2"/>
      </rPr>
      <t>Toestaan</t>
    </r>
    <r>
      <rPr>
        <sz val="11"/>
        <rFont val="Arial"/>
        <family val="2"/>
      </rPr>
      <t xml:space="preserve"> venster kiezen</t>
    </r>
  </si>
  <si>
    <r>
      <rPr>
        <i/>
        <sz val="11"/>
        <rFont val="Arial"/>
        <family val="2"/>
      </rPr>
      <t>Gegevens</t>
    </r>
    <r>
      <rPr>
        <sz val="11"/>
        <rFont val="Arial"/>
        <family val="2"/>
      </rPr>
      <t xml:space="preserve"> tabblad - Gegevensvalidatie - Tabblad Instellingen - Lijst kiezen in 1e </t>
    </r>
    <r>
      <rPr>
        <b/>
        <sz val="11"/>
        <rFont val="Arial"/>
        <family val="2"/>
      </rPr>
      <t>Toestaan</t>
    </r>
    <r>
      <rPr>
        <sz val="11"/>
        <rFont val="Arial"/>
        <family val="2"/>
      </rPr>
      <t xml:space="preserve"> venster</t>
    </r>
  </si>
  <si>
    <t>Beoordeling</t>
  </si>
  <si>
    <t>Kies uw menu</t>
  </si>
  <si>
    <t>Welke afdeling</t>
  </si>
  <si>
    <t>Eigen lijst valideren</t>
  </si>
  <si>
    <t>Typ alle gewenste onderdelen in het venster gescheiden door een ; (zie voorbeeld)</t>
  </si>
  <si>
    <t>Lijst zonder gebruik gegevensblad eventueel in een ander werkblad kan ook maar dan de reeks een naam geven</t>
  </si>
  <si>
    <t>selecteer het cijfer 2 - r.m klik - Celeigenschappen - Superscript of Supscript aanvinken</t>
  </si>
  <si>
    <t>Aflossing televisie</t>
  </si>
  <si>
    <t>Aflossing auto</t>
  </si>
  <si>
    <t>Het rentepercentage altijd delen door 12 (per jaar) omdat je per maand aflost</t>
  </si>
  <si>
    <t xml:space="preserve">Dit kan ook in oude situatie ingesteld worden (Bestand - </t>
  </si>
  <si>
    <t>Optie - Algemeen - Startscherm weergeven wanneer deze toepassing wordt gestart)</t>
  </si>
  <si>
    <t>Boerenkool met worst</t>
  </si>
  <si>
    <t>Soep</t>
  </si>
  <si>
    <t>Macaronie</t>
  </si>
  <si>
    <t>Chinees</t>
  </si>
  <si>
    <t>Pizza</t>
  </si>
  <si>
    <t>Patat</t>
  </si>
  <si>
    <t>BQ</t>
  </si>
  <si>
    <t>Gourmet</t>
  </si>
  <si>
    <t>Wat is nieuw in de nieuwe Office 365</t>
  </si>
  <si>
    <t>Inhoudsopgave van Excel voor beginners</t>
  </si>
  <si>
    <t>Rekenen in Excel</t>
  </si>
  <si>
    <t>Scherm en Lint</t>
  </si>
  <si>
    <t>Celeigenschappen</t>
  </si>
  <si>
    <t>Printen</t>
  </si>
  <si>
    <t>Sorteren en filteren</t>
  </si>
  <si>
    <t>Omgaan met tekst in Excel</t>
  </si>
  <si>
    <t>Opmaak van randen en lijnen</t>
  </si>
  <si>
    <t>Formules invoeren</t>
  </si>
  <si>
    <t>formules kopieren</t>
  </si>
  <si>
    <t>Formules over meerdere tabbladen</t>
  </si>
  <si>
    <t>Kasboek maken</t>
  </si>
  <si>
    <t>Absolute en relatieve cellen</t>
  </si>
  <si>
    <t>Functie Som</t>
  </si>
  <si>
    <t>Logische functies</t>
  </si>
  <si>
    <t>Financieele functies</t>
  </si>
  <si>
    <t>Valideren</t>
  </si>
  <si>
    <t>Speciale teksten en celeigenschappen voor toelichtingen</t>
  </si>
  <si>
    <t>Extra opmaak oefening met symbolen in instellingen indien gewenst</t>
  </si>
  <si>
    <t>Verander het getal D14 de uitkomst wordt automatisch aangepast</t>
  </si>
  <si>
    <t>Selecteer kolom S rechtermuis klik en verbergen (Kolom is niet meer zichtbaar)</t>
  </si>
  <si>
    <t>Selecteer kolom R en T rechtermuis klik en Zichtbaar maken (Kolom is  weer zichtbaar)</t>
  </si>
  <si>
    <t>Klik met de rechtermuis op S en verwijder de kolom</t>
  </si>
  <si>
    <t xml:space="preserve">Klik Bestand - Afdrukken -  Pagina-indeling </t>
  </si>
  <si>
    <t>Pagina-nummers uitprinten: Klik Bestand - Afdrukken - Pagina-instelling</t>
  </si>
  <si>
    <t>Kolom of staaf grafiek</t>
  </si>
  <si>
    <t xml:space="preserve">Maak onderstaande oefening na in opdracht tabel </t>
  </si>
  <si>
    <t>ALS functie met 4 criteria's genesteld (cursist is Gezakt, Herexamen, Geslaagd of Cumlaude)</t>
  </si>
  <si>
    <t>In de gele kolom G het gemiddelde van alle 3 de periodes instellen.</t>
  </si>
  <si>
    <t>Sleep met de vulgreep de functie door over de hele reeks.</t>
  </si>
  <si>
    <t>Hetzelfde met kolom K het gemiddelde punt van theorie en praktijk (zie voorbeeld)</t>
  </si>
  <si>
    <t>In kolom L moet de uitslag van het behaalde resutaat komen te staan.</t>
  </si>
  <si>
    <r>
      <t xml:space="preserve">Gebruik voor de uitslag de Functie </t>
    </r>
    <r>
      <rPr>
        <b/>
        <sz val="12"/>
        <rFont val="Calibri"/>
        <family val="2"/>
      </rPr>
      <t>Als</t>
    </r>
    <r>
      <rPr>
        <sz val="12"/>
        <rFont val="Calibri"/>
        <family val="2"/>
      </rPr>
      <t xml:space="preserve"> typ = in L15 en open functie </t>
    </r>
    <r>
      <rPr>
        <b/>
        <sz val="12"/>
        <rFont val="Calibri"/>
        <family val="2"/>
      </rPr>
      <t xml:space="preserve">ALS, </t>
    </r>
    <r>
      <rPr>
        <sz val="12"/>
        <rFont val="Calibri"/>
        <family val="2"/>
      </rPr>
      <t>gebruik de wizzard 2 keer (zie voorbeeld) of</t>
    </r>
  </si>
  <si>
    <t>Typ handmatig in de formulebalk: =ALS(K33&lt;5;"Gezakt";ALS(K33&lt;6;"Herexamen";"Geslaagd"))</t>
  </si>
  <si>
    <t>1e filtering is&lt; dan 6 daarna tussen 6 en 8 vervolgd door &lt; dan 4</t>
  </si>
  <si>
    <t>Informatie over Voorwaardelijke opmaak</t>
  </si>
  <si>
    <t>Voorwaardelijke opmaak in 1e cel instellen daarna met vulgreep de hele reeks doorvoeren.</t>
  </si>
  <si>
    <t>Of van te voren de hele reeks selecteren dan Voorwaardelijke opmaak instellen</t>
  </si>
  <si>
    <t>Voorwaardelijke opmaak wijzigen - activeer juiste cel - Voorwaardelijke opmaak - Regels beheren - Regel bewerken</t>
  </si>
  <si>
    <t>Fruit</t>
  </si>
  <si>
    <t>dranken</t>
  </si>
  <si>
    <t>groenten</t>
  </si>
  <si>
    <t>fruit</t>
  </si>
  <si>
    <t>Regio</t>
  </si>
  <si>
    <t>zuid</t>
  </si>
  <si>
    <t>oost</t>
  </si>
  <si>
    <t>noord</t>
  </si>
  <si>
    <t>west</t>
  </si>
  <si>
    <t>veiligheid</t>
  </si>
  <si>
    <t>week 1</t>
  </si>
  <si>
    <t>week 2</t>
  </si>
  <si>
    <t>week 3</t>
  </si>
  <si>
    <t>week 4</t>
  </si>
  <si>
    <t>Dienst 1</t>
  </si>
  <si>
    <t>morgen</t>
  </si>
  <si>
    <t>middag</t>
  </si>
  <si>
    <t>nacht</t>
  </si>
  <si>
    <t>weekend</t>
  </si>
  <si>
    <t>Dienst 2</t>
  </si>
  <si>
    <t>Dienst 3</t>
  </si>
  <si>
    <t>Urenstaat Januari</t>
  </si>
  <si>
    <t>Totaal uren</t>
  </si>
  <si>
    <t>Spageti</t>
  </si>
  <si>
    <t>minder 160 uur = geen overwerk toeslag</t>
  </si>
  <si>
    <t>overwerk</t>
  </si>
  <si>
    <r>
      <rPr>
        <b/>
        <sz val="18"/>
        <rFont val="Algerian"/>
        <family val="5"/>
      </rPr>
      <t xml:space="preserve">Gebruik van tekst in </t>
    </r>
    <r>
      <rPr>
        <b/>
        <sz val="18"/>
        <color indexed="10"/>
        <rFont val="Cambria"/>
        <family val="1"/>
        <scheme val="major"/>
      </rPr>
      <t xml:space="preserve">Excel </t>
    </r>
    <r>
      <rPr>
        <b/>
        <sz val="18"/>
        <rFont val="Cambria"/>
        <family val="1"/>
        <scheme val="major"/>
      </rPr>
      <t>door te typen in een cel</t>
    </r>
    <r>
      <rPr>
        <b/>
        <sz val="18"/>
        <rFont val="Algerian"/>
        <family val="5"/>
      </rPr>
      <t>!</t>
    </r>
  </si>
  <si>
    <t>Verwijder kolom H om alle gegevens (tekst,randen en kleur achtergrond) te verwijderen</t>
  </si>
  <si>
    <t>Gebruik van tekst in Excel in een cel!</t>
  </si>
  <si>
    <r>
      <t xml:space="preserve">Vink </t>
    </r>
    <r>
      <rPr>
        <b/>
        <i/>
        <sz val="12"/>
        <rFont val="Calibri"/>
        <family val="2"/>
      </rPr>
      <t>Kopie</t>
    </r>
    <r>
      <rPr>
        <b/>
        <sz val="12"/>
        <rFont val="Calibri"/>
        <family val="2"/>
      </rPr>
      <t xml:space="preserve"> maken</t>
    </r>
    <r>
      <rPr>
        <sz val="12"/>
        <rFont val="Calibri"/>
        <family val="2"/>
      </rPr>
      <t xml:space="preserve"> aan en kies de optie </t>
    </r>
    <r>
      <rPr>
        <i/>
        <sz val="12"/>
        <rFont val="Calibri"/>
        <family val="2"/>
      </rPr>
      <t>nieuwe map</t>
    </r>
    <r>
      <rPr>
        <b/>
        <sz val="12"/>
        <rFont val="Calibri"/>
        <family val="2"/>
      </rPr>
      <t xml:space="preserve"> - OK</t>
    </r>
  </si>
  <si>
    <t>Alles over Tekst en Objecten</t>
  </si>
  <si>
    <t>Opdrachten</t>
  </si>
  <si>
    <t>Uitleg</t>
  </si>
  <si>
    <t>Tekst bewerken</t>
  </si>
  <si>
    <t>Tekst bewerken in formulebalk</t>
  </si>
  <si>
    <t>Tekst typen en verbeteren in 2 verschillende lettertypes          (controleer voorbeeld in formulebalk)</t>
  </si>
  <si>
    <t>De auto wordt gespoten</t>
  </si>
  <si>
    <r>
      <t xml:space="preserve">De </t>
    </r>
    <r>
      <rPr>
        <sz val="12"/>
        <color rgb="FFFF0000"/>
        <rFont val="Bauhaus 93"/>
        <family val="5"/>
      </rPr>
      <t>rode</t>
    </r>
    <r>
      <rPr>
        <sz val="12"/>
        <rFont val="Calibri"/>
        <family val="2"/>
      </rPr>
      <t xml:space="preserve"> auto wordt </t>
    </r>
    <r>
      <rPr>
        <sz val="12"/>
        <color theme="3" tint="0.39997558519241921"/>
        <rFont val="Bauhaus 93"/>
        <family val="5"/>
      </rPr>
      <t>blauw</t>
    </r>
    <r>
      <rPr>
        <sz val="12"/>
        <rFont val="Calibri"/>
        <family val="2"/>
      </rPr>
      <t xml:space="preserve"> gespoten</t>
    </r>
  </si>
  <si>
    <t>Patroon en Schuine tekst</t>
  </si>
  <si>
    <t>r.m.klik - Celeigenschappen - Opvulling - Patroonstijl</t>
  </si>
  <si>
    <t>Schuine tekst maken - Selecteer het vak - Samenvoegen en centreren - Celeigenschappen - Uitlijning - 25 graden slepen</t>
  </si>
  <si>
    <t>Schuine tekst</t>
  </si>
  <si>
    <t>r.m.klik - Celeigenschappen - Uitlijning - 25 graden slepen</t>
  </si>
  <si>
    <t>Autovormen</t>
  </si>
  <si>
    <t>Invoegen - Autovorm - cursor op gewenste plaats op maat slepen</t>
  </si>
  <si>
    <t>Autovorm invoegen met tekst - Tekstvak invoegen en op maat maken met tekst - gebruik van Hulpmiddelen voor opmaak</t>
  </si>
  <si>
    <t>Autovorm horizontaal verspiegelen - Hulpmiddelen - Draaien</t>
  </si>
  <si>
    <t>Tekstvakken</t>
  </si>
  <si>
    <t>Invoegen - Tekstvak aanklikken - cursor op gewenste plaats - slepend maken</t>
  </si>
  <si>
    <t>Tekstvak invoegen en op maat maken met tekst - gebruik Hulpmiddelen voor opmaak</t>
  </si>
  <si>
    <t>Wordart</t>
  </si>
  <si>
    <t>Invoegen - Wordart - cursor op gewenste plaats op maat slepen</t>
  </si>
  <si>
    <t>Wordart invoegen - typ Watermerk - tekengrootte 50 - schuindraaien - r.mklik Vorm opmaken - Tekst - Doorzichtigheid 80%</t>
  </si>
  <si>
    <t>Tekst in afbeelding</t>
  </si>
  <si>
    <t>Invoegen - Tekstvak - cursor op gewenste plaats op maat slepen</t>
  </si>
  <si>
    <t xml:space="preserve">Tekstvak invoegen en op maat maken </t>
  </si>
  <si>
    <t>tekst typen - Hulpmiddelen - Opvulling</t>
  </si>
  <si>
    <t>voor transparante/Geen opvulling</t>
  </si>
  <si>
    <t>en geen omtrek van vorm</t>
  </si>
  <si>
    <t>Sleep de scheiding van de kolom T en U de kolombreedte naar 5 (alle kolommen zijn nu 5)</t>
  </si>
  <si>
    <t>Ga met de cursor tussen de kolom K en L staan klik en houd de linkerknop ingedrukt om de breedte af te kunnen lezen</t>
  </si>
  <si>
    <t>Andere methode is rechtermuis op kolom - Kolombreedte - typ gewenste maat - OK</t>
  </si>
  <si>
    <t>Deze 10 cellen samenvoegen en centreren vanuit het lint</t>
  </si>
  <si>
    <t xml:space="preserve">Excel basis cursus </t>
  </si>
  <si>
    <r>
      <t xml:space="preserve">Typ een = teken in D10 klik in cel D8 typ </t>
    </r>
    <r>
      <rPr>
        <i/>
        <sz val="12"/>
        <rFont val="Calibri"/>
        <family val="2"/>
      </rPr>
      <t>(operator +)</t>
    </r>
    <r>
      <rPr>
        <sz val="12"/>
        <rFont val="Calibri"/>
        <family val="2"/>
      </rPr>
      <t xml:space="preserve">+ klik in cel D9 - Enter </t>
    </r>
  </si>
  <si>
    <t>21% Btw</t>
  </si>
  <si>
    <r>
      <t xml:space="preserve">Typ een = teken in het gele vak klik op cel inkomsten C10 - typ </t>
    </r>
    <r>
      <rPr>
        <i/>
        <sz val="12"/>
        <rFont val="Calibri"/>
        <family val="2"/>
      </rPr>
      <t>(operator</t>
    </r>
    <r>
      <rPr>
        <sz val="12"/>
        <rFont val="Calibri"/>
        <family val="2"/>
      </rPr>
      <t xml:space="preserve"> - ) - klik op cel uitgaven D15 - enter</t>
    </r>
  </si>
  <si>
    <t>BTW berekenen</t>
  </si>
  <si>
    <t>Selecteer de twee cellen L10 en L11 en sleep met de vulgreep in de rechteronderhoek de getallen door tot 50</t>
  </si>
  <si>
    <t>De uitkomst van de som en bv. het gemiddelde zijn zichtbaar in rechter onderhoek op de Statusbalk</t>
  </si>
  <si>
    <t>Statusbalk instellen - rechtermuisklik op de statusbalk en vink de gewenst statische mogelijkheden aan of uit</t>
  </si>
  <si>
    <t>Selecteer de hele kolom L en druk delete om alle gegevens in een keer te verwijderen</t>
  </si>
  <si>
    <t>Klik naast het percentage op de weergave knoppen klik op de knop Pagina-eindvoorbeeld om print passend te slepen</t>
  </si>
  <si>
    <t>Klik op elk tabblad in het lint om diverse onderdelen zichtbaar te maken of scrol met het muiswiel door het lint</t>
  </si>
  <si>
    <r>
      <t xml:space="preserve">Maak in cel I29 een Vorm (zie voorbeeld) - </t>
    </r>
    <r>
      <rPr>
        <b/>
        <sz val="12"/>
        <color indexed="8"/>
        <rFont val="Calibri"/>
        <family val="2"/>
      </rPr>
      <t>Invoegen</t>
    </r>
    <r>
      <rPr>
        <sz val="12"/>
        <color indexed="8"/>
        <rFont val="Calibri"/>
        <family val="2"/>
      </rPr>
      <t xml:space="preserve"> - V</t>
    </r>
    <r>
      <rPr>
        <b/>
        <sz val="12"/>
        <color indexed="8"/>
        <rFont val="Calibri"/>
        <family val="2"/>
      </rPr>
      <t>ormen</t>
    </r>
    <r>
      <rPr>
        <sz val="12"/>
        <color indexed="8"/>
        <rFont val="Calibri"/>
        <family val="2"/>
      </rPr>
      <t xml:space="preserve"> klik op de vorm - Gedachte wolk</t>
    </r>
  </si>
  <si>
    <t>Onderdelen van het scherm, Lint en Opslaan</t>
  </si>
  <si>
    <t>Bestudeer de onderwerpen van tabblad - Invoegen</t>
  </si>
  <si>
    <t>Standaard</t>
  </si>
  <si>
    <t>Selecteer het beriek  A2 t/m L21</t>
  </si>
  <si>
    <r>
      <t xml:space="preserve">Afdrukvoorbeeld bekijken - klik Bestand - </t>
    </r>
    <r>
      <rPr>
        <b/>
        <sz val="12"/>
        <color indexed="8"/>
        <rFont val="Calibri"/>
        <family val="2"/>
      </rPr>
      <t>Afdrukken</t>
    </r>
    <r>
      <rPr>
        <sz val="12"/>
        <color indexed="8"/>
        <rFont val="Calibri"/>
        <family val="2"/>
      </rPr>
      <t xml:space="preserve"> - </t>
    </r>
    <r>
      <rPr>
        <b/>
        <sz val="12"/>
        <color indexed="8"/>
        <rFont val="Calibri"/>
        <family val="2"/>
      </rPr>
      <t>Afdrukvoorbeeld is zichtbaar - of knop Afdrukvoorbeeld in de minibalk</t>
    </r>
  </si>
  <si>
    <t>Oefening 2 Afdrukvoorbeeld en pagina instellingen</t>
  </si>
  <si>
    <t>Klik tabblad Pagina-indeling - Afdrukstand - kies liggend (het document wordt in de breedte/liggend uitgeprint)</t>
  </si>
  <si>
    <t>Afdrukmarge verkeinen - Bestand - Afdrukken - Smalle marge instellen</t>
  </si>
  <si>
    <t xml:space="preserve">Controleer in het afdrukvoorbeeld of gewenste selectie ook daadwerkelijk wordt afgedrukt </t>
  </si>
  <si>
    <t>Pagina laten afdrukken op 1 pagina indien iets te groot gemaakt voor A4</t>
  </si>
  <si>
    <t>Bestand - Afdrukken - Pagina-instelling - Aanpassen bij 1 bij 1 pagina's aanvinken</t>
  </si>
  <si>
    <t>Rijen en kolommen op maat instellen</t>
  </si>
  <si>
    <t>Andere manier is selecteer alle kolommen - rechtermuisklik - Kolombreedte - 5 - OK</t>
  </si>
  <si>
    <t>Oefening 3 Tabel maken van de tafel van 10 met de vulgreep en kolommen automatisch passend maken</t>
  </si>
  <si>
    <t>Oefening 2 Vulgreep oefeningen</t>
  </si>
  <si>
    <r>
      <t xml:space="preserve">Typ in cel B16 </t>
    </r>
    <r>
      <rPr>
        <b/>
        <sz val="12"/>
        <color indexed="8"/>
        <rFont val="Calibri"/>
        <family val="2"/>
      </rPr>
      <t>maandag</t>
    </r>
    <r>
      <rPr>
        <sz val="12"/>
        <color indexed="8"/>
        <rFont val="Calibri"/>
        <family val="2"/>
      </rPr>
      <t xml:space="preserve"> in cel C16 </t>
    </r>
    <r>
      <rPr>
        <b/>
        <sz val="12"/>
        <color indexed="8"/>
        <rFont val="Calibri"/>
        <family val="2"/>
      </rPr>
      <t>dinsdag</t>
    </r>
    <r>
      <rPr>
        <sz val="12"/>
        <color indexed="8"/>
        <rFont val="Calibri"/>
        <family val="2"/>
      </rPr>
      <t xml:space="preserve"> selecteer de 2 cellen en sleep met de vulgreep de dagen tot zondag door</t>
    </r>
  </si>
  <si>
    <r>
      <t xml:space="preserve">Typ in cel B13 </t>
    </r>
    <r>
      <rPr>
        <b/>
        <sz val="12"/>
        <color indexed="8"/>
        <rFont val="Calibri"/>
        <family val="2"/>
      </rPr>
      <t>januari</t>
    </r>
    <r>
      <rPr>
        <sz val="12"/>
        <color indexed="8"/>
        <rFont val="Calibri"/>
        <family val="2"/>
      </rPr>
      <t xml:space="preserve"> in cel C13 </t>
    </r>
    <r>
      <rPr>
        <b/>
        <sz val="12"/>
        <color indexed="8"/>
        <rFont val="Calibri"/>
        <family val="2"/>
      </rPr>
      <t>februari</t>
    </r>
    <r>
      <rPr>
        <sz val="12"/>
        <color indexed="8"/>
        <rFont val="Calibri"/>
        <family val="2"/>
      </rPr>
      <t xml:space="preserve"> selecteer de 2 cellen en sleep met de vulgreep de maanden tot december door</t>
    </r>
  </si>
  <si>
    <r>
      <t>Typ in cel B18 cijfer 10</t>
    </r>
    <r>
      <rPr>
        <sz val="12"/>
        <color indexed="8"/>
        <rFont val="Calibri"/>
        <family val="2"/>
      </rPr>
      <t xml:space="preserve"> in cel C18 cijfer </t>
    </r>
    <r>
      <rPr>
        <b/>
        <sz val="12"/>
        <color indexed="8"/>
        <rFont val="Calibri"/>
        <family val="2"/>
      </rPr>
      <t>20,</t>
    </r>
    <r>
      <rPr>
        <sz val="12"/>
        <color indexed="8"/>
        <rFont val="Calibri"/>
        <family val="2"/>
      </rPr>
      <t xml:space="preserve"> selecteer de 2 cellen en sleep met de vulgreep de cijfers door tot 100</t>
    </r>
  </si>
  <si>
    <t xml:space="preserve">Selecteer 5 kolommen van de dagen vanaf T 2x klik op overgang/tussen om passend te maken of </t>
  </si>
  <si>
    <t>Maak de hoogte van rij 25 met de rechtermuisknop 18,5</t>
  </si>
  <si>
    <t>Opdracht hier namaken</t>
  </si>
  <si>
    <t>Oefening 1 Kolommen op diverse manieren passend maken aan de inhoud</t>
  </si>
  <si>
    <t>Sorteren en Filteren van gegevens uit een database</t>
  </si>
  <si>
    <t>Nr</t>
  </si>
  <si>
    <t>Kaderlijnen maken met het knopje Rand in de opdracht hetzelfde als in het voorbeeld</t>
  </si>
  <si>
    <t>Open het knopje Randen op het pijltje aan de rechterkant</t>
  </si>
  <si>
    <t>Selecteer het vlak onder de opdracht waar de lijnen in gezet worden hetzelfde als het voorbeeld</t>
  </si>
  <si>
    <t>Kies de lijnstijl zoals in het voorbeeldblad</t>
  </si>
  <si>
    <t>Selecteer het hele vlak waar de lijnen in moeten komen (let op de verticale lijnen niet de hele tabel selecteren)</t>
  </si>
  <si>
    <t xml:space="preserve">Tabelranden in één handeling opmaken met verschillende lijnen via Celeigenschappen </t>
  </si>
  <si>
    <r>
      <t xml:space="preserve">Grotere vakken kunnen in een keer worden opgemaakt met  de rechtermuisknop - </t>
    </r>
    <r>
      <rPr>
        <b/>
        <sz val="12"/>
        <rFont val="Calibri"/>
        <family val="2"/>
      </rPr>
      <t>Celeigenschappen -</t>
    </r>
    <r>
      <rPr>
        <sz val="12"/>
        <rFont val="Calibri"/>
        <family val="2"/>
      </rPr>
      <t xml:space="preserve"> tabblad </t>
    </r>
    <r>
      <rPr>
        <b/>
        <sz val="12"/>
        <rFont val="Calibri"/>
        <family val="2"/>
      </rPr>
      <t>Rand</t>
    </r>
  </si>
  <si>
    <t>Kies eerst de kleur dan de lijndikte en klik de lijn op het knopje op de juiste plaats</t>
  </si>
  <si>
    <t>Voornaam</t>
  </si>
  <si>
    <t>Startdatum</t>
  </si>
  <si>
    <t>Lft</t>
  </si>
  <si>
    <t>Tentamen</t>
  </si>
  <si>
    <t>Pnt</t>
  </si>
  <si>
    <t>Opmerking</t>
  </si>
  <si>
    <t>Maak een formule (aantal x prijs in cel K16 (wordt automatisch doorgevoerd in de hele tabel)</t>
  </si>
  <si>
    <t xml:space="preserve">Rij invoegen midden in tabel =Ctrl + of onderaan in laatste cel klik - tab </t>
  </si>
  <si>
    <t>Kies de tabelstijl Normaal 4</t>
  </si>
  <si>
    <t>Alle formules worden in tabel automatisch bijgewerkt  bij nieuwe rij  invoegen:</t>
  </si>
  <si>
    <t>Filter het artikel op dranken - filter wissen - filter vervolgens op groenten - laat filter staan</t>
  </si>
  <si>
    <t>Verander het Totaal in Aantal (pijltje rechts van K28) om de aantallen van groenten eruit te halen</t>
  </si>
  <si>
    <t>Totaalrij invoegen via - Hulpmiddelen - Totaalrij aan vinken</t>
  </si>
  <si>
    <t>Aantalkolom selecteren -  klik op onderrand cel voor kolomselectie = kolom invoegen Ctrl + - naam Regio</t>
  </si>
  <si>
    <t>Tekst bewerken, Patroon, Autovorm, Teksvakken en Wordart</t>
  </si>
  <si>
    <t xml:space="preserve"> Randen en Opmaak</t>
  </si>
  <si>
    <t xml:space="preserve"> Formules leren maken</t>
  </si>
  <si>
    <t>januari inkomsten</t>
  </si>
  <si>
    <t>januari uitgaven</t>
  </si>
  <si>
    <t>Totalen inkomsten</t>
  </si>
  <si>
    <t>winst januari</t>
  </si>
  <si>
    <t>Let op bij kopieren van formules, volledig bereik meenemen en dan formule kopieren</t>
  </si>
  <si>
    <t>Oefening 2 Formule maken en kopiëren/plakken ctrl+c / ctrl+v en met de vulgreep plakken</t>
  </si>
  <si>
    <t xml:space="preserve"> Kanoverhuur</t>
  </si>
  <si>
    <t>Bereken de kosten en de opbrengst van de tabel Kanoverhuur in rij 14</t>
  </si>
  <si>
    <t>klik de cel aan die opgeteld moet worden (C11) gevolgd door + (operator) herhaal dit tot alles is opgeteld</t>
  </si>
  <si>
    <r>
      <t xml:space="preserve">Als alles is opgeteld klik </t>
    </r>
    <r>
      <rPr>
        <b/>
        <sz val="12"/>
        <rFont val="Calibri"/>
        <family val="2"/>
      </rPr>
      <t>Enter</t>
    </r>
    <r>
      <rPr>
        <sz val="12"/>
        <rFont val="Calibri"/>
        <family val="2"/>
      </rPr>
      <t xml:space="preserve"> (formule bevestigen, tevens einde formule)</t>
    </r>
  </si>
  <si>
    <t>Maak in tabel januari inkomsten en uitgaven een handmatige formule (zie voorbeeld D13)</t>
  </si>
  <si>
    <t>klik in de cel (E10) gevolgd door + klik in cel E11 gevolgd door + klik in cel E12 - Enter</t>
  </si>
  <si>
    <t>Herhaal dit voor alle formules ook voor de uitgaven, bereken vervolgens ook de totalen inkomsten en uitgaven in H13 en H20</t>
  </si>
  <si>
    <t>Bereken de winst met de formule Totalen inkomsten min totalen uitgaven =in cel H15 klik H13-H20</t>
  </si>
  <si>
    <t xml:space="preserve">Maak een formule in cel C31 (het totaal van week 1) - kopier de formule - tab naar de volgende cel - ctrl + v </t>
  </si>
  <si>
    <t>Tab en plak de formules in de rest van de weken</t>
  </si>
  <si>
    <t>Maak een formule in C40 en trek deze met de vulgreep door tot het einde</t>
  </si>
  <si>
    <t>één formule maken, deze kopieren en in de andere grijzen cellen tabben en Plakken is Ctrl + V</t>
  </si>
  <si>
    <t>Maak een formule van de netto opbrengst per week (opbrengst min kosten)</t>
  </si>
  <si>
    <t>Maak een formule van de totalen Winst ecl. G23 (opbrengst - kosten) en BTW winst X 0,21 en winst incl = G26*1,21</t>
  </si>
  <si>
    <t>Ga naar cel C19 Jaaromzet maak een formule van alle totaal bedragen van elk kwartaal</t>
  </si>
  <si>
    <t>Klik als U er niet uit komt in de cel C33 om te kijken hoe de formule is opgebouwd</t>
  </si>
  <si>
    <t>Klik in H25 en Autosom</t>
  </si>
  <si>
    <t>Kopieer cel F39 - 1,1 - selecteer alle cellen Prijs per stuk - Plakken speciaal - vermenigvuldigen - OK</t>
  </si>
  <si>
    <r>
      <t xml:space="preserve">Typ een = teken in het grijze vak klik op cel F10 Toaal - typ </t>
    </r>
    <r>
      <rPr>
        <i/>
        <sz val="12"/>
        <rFont val="Calibri"/>
        <family val="2"/>
      </rPr>
      <t>(operator</t>
    </r>
    <r>
      <rPr>
        <sz val="12"/>
        <rFont val="Calibri"/>
        <family val="2"/>
      </rPr>
      <t xml:space="preserve"> Vermenigvuldigen * ) * - typ 0,21 - enter</t>
    </r>
  </si>
  <si>
    <t>Klik op L10 en typ het getal 10  enter - Klik op L11 en typ het getal 15  enter.</t>
  </si>
  <si>
    <t>Bereken 52 keer 37,50 eenmalig - typ = in willekeurige cel 52*37,50 - Enter</t>
  </si>
  <si>
    <t>Oefening 1 Celeigenschappen instellen voor diverse onderwerpen</t>
  </si>
  <si>
    <t>Controleer of de gevonden items ook alleen maar in kolom H staan (anders later handmatig corrigeren)</t>
  </si>
  <si>
    <r>
      <t xml:space="preserve">Klik filter catagorie </t>
    </r>
    <r>
      <rPr>
        <b/>
        <sz val="12"/>
        <rFont val="Calibri"/>
        <family val="2"/>
      </rPr>
      <t>Leeftijd</t>
    </r>
    <r>
      <rPr>
        <sz val="12"/>
        <rFont val="Calibri"/>
        <family val="2"/>
      </rPr>
      <t xml:space="preserve"> alleen boven de 30 jaar - </t>
    </r>
    <r>
      <rPr>
        <b/>
        <sz val="12"/>
        <rFont val="Calibri"/>
        <family val="2"/>
      </rPr>
      <t>Getalfilters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Is groter dan</t>
    </r>
    <r>
      <rPr>
        <sz val="12"/>
        <rFont val="Calibri"/>
        <family val="2"/>
      </rPr>
      <t xml:space="preserve"> typ 30 in venster - </t>
    </r>
    <r>
      <rPr>
        <b/>
        <sz val="12"/>
        <rFont val="Calibri"/>
        <family val="2"/>
      </rPr>
      <t>OK</t>
    </r>
  </si>
  <si>
    <t xml:space="preserve">Filter alle plaatsen van Heythuysen kopiër ze en plak deze </t>
  </si>
  <si>
    <r>
      <t xml:space="preserve">Verwijder de filter </t>
    </r>
    <r>
      <rPr>
        <b/>
        <sz val="12"/>
        <rFont val="Calibri"/>
        <family val="2"/>
      </rPr>
      <t>Sorteren en filteren - Filter - uitvinken.</t>
    </r>
    <r>
      <rPr>
        <sz val="12"/>
        <rFont val="Calibri"/>
        <family val="2"/>
      </rPr>
      <t xml:space="preserve"> - filter leeftijd kleiner dan 30 en plak deze naast koken maak een - </t>
    </r>
  </si>
  <si>
    <t>Kopiër de gegevens en plak deze in een nieuw werkblad - ctrl +c - ctrl +n -ctrl + v geef het tabblad de naam Koken</t>
  </si>
  <si>
    <t>nieuwe tab met de naam dansen - verwijder de werkmap zonder opslaan en wis de Leeftijdfilter uit opdr. 6</t>
  </si>
  <si>
    <r>
      <t xml:space="preserve">Selecteer rij 12 en zet er een filter in via </t>
    </r>
    <r>
      <rPr>
        <b/>
        <sz val="12"/>
        <rFont val="Calibri"/>
        <family val="2"/>
      </rPr>
      <t xml:space="preserve">tabblad Start - Bewerken - Sorteren en filteren </t>
    </r>
    <r>
      <rPr>
        <sz val="12"/>
        <rFont val="Calibri"/>
        <family val="2"/>
      </rPr>
      <t>kies</t>
    </r>
    <r>
      <rPr>
        <b/>
        <sz val="12"/>
        <rFont val="Calibri"/>
        <family val="2"/>
      </rPr>
      <t xml:space="preserve"> Filter</t>
    </r>
  </si>
  <si>
    <t>Gegevens sorteren en filter toepassen en in nieuwe werkmap verdelen</t>
  </si>
  <si>
    <r>
      <t xml:space="preserve">Selecteer de hele tabel (ctrl + a + a) tabblad Start - Bewerken - </t>
    </r>
    <r>
      <rPr>
        <b/>
        <sz val="12"/>
        <rFont val="Calibri"/>
        <family val="2"/>
      </rPr>
      <t xml:space="preserve">Sorteren en filteren </t>
    </r>
    <r>
      <rPr>
        <sz val="12"/>
        <rFont val="Calibri"/>
        <family val="2"/>
      </rPr>
      <t>kies van</t>
    </r>
    <r>
      <rPr>
        <b/>
        <sz val="12"/>
        <rFont val="Calibri"/>
        <family val="2"/>
      </rPr>
      <t xml:space="preserve"> A tot Z</t>
    </r>
    <r>
      <rPr>
        <sz val="12"/>
        <rFont val="Calibri"/>
        <family val="2"/>
      </rPr>
      <t xml:space="preserve"> </t>
    </r>
  </si>
  <si>
    <t>Totalen uitgaven</t>
  </si>
  <si>
    <t>Oefening 1 Formule maken (optellen en aftrekken)</t>
  </si>
  <si>
    <t>Oefeining 1 Een tabel maken en indelen</t>
  </si>
  <si>
    <t>Oefeining 1 De voordelen van een tabel uitproberen via onderstaande uitleg</t>
  </si>
  <si>
    <t>Klik in laatste cel met Tab - nieuwe rij wordt ingevoegd</t>
  </si>
  <si>
    <t>Filteren en sorteren kan via de pijltjes in de titelrij</t>
  </si>
  <si>
    <t>Automatisch subtotaal bij filteren (alleen het daadwerkelijk in beeld zijnde gegevens worden berekend)</t>
  </si>
  <si>
    <t>Bij scrollen blijven de titels van de tabel zichtbaar in de kolommen (zet titelrij van tabel net onder de kolommen en scrol met de muis naar boven)</t>
  </si>
  <si>
    <t>Selecteer de gewenste rij bv. Voor accent (B,I ofU) of opmaak Kleur/lijn) met Shift - spatie</t>
  </si>
  <si>
    <t>Hetzelfde geldt voor de kolom - Selecteer de gewenste kolom bv. Voor celeigenschappen met Ctrl - spatie</t>
  </si>
  <si>
    <t>Inhoud kolom selecteren = Shift 2x klik onderkant cel</t>
  </si>
  <si>
    <t>Tabellen en de voordelen van Tabellen</t>
  </si>
  <si>
    <t>Oefening 1 Formule maken en met vulgreep doorvoeren</t>
  </si>
  <si>
    <t>Oefening 1 Formule maken in meerdere werkbladen</t>
  </si>
  <si>
    <t>Maak tabbladen met de kwartalen zichtbaar - r.muisklik in tabblad Opd.13 - Zichtbaar maken</t>
  </si>
  <si>
    <t>Maak een formule onder de cellen onder het Bedrag cel C12 in alle kwartalen (aantal x prijs)</t>
  </si>
  <si>
    <t>Bereken het totaal met de functie Autosom (de omgevallen M)</t>
  </si>
  <si>
    <t>Koppel het saldo van vorige maand in cel F15</t>
  </si>
  <si>
    <t>Maak in het gele vak een formule van ontvangsten min uitgaven</t>
  </si>
  <si>
    <t xml:space="preserve">Maak In F16 (1 jan) een cumulatieve formule  zoals in het voorbeeld </t>
  </si>
  <si>
    <t>Bereken de ontvangsten min de uitgaven plus het saldo vorige maand (de cel erboven)</t>
  </si>
  <si>
    <t>Gebruik de vulgreep om het voor alle dagen door te voeren</t>
  </si>
  <si>
    <t>Koppel cel F14 met cel F27 zie voorbeeld</t>
  </si>
  <si>
    <t>Wijnsoort uit Griekenland</t>
  </si>
  <si>
    <t xml:space="preserve">Maak deze oefening na als in het voorbeeld - Indien onduidelijk altijd de formules aanklikken in het voorbeeld </t>
  </si>
  <si>
    <t>Maak eerst de formules op rij 17 zonder dollartekens achter de rij en kolom - alle formules selecteren en doorvoeren</t>
  </si>
  <si>
    <t>Nu gaat het fout - klik in de formule waar een absolute cel is gebruikt E17 - klik in de formuleblak de cursor in of achter C12</t>
  </si>
  <si>
    <t>klik op F4  of fn + F4 (nieuw toetsenbord) ( nu staan er $ voor en achter Cel staat nu vast (absoluut) tijdens doorvoeren)</t>
  </si>
  <si>
    <t>winst 25%</t>
  </si>
  <si>
    <t>Plus</t>
  </si>
  <si>
    <t>Het zelfde principe toepassen voor de winst in cel F17 met de absolute cel van de winst F13</t>
  </si>
  <si>
    <t>Klant betaald verkoop - Inkoop plus de Winst in cel G17</t>
  </si>
  <si>
    <t>Winst is Aantal flessen C17 * Winst F17 of Verkoop- Inkoop tussen haakjes C17*(G17-E17)</t>
  </si>
  <si>
    <r>
      <t xml:space="preserve">Maak in K21 van de </t>
    </r>
    <r>
      <rPr>
        <b/>
        <sz val="12"/>
        <rFont val="Calibri"/>
        <family val="2"/>
      </rPr>
      <t>camping inkomsten</t>
    </r>
    <r>
      <rPr>
        <sz val="12"/>
        <rFont val="Calibri"/>
        <family val="2"/>
      </rPr>
      <t xml:space="preserve"> een formule van het totaal (hele tabel C13:I17) met de </t>
    </r>
    <r>
      <rPr>
        <b/>
        <sz val="12"/>
        <rFont val="Calibri"/>
        <family val="2"/>
      </rPr>
      <t xml:space="preserve">Functie Som </t>
    </r>
  </si>
  <si>
    <t>Klik in cel C18 en op Autosom - voer met de vulgreep de rest van de dgen door op rij 18</t>
  </si>
  <si>
    <r>
      <t xml:space="preserve">Selecteer de hele tabel C13:I17 - </t>
    </r>
    <r>
      <rPr>
        <b/>
        <sz val="12"/>
        <rFont val="Calibri"/>
        <family val="2"/>
      </rPr>
      <t>Enter</t>
    </r>
  </si>
  <si>
    <t>Afdeling 1</t>
  </si>
  <si>
    <t>Afdeling 2</t>
  </si>
  <si>
    <t>Afdeling 3</t>
  </si>
  <si>
    <r>
      <t xml:space="preserve">Hetzelfde voor </t>
    </r>
    <r>
      <rPr>
        <b/>
        <sz val="12"/>
        <rFont val="Calibri"/>
        <family val="2"/>
      </rPr>
      <t>externkosten</t>
    </r>
    <r>
      <rPr>
        <sz val="12"/>
        <rFont val="Calibri"/>
        <family val="2"/>
      </rPr>
      <t xml:space="preserve"> gebruik voor elk afdeling een apart venster in de functie som (zie voorbeeld)</t>
    </r>
  </si>
  <si>
    <t>Bereken eventueel met de autosom de afdelingen apart klik in cel D27 - Autosom - selecteer afdeling 1 - Enter</t>
  </si>
  <si>
    <t>Statistische functies: Minimum, maximum en gemiddeldegebruiken</t>
  </si>
  <si>
    <r>
      <t xml:space="preserve">Selecteer de hele tabel van de Campin inkomsten  - </t>
    </r>
    <r>
      <rPr>
        <b/>
        <sz val="12"/>
        <rFont val="Calibri"/>
        <family val="2"/>
      </rPr>
      <t>Enter</t>
    </r>
  </si>
  <si>
    <t>Zet de dagen verticaal 45 gr. zoals in het v.b sleep rij 9 ongeveer 50 pixels hoog</t>
  </si>
  <si>
    <t>Klik in cel I23 waar ja of nee is gegeneerd of selecteer de hele reeks van cel C23:C29</t>
  </si>
  <si>
    <t xml:space="preserve">De voorwaardelijke instellingen kunnen worden bekeken en gecorigeerd onder: </t>
  </si>
  <si>
    <r>
      <t xml:space="preserve">typ = in de gele cel G15  - open de functie </t>
    </r>
    <r>
      <rPr>
        <b/>
        <i/>
        <sz val="12"/>
        <rFont val="Calibri"/>
        <family val="2"/>
      </rPr>
      <t>Gemiddelde</t>
    </r>
    <r>
      <rPr>
        <sz val="12"/>
        <rFont val="Calibri"/>
        <family val="2"/>
      </rPr>
      <t xml:space="preserve"> - selecteer de cijfers van het theorie-examen - </t>
    </r>
    <r>
      <rPr>
        <b/>
        <sz val="12"/>
        <rFont val="Calibri"/>
        <family val="2"/>
      </rPr>
      <t>OK</t>
    </r>
  </si>
  <si>
    <t>Klik in de gele cellen waar functies staan en open de functie met         voor de formulebalk</t>
  </si>
  <si>
    <t>In het 4e veld een 0 eind afbetaling gaat naar 0 (laatste betaling)</t>
  </si>
  <si>
    <t>Verklein de grafiek via de ankerpunten in de hoeken - Sleep de grafiek op maat en op de juiste plaats</t>
  </si>
  <si>
    <t>klik in het taartpuntje - Hulpmiddelen - kies een grijze grafiekstijl</t>
  </si>
  <si>
    <r>
      <t xml:space="preserve">Selecteer de gegevens van kwartaal kasgegevens samen met de titelrij -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Grafiek - </t>
    </r>
    <r>
      <rPr>
        <b/>
        <sz val="12"/>
        <rFont val="Calibri"/>
        <family val="2"/>
      </rPr>
      <t>Circel</t>
    </r>
    <r>
      <rPr>
        <sz val="12"/>
        <rFont val="Calibri"/>
        <family val="2"/>
      </rPr>
      <t xml:space="preserve"> 3D</t>
    </r>
  </si>
  <si>
    <r>
      <t xml:space="preserve">klik met de rechtermuisknop in het taartpuntje - </t>
    </r>
    <r>
      <rPr>
        <b/>
        <sz val="12"/>
        <rFont val="Calibri"/>
        <family val="2"/>
      </rPr>
      <t>Gegevenslabels opmaken - kies waarden geen %</t>
    </r>
  </si>
  <si>
    <t>Maak de 2e grafiek op dezelfde manier als de 1e en als bovenstaand beschreven (probeer het voorbeeld na te maken)</t>
  </si>
  <si>
    <r>
      <t xml:space="preserve"> Kolom met de antwoorden van de kwis E verbergen (rechter muiskllik op kolom E - </t>
    </r>
    <r>
      <rPr>
        <b/>
        <sz val="12"/>
        <rFont val="Calibri"/>
        <family val="2"/>
      </rPr>
      <t>Verbergen)</t>
    </r>
  </si>
  <si>
    <r>
      <t xml:space="preserve">Ga naar het voorbeeld en schrijf de formule in D42 over of </t>
    </r>
    <r>
      <rPr>
        <b/>
        <sz val="12"/>
        <color indexed="8"/>
        <rFont val="Calibri"/>
        <family val="2"/>
      </rPr>
      <t>Kopiër</t>
    </r>
    <r>
      <rPr>
        <sz val="12"/>
        <color indexed="8"/>
        <rFont val="Calibri"/>
        <family val="2"/>
      </rPr>
      <t xml:space="preserve"> deze</t>
    </r>
  </si>
  <si>
    <t>In Cel D29 komt de Formule te staan van de hoeveelheid goede antwoorden typ = AANTAL.ALS - selecteer D19 tot D28 - Criteria = Goed!</t>
  </si>
  <si>
    <t>Vul een aantal antwoorden in om de aantallen goed te controleren</t>
  </si>
  <si>
    <t xml:space="preserve">Selecteer kolom C (antwoorden) - r.m klik in selectie - Celeigenschappen -  tabblad Bescherming - Geblokkeerd uitvinken </t>
  </si>
  <si>
    <t>Selecteer de cellen waar de formules in staan D19 t/m D28</t>
  </si>
  <si>
    <t>R.m klik in selectie - Celeigenschappen -  tabblad Bescherming - Verborgen aanvinken (alles is nu ingesteld voor te beveiligen)</t>
  </si>
  <si>
    <t>Wat betekend de sneltoets ctrl + X</t>
  </si>
  <si>
    <t>knippen</t>
  </si>
  <si>
    <t>Waar vind je alle mappen en hardeschijven</t>
  </si>
  <si>
    <t xml:space="preserve">delete </t>
  </si>
  <si>
    <t>c</t>
  </si>
  <si>
    <t>wel</t>
  </si>
  <si>
    <t>i</t>
  </si>
  <si>
    <t>Klik in de cel waar de gegevens worden uitgeklapt via een pulldown menu (bv A16)</t>
  </si>
  <si>
    <t>Oefening 1 Valideren op 3 manieren</t>
  </si>
  <si>
    <t xml:space="preserve">Opdracht: Het valideren wordt hier in drie methodes ingesteld </t>
  </si>
  <si>
    <t>(zie voorbeeld A6, C6 en E6 in Gegevens - Gegevensvalidatie)</t>
  </si>
  <si>
    <t>Tabblad Invoerbericht invullen - Alleen hele getallen - Titel Beoordeling</t>
  </si>
  <si>
    <t>Tabblad Foutmelding - Titel is Beoordeel - Foutbericht - Alleen getallen onder de 10 gebruiken</t>
  </si>
  <si>
    <t>Daarna gewenste bestaande bron selecteren bv I8 t/m I16</t>
  </si>
  <si>
    <t>Omgaan met tekst met Celeigenschappen en functies</t>
  </si>
  <si>
    <t xml:space="preserve">Teksten in formules en Eigenschappen van cellen en tekst </t>
  </si>
  <si>
    <t xml:space="preserve">Test oefening met opmaak, randen en Celeigenschappen </t>
  </si>
  <si>
    <t>Voor gevorderen Pagina uitprinten en namaken</t>
  </si>
  <si>
    <t>Kolom, rij en Vulgreep (doorvoeren)</t>
  </si>
  <si>
    <t>Eenvoudig rekenen in Excel</t>
  </si>
  <si>
    <t>Klik in een willekeurige cel in de gegevens van de te maken tabel - klik Opmaken als tabel in het lint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</si>
</sst>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7" formatCode="&quot;€&quot;\ #,##0.00;&quot;€&quot;\ \-#,##0.00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&quot;€&quot;\ #,##0.00_-;[Red]&quot;€&quot;\ #,##0.00\-"/>
    <numFmt numFmtId="165" formatCode="_-&quot;€&quot;\ * #,##0.00_-;_-&quot;€&quot;\ * #,##0.00\-;_-&quot;€&quot;\ * &quot;-&quot;??_-;_-@_-"/>
    <numFmt numFmtId="166" formatCode="_-* #,##0.00_-;_-* #,##0.00\-;_-* &quot;-&quot;??_-;_-@_-"/>
    <numFmt numFmtId="167" formatCode="_(&quot;€&quot;* #,##0.00_);_(&quot;€&quot;* \(#,##0.00\);_(&quot;€&quot;* &quot;-&quot;??_);_(@_)"/>
    <numFmt numFmtId="168" formatCode="_-* #,##0_-;_-* #,##0\-;_-* &quot;-&quot;??_-;_-@_-"/>
    <numFmt numFmtId="169" formatCode="_-&quot;F&quot;\ * #,##0.00_-;_-&quot;F&quot;\ * #,##0.00\-;_-&quot;F&quot;\ * &quot;-&quot;??_-;_-@_-"/>
    <numFmt numFmtId="170" formatCode="_-* #,##0.0000_-;_-* #,##0.0000\-;_-* &quot;-&quot;??_-;_-@_-"/>
    <numFmt numFmtId="171" formatCode="0.0%"/>
    <numFmt numFmtId="172" formatCode="_-* #,##0.0000_-;_-* #,##0.0000\-;_-* &quot;-&quot;????_-;_-@_-"/>
    <numFmt numFmtId="173" formatCode="0.0"/>
    <numFmt numFmtId="174" formatCode="0.0E+00"/>
    <numFmt numFmtId="175" formatCode="#,##0.00_ ;\-#,##0.00\ "/>
    <numFmt numFmtId="176" formatCode="#,##0.0"/>
    <numFmt numFmtId="177" formatCode="0#########"/>
    <numFmt numFmtId="178" formatCode="&quot;F&quot;\ #,##0.00_-;[Red]&quot;F&quot;\ #,##0.00\-"/>
    <numFmt numFmtId="179" formatCode="_([$€-2]\ * #,##0.00_);_([$€-2]\ * \(#,##0.00\);_([$€-2]\ * &quot;-&quot;??_);_(@_)"/>
    <numFmt numFmtId="180" formatCode="0\ &quot;jaar&quot;"/>
    <numFmt numFmtId="181" formatCode="d/m/yyyy\ "/>
    <numFmt numFmtId="182" formatCode="[$nog]\ #,##0.00;[Yellow]#,##0.00\ [$teveel]"/>
    <numFmt numFmtId="183" formatCode="[Yellow][$nog]\ #,##0.00;[Red]#,##0.00\ [$teveel]"/>
    <numFmt numFmtId="184" formatCode="yy\+mm\+dd"/>
    <numFmt numFmtId="185" formatCode="[Blue][$nog]\ #,##0.00;[Red]#,##0.00\ [$teveel]"/>
    <numFmt numFmtId="186" formatCode="_(&quot;€&quot;\ * #,##0.00_);_(&quot;€&quot;\ * \(#,##0.00\);_(&quot;€&quot;\ * &quot;-&quot;??_);_(@_)"/>
    <numFmt numFmtId="187" formatCode="#,##0\ [$KM-141A];\-#,##0\ [$KM-141A]"/>
    <numFmt numFmtId="188" formatCode="#,##0\ [$KM-101A]"/>
    <numFmt numFmtId="189" formatCode="#,##0\ [$KM-181A];[Red]#,##0\ [$KM-181A]"/>
    <numFmt numFmtId="190" formatCode="dd/mm/yyyy"/>
    <numFmt numFmtId="191" formatCode="&quot;F&quot;\ #,##0.00"/>
    <numFmt numFmtId="192" formatCode="_-&quot;ƒ&quot;\ * #,##0.00_-;_-&quot;ƒ&quot;\ * #,##0.00\-;_-&quot;ƒ&quot;\ * &quot;-&quot;??_-;_-@_-"/>
  </numFmts>
  <fonts count="18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hadow/>
      <sz val="28"/>
      <color indexed="62"/>
      <name val="Calibri"/>
      <family val="2"/>
    </font>
    <font>
      <b/>
      <sz val="26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14"/>
      <color indexed="9"/>
      <name val="Calibri"/>
      <family val="2"/>
    </font>
    <font>
      <sz val="14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12"/>
      <name val="Calibri"/>
      <family val="2"/>
    </font>
    <font>
      <b/>
      <sz val="10"/>
      <name val="Calibri"/>
      <family val="2"/>
    </font>
    <font>
      <b/>
      <sz val="20"/>
      <color indexed="10"/>
      <name val="Calibri"/>
      <family val="2"/>
    </font>
    <font>
      <b/>
      <sz val="12"/>
      <name val="Calibri"/>
      <family val="2"/>
    </font>
    <font>
      <b/>
      <u/>
      <sz val="12"/>
      <color indexed="8"/>
      <name val="Calibri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color indexed="10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sz val="14"/>
      <color indexed="9"/>
      <name val="Calibri"/>
      <family val="2"/>
    </font>
    <font>
      <b/>
      <u/>
      <sz val="16"/>
      <color indexed="9"/>
      <name val="Calibri"/>
      <family val="2"/>
    </font>
    <font>
      <sz val="14"/>
      <color indexed="12"/>
      <name val="Calibri"/>
      <family val="2"/>
    </font>
    <font>
      <b/>
      <sz val="14"/>
      <name val="Calibri"/>
      <family val="2"/>
    </font>
    <font>
      <sz val="12"/>
      <color indexed="9"/>
      <name val="Calibri"/>
      <family val="2"/>
    </font>
    <font>
      <sz val="14"/>
      <name val="Calibri"/>
      <family val="2"/>
    </font>
    <font>
      <sz val="11"/>
      <color indexed="12"/>
      <name val="Calibri"/>
      <family val="2"/>
    </font>
    <font>
      <sz val="12"/>
      <color indexed="12"/>
      <name val="Calibri"/>
      <family val="2"/>
    </font>
    <font>
      <b/>
      <sz val="14"/>
      <color indexed="10"/>
      <name val="Calibri"/>
      <family val="2"/>
    </font>
    <font>
      <b/>
      <sz val="11"/>
      <name val="Calibri"/>
      <family val="2"/>
    </font>
    <font>
      <sz val="20"/>
      <name val="Calibri"/>
      <family val="2"/>
    </font>
    <font>
      <sz val="12"/>
      <color indexed="23"/>
      <name val="Calibri"/>
      <family val="2"/>
    </font>
    <font>
      <b/>
      <sz val="22"/>
      <name val="Calibri"/>
      <family val="2"/>
    </font>
    <font>
      <sz val="16"/>
      <name val="Calibri"/>
      <family val="2"/>
    </font>
    <font>
      <b/>
      <i/>
      <sz val="16"/>
      <name val="Calibri"/>
      <family val="2"/>
    </font>
    <font>
      <sz val="10"/>
      <color indexed="12"/>
      <name val="Calibri"/>
      <family val="2"/>
    </font>
    <font>
      <b/>
      <i/>
      <sz val="9"/>
      <color indexed="9"/>
      <name val="Calibri"/>
      <family val="2"/>
    </font>
    <font>
      <b/>
      <i/>
      <sz val="10"/>
      <color indexed="9"/>
      <name val="Calibri"/>
      <family val="2"/>
    </font>
    <font>
      <i/>
      <sz val="9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b/>
      <sz val="8"/>
      <color indexed="10"/>
      <name val="Calibri"/>
      <family val="2"/>
    </font>
    <font>
      <b/>
      <sz val="16"/>
      <name val="Calibri"/>
      <family val="2"/>
    </font>
    <font>
      <b/>
      <u/>
      <sz val="11"/>
      <color indexed="9"/>
      <name val="Calibri"/>
      <family val="2"/>
    </font>
    <font>
      <b/>
      <i/>
      <sz val="10"/>
      <name val="Calibri"/>
      <family val="2"/>
    </font>
    <font>
      <b/>
      <sz val="8"/>
      <name val="Calibri"/>
      <family val="2"/>
    </font>
    <font>
      <sz val="10"/>
      <color indexed="10"/>
      <name val="Calibri"/>
      <family val="2"/>
    </font>
    <font>
      <b/>
      <sz val="14"/>
      <color indexed="60"/>
      <name val="Calibri"/>
      <family val="2"/>
    </font>
    <font>
      <sz val="10"/>
      <color indexed="47"/>
      <name val="Calibri"/>
      <family val="2"/>
    </font>
    <font>
      <sz val="20"/>
      <name val="Arial"/>
      <family val="2"/>
    </font>
    <font>
      <sz val="10"/>
      <color indexed="10"/>
      <name val="Arial"/>
      <family val="2"/>
    </font>
    <font>
      <b/>
      <sz val="10"/>
      <color indexed="10"/>
      <name val="Calibri"/>
      <family val="2"/>
    </font>
    <font>
      <sz val="10"/>
      <color indexed="18"/>
      <name val="Calibri"/>
      <family val="2"/>
    </font>
    <font>
      <sz val="1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b/>
      <i/>
      <sz val="16"/>
      <color indexed="20"/>
      <name val="Arial"/>
      <family val="2"/>
    </font>
    <font>
      <b/>
      <i/>
      <sz val="14"/>
      <color indexed="61"/>
      <name val="Arial"/>
      <family val="2"/>
    </font>
    <font>
      <i/>
      <sz val="11"/>
      <name val="Arial Black"/>
      <family val="2"/>
    </font>
    <font>
      <i/>
      <sz val="11"/>
      <name val="Arial"/>
      <family val="2"/>
    </font>
    <font>
      <b/>
      <i/>
      <sz val="10"/>
      <name val="Arial"/>
      <family val="2"/>
    </font>
    <font>
      <b/>
      <i/>
      <sz val="16"/>
      <color indexed="61"/>
      <name val="Arial"/>
      <family val="2"/>
    </font>
    <font>
      <b/>
      <i/>
      <sz val="12"/>
      <color indexed="18"/>
      <name val="Calibri"/>
      <family val="2"/>
    </font>
    <font>
      <b/>
      <sz val="12"/>
      <color indexed="12"/>
      <name val="Calibri"/>
      <family val="2"/>
    </font>
    <font>
      <sz val="26"/>
      <color indexed="18"/>
      <name val="Calibri"/>
      <family val="2"/>
    </font>
    <font>
      <b/>
      <sz val="16"/>
      <color indexed="10"/>
      <name val="Calibri"/>
      <family val="2"/>
    </font>
    <font>
      <sz val="10"/>
      <color indexed="22"/>
      <name val="Arial"/>
      <family val="2"/>
    </font>
    <font>
      <sz val="24"/>
      <color indexed="8"/>
      <name val="Arial Greek"/>
      <family val="2"/>
      <charset val="161"/>
    </font>
    <font>
      <sz val="12"/>
      <name val="Comic Sans MS"/>
      <family val="4"/>
    </font>
    <font>
      <b/>
      <sz val="20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4"/>
      <color indexed="8"/>
      <name val="Calibri"/>
      <family val="2"/>
    </font>
    <font>
      <b/>
      <sz val="12"/>
      <color indexed="8"/>
      <name val="Calibri"/>
      <family val="2"/>
    </font>
    <font>
      <sz val="11"/>
      <color indexed="23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4"/>
      <color indexed="12"/>
      <name val="Calibri"/>
      <family val="2"/>
    </font>
    <font>
      <sz val="12"/>
      <color indexed="9"/>
      <name val="Calibri"/>
      <family val="2"/>
    </font>
    <font>
      <sz val="14"/>
      <name val="Calibri"/>
      <family val="2"/>
    </font>
    <font>
      <sz val="12"/>
      <color indexed="12"/>
      <name val="Calibri"/>
      <family val="2"/>
    </font>
    <font>
      <sz val="11"/>
      <name val="Calibri"/>
      <family val="2"/>
    </font>
    <font>
      <sz val="14"/>
      <color indexed="10"/>
      <name val="Calibri"/>
      <family val="2"/>
    </font>
    <font>
      <sz val="11"/>
      <color indexed="12"/>
      <name val="Calibri"/>
      <family val="2"/>
    </font>
    <font>
      <b/>
      <sz val="12"/>
      <color indexed="10"/>
      <name val="Calibri"/>
      <family val="2"/>
    </font>
    <font>
      <shadow/>
      <sz val="28"/>
      <name val="Calibri"/>
      <family val="2"/>
    </font>
    <font>
      <b/>
      <i/>
      <sz val="12"/>
      <name val="Calibri"/>
      <family val="2"/>
    </font>
    <font>
      <b/>
      <i/>
      <sz val="14"/>
      <name val="Calibri"/>
      <family val="2"/>
    </font>
    <font>
      <sz val="10"/>
      <color indexed="62"/>
      <name val="Arial"/>
      <family val="2"/>
    </font>
    <font>
      <b/>
      <sz val="18"/>
      <name val="Algerian"/>
      <family val="5"/>
    </font>
    <font>
      <b/>
      <sz val="18"/>
      <name val="Calibri"/>
      <family val="2"/>
    </font>
    <font>
      <sz val="18"/>
      <name val="Calibri"/>
      <family val="2"/>
    </font>
    <font>
      <sz val="18"/>
      <color indexed="8"/>
      <name val="Calibri"/>
      <family val="2"/>
    </font>
    <font>
      <b/>
      <sz val="18"/>
      <color indexed="39"/>
      <name val="Calibri"/>
      <family val="2"/>
    </font>
    <font>
      <b/>
      <sz val="13"/>
      <color indexed="9"/>
      <name val="Calibri"/>
      <family val="2"/>
    </font>
    <font>
      <b/>
      <sz val="18"/>
      <name val="Batang"/>
      <family val="1"/>
    </font>
    <font>
      <i/>
      <sz val="12"/>
      <color indexed="56"/>
      <name val="Calibri"/>
      <family val="2"/>
    </font>
    <font>
      <sz val="11"/>
      <color indexed="53"/>
      <name val="Calibri"/>
      <family val="2"/>
    </font>
    <font>
      <b/>
      <sz val="20"/>
      <name val="Arial"/>
      <family val="2"/>
    </font>
    <font>
      <sz val="10"/>
      <name val="Arial"/>
      <family val="2"/>
    </font>
    <font>
      <b/>
      <sz val="20"/>
      <name val="Tahoma"/>
      <family val="2"/>
    </font>
    <font>
      <sz val="11"/>
      <color indexed="9"/>
      <name val="Arial"/>
      <family val="2"/>
    </font>
    <font>
      <sz val="10"/>
      <color indexed="62"/>
      <name val="Tahoma"/>
      <family val="2"/>
    </font>
    <font>
      <sz val="10"/>
      <name val="Tahoma"/>
      <family val="2"/>
    </font>
    <font>
      <vertAlign val="superscript"/>
      <sz val="10"/>
      <color indexed="62"/>
      <name val="Tahoma"/>
      <family val="2"/>
    </font>
    <font>
      <vertAlign val="subscript"/>
      <sz val="10"/>
      <color indexed="62"/>
      <name val="Tahoma"/>
      <family val="2"/>
    </font>
    <font>
      <b/>
      <sz val="16"/>
      <name val="Wingdings"/>
      <charset val="2"/>
    </font>
    <font>
      <sz val="12"/>
      <color indexed="51"/>
      <name val="Calibri"/>
      <family val="2"/>
    </font>
    <font>
      <sz val="11"/>
      <name val="Calibri"/>
      <family val="2"/>
    </font>
    <font>
      <sz val="10"/>
      <color indexed="10"/>
      <name val="Arial"/>
      <family val="2"/>
    </font>
    <font>
      <b/>
      <sz val="10"/>
      <color indexed="56"/>
      <name val="Calibri"/>
      <family val="2"/>
    </font>
    <font>
      <sz val="11"/>
      <color indexed="55"/>
      <name val="Calibri"/>
      <family val="2"/>
    </font>
    <font>
      <sz val="20"/>
      <color indexed="8"/>
      <name val="Calibri"/>
      <family val="2"/>
    </font>
    <font>
      <sz val="10"/>
      <color indexed="22"/>
      <name val="Calibri"/>
      <family val="2"/>
    </font>
    <font>
      <sz val="11"/>
      <color indexed="55"/>
      <name val="Calibri"/>
      <family val="2"/>
    </font>
    <font>
      <i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4"/>
      <color theme="0"/>
      <name val="Calibri"/>
      <family val="2"/>
    </font>
    <font>
      <sz val="14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hadow/>
      <sz val="24"/>
      <name val="Calibri"/>
      <family val="2"/>
    </font>
    <font>
      <sz val="8"/>
      <name val="Arial"/>
      <family val="2"/>
    </font>
    <font>
      <sz val="10"/>
      <color indexed="13"/>
      <name val="Arial"/>
      <family val="2"/>
    </font>
    <font>
      <sz val="8"/>
      <color indexed="22"/>
      <name val="Arial"/>
      <family val="2"/>
    </font>
    <font>
      <b/>
      <i/>
      <sz val="9"/>
      <color indexed="8"/>
      <name val="Calibri"/>
      <family val="2"/>
    </font>
    <font>
      <vertAlign val="superscript"/>
      <sz val="10"/>
      <name val="Arial"/>
      <family val="2"/>
    </font>
    <font>
      <vertAlign val="subscript"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12"/>
      <color indexed="8"/>
      <name val="Calibri"/>
      <family val="2"/>
    </font>
    <font>
      <b/>
      <sz val="12"/>
      <color indexed="9"/>
      <name val="Calibri"/>
      <family val="2"/>
    </font>
    <font>
      <sz val="11"/>
      <color theme="1"/>
      <name val="Calibri"/>
      <family val="2"/>
      <scheme val="minor"/>
    </font>
    <font>
      <b/>
      <sz val="12"/>
      <color rgb="FF363636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name val="Calibri"/>
      <family val="2"/>
    </font>
    <font>
      <sz val="20"/>
      <color theme="1"/>
      <name val="Calibri"/>
      <family val="2"/>
      <scheme val="minor"/>
    </font>
    <font>
      <sz val="11"/>
      <color indexed="12"/>
      <name val="Arial"/>
      <family val="2"/>
    </font>
    <font>
      <b/>
      <sz val="14"/>
      <name val="Arial"/>
      <family val="2"/>
    </font>
    <font>
      <b/>
      <sz val="24"/>
      <color rgb="FF2E74B5"/>
      <name val="Calibri Light"/>
      <family val="2"/>
    </font>
    <font>
      <b/>
      <u/>
      <sz val="14"/>
      <color theme="1"/>
      <name val="Calibri"/>
      <family val="2"/>
      <scheme val="minor"/>
    </font>
    <font>
      <sz val="11"/>
      <name val="Century Gothic"/>
      <family val="2"/>
    </font>
    <font>
      <u/>
      <sz val="11"/>
      <color theme="10"/>
      <name val="Calibri"/>
      <family val="2"/>
    </font>
    <font>
      <u/>
      <sz val="11"/>
      <color theme="10"/>
      <name val="Gill Sans MT"/>
      <family val="2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indexed="10"/>
      <name val="Cambria"/>
      <family val="1"/>
      <scheme val="major"/>
    </font>
    <font>
      <b/>
      <i/>
      <sz val="11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8"/>
      <name val="Cambria"/>
      <family val="1"/>
      <scheme val="major"/>
    </font>
    <font>
      <i/>
      <sz val="12"/>
      <name val="Calibri"/>
      <family val="2"/>
    </font>
    <font>
      <b/>
      <sz val="12"/>
      <color rgb="FFFF0000"/>
      <name val="Calibri"/>
      <family val="2"/>
    </font>
    <font>
      <sz val="12"/>
      <color rgb="FFFF0000"/>
      <name val="Bauhaus 93"/>
      <family val="5"/>
    </font>
    <font>
      <sz val="12"/>
      <color theme="3" tint="0.39997558519241921"/>
      <name val="Bauhaus 93"/>
      <family val="5"/>
    </font>
    <font>
      <sz val="12"/>
      <color rgb="FF7030A0"/>
      <name val="Arial"/>
      <family val="2"/>
    </font>
    <font>
      <b/>
      <sz val="1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hadow/>
      <sz val="26"/>
      <name val="Calibri"/>
      <family val="2"/>
    </font>
    <font>
      <i/>
      <sz val="9"/>
      <name val="Calibri"/>
      <family val="2"/>
      <scheme val="minor"/>
    </font>
    <font>
      <u/>
      <sz val="16"/>
      <color indexed="9"/>
      <name val="Calibri"/>
      <family val="2"/>
    </font>
    <font>
      <u/>
      <sz val="14"/>
      <color indexed="9"/>
      <name val="Calibri"/>
      <family val="2"/>
    </font>
    <font>
      <sz val="10"/>
      <color theme="0" tint="-4.9989318521683403E-2"/>
      <name val="Calibri"/>
      <family val="2"/>
    </font>
    <font>
      <sz val="11"/>
      <color theme="9" tint="0.3999755851924192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lightUp">
        <fgColor indexed="62"/>
        <bgColor theme="0" tint="-4.9989318521683403E-2"/>
      </patternFill>
    </fill>
    <fill>
      <patternFill patternType="lightUp">
        <bgColor indexed="22"/>
      </patternFill>
    </fill>
    <fill>
      <patternFill patternType="solid">
        <fgColor indexed="47"/>
      </patternFill>
    </fill>
    <fill>
      <patternFill patternType="solid">
        <fgColor theme="4"/>
        <bgColor theme="4"/>
      </patternFill>
    </fill>
    <fill>
      <patternFill patternType="lightUp"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lightDown"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lightUp">
        <fgColor indexed="62"/>
        <bgColor theme="9" tint="0.59999389629810485"/>
      </patternFill>
    </fill>
  </fills>
  <borders count="33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 style="thin">
        <color auto="1"/>
      </right>
      <top style="hair">
        <color auto="1"/>
      </top>
      <bottom style="double">
        <color auto="1"/>
      </bottom>
      <diagonal/>
    </border>
    <border>
      <left style="medium">
        <color indexed="22"/>
      </left>
      <right style="thin">
        <color indexed="22"/>
      </right>
      <top style="medium">
        <color indexed="22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medium">
        <color indexed="22"/>
      </top>
      <bottom style="thin">
        <color auto="1"/>
      </bottom>
      <diagonal/>
    </border>
    <border>
      <left style="thin">
        <color indexed="22"/>
      </left>
      <right style="medium">
        <color indexed="22"/>
      </right>
      <top style="medium">
        <color indexed="22"/>
      </top>
      <bottom style="thin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indexed="22"/>
      </right>
      <top/>
      <bottom/>
      <diagonal/>
    </border>
    <border>
      <left style="thin">
        <color auto="1"/>
      </left>
      <right style="thin">
        <color indexed="55"/>
      </right>
      <top style="thin">
        <color auto="1"/>
      </top>
      <bottom style="hair">
        <color auto="1"/>
      </bottom>
      <diagonal/>
    </border>
    <border>
      <left style="thin">
        <color indexed="55"/>
      </left>
      <right style="thin">
        <color indexed="55"/>
      </right>
      <top style="thin">
        <color auto="1"/>
      </top>
      <bottom style="hair">
        <color auto="1"/>
      </bottom>
      <diagonal/>
    </border>
    <border>
      <left style="thin">
        <color indexed="55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55"/>
      </right>
      <top style="hair">
        <color auto="1"/>
      </top>
      <bottom style="hair">
        <color auto="1"/>
      </bottom>
      <diagonal/>
    </border>
    <border>
      <left style="thin">
        <color indexed="55"/>
      </left>
      <right style="thin">
        <color indexed="55"/>
      </right>
      <top style="hair">
        <color auto="1"/>
      </top>
      <bottom style="hair">
        <color auto="1"/>
      </bottom>
      <diagonal/>
    </border>
    <border>
      <left style="thin">
        <color indexed="55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indexed="55"/>
      </right>
      <top style="hair">
        <color auto="1"/>
      </top>
      <bottom style="double">
        <color auto="1"/>
      </bottom>
      <diagonal/>
    </border>
    <border>
      <left style="thin">
        <color indexed="55"/>
      </left>
      <right style="thin">
        <color indexed="55"/>
      </right>
      <top style="hair">
        <color auto="1"/>
      </top>
      <bottom style="double">
        <color auto="1"/>
      </bottom>
      <diagonal/>
    </border>
    <border>
      <left style="thin">
        <color indexed="55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indexed="23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/>
      <top style="hair">
        <color indexed="23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medium">
        <color auto="1"/>
      </right>
      <top style="thin">
        <color indexed="63"/>
      </top>
      <bottom style="thin">
        <color indexed="63"/>
      </bottom>
      <diagonal/>
    </border>
    <border>
      <left style="medium">
        <color auto="1"/>
      </left>
      <right style="thin">
        <color indexed="60"/>
      </right>
      <top style="hair">
        <color indexed="21"/>
      </top>
      <bottom style="hair">
        <color indexed="21"/>
      </bottom>
      <diagonal/>
    </border>
    <border>
      <left style="thin">
        <color indexed="60"/>
      </left>
      <right style="thin">
        <color indexed="60"/>
      </right>
      <top style="hair">
        <color indexed="21"/>
      </top>
      <bottom style="hair">
        <color indexed="21"/>
      </bottom>
      <diagonal/>
    </border>
    <border>
      <left style="medium">
        <color auto="1"/>
      </left>
      <right style="thin">
        <color indexed="60"/>
      </right>
      <top style="hair">
        <color indexed="21"/>
      </top>
      <bottom style="medium">
        <color auto="1"/>
      </bottom>
      <diagonal/>
    </border>
    <border>
      <left style="thin">
        <color indexed="60"/>
      </left>
      <right style="thin">
        <color indexed="60"/>
      </right>
      <top style="hair">
        <color indexed="21"/>
      </top>
      <bottom style="medium">
        <color auto="1"/>
      </bottom>
      <diagonal/>
    </border>
    <border>
      <left/>
      <right/>
      <top style="hair">
        <color auto="1"/>
      </top>
      <bottom style="hair">
        <color indexed="23"/>
      </bottom>
      <diagonal/>
    </border>
    <border>
      <left style="medium">
        <color auto="1"/>
      </left>
      <right style="thin">
        <color indexed="22"/>
      </right>
      <top style="medium">
        <color auto="1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auto="1"/>
      </top>
      <bottom style="thin">
        <color indexed="22"/>
      </bottom>
      <diagonal/>
    </border>
    <border>
      <left/>
      <right/>
      <top style="medium">
        <color auto="1"/>
      </top>
      <bottom/>
      <diagonal/>
    </border>
    <border>
      <left style="thin">
        <color indexed="22"/>
      </left>
      <right style="medium">
        <color auto="1"/>
      </right>
      <top style="medium">
        <color auto="1"/>
      </top>
      <bottom style="thin">
        <color indexed="22"/>
      </bottom>
      <diagonal/>
    </border>
    <border>
      <left style="medium">
        <color auto="1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thin">
        <color indexed="22"/>
      </right>
      <top style="thin">
        <color indexed="22"/>
      </top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auto="1"/>
      </bottom>
      <diagonal/>
    </border>
    <border>
      <left/>
      <right style="thin">
        <color indexed="22"/>
      </right>
      <top style="thin">
        <color indexed="22"/>
      </top>
      <bottom style="medium">
        <color auto="1"/>
      </bottom>
      <diagonal/>
    </border>
    <border>
      <left style="thin">
        <color indexed="22"/>
      </left>
      <right style="medium">
        <color auto="1"/>
      </right>
      <top style="thin">
        <color indexed="22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double">
        <color indexed="63"/>
      </top>
      <bottom style="hair">
        <color indexed="8"/>
      </bottom>
      <diagonal/>
    </border>
    <border>
      <left style="double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/>
      <top style="hair">
        <color indexed="8"/>
      </top>
      <bottom style="double">
        <color auto="1"/>
      </bottom>
      <diagonal/>
    </border>
    <border>
      <left style="thin">
        <color indexed="63"/>
      </left>
      <right style="thin">
        <color indexed="63"/>
      </right>
      <top style="hair">
        <color indexed="8"/>
      </top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indexed="22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 style="medium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hair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8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indexed="60"/>
      </right>
      <top/>
      <bottom style="hair">
        <color indexed="21"/>
      </bottom>
      <diagonal/>
    </border>
    <border>
      <left style="thin">
        <color indexed="60"/>
      </left>
      <right style="thin">
        <color indexed="60"/>
      </right>
      <top/>
      <bottom style="hair">
        <color indexed="21"/>
      </bottom>
      <diagonal/>
    </border>
    <border>
      <left style="thin">
        <color indexed="60"/>
      </left>
      <right/>
      <top/>
      <bottom style="hair">
        <color indexed="21"/>
      </bottom>
      <diagonal/>
    </border>
    <border>
      <left style="thin">
        <color indexed="60"/>
      </left>
      <right/>
      <top style="hair">
        <color indexed="21"/>
      </top>
      <bottom style="hair">
        <color indexed="21"/>
      </bottom>
      <diagonal/>
    </border>
    <border>
      <left style="thin">
        <color indexed="60"/>
      </left>
      <right/>
      <top style="hair">
        <color indexed="21"/>
      </top>
      <bottom style="hair">
        <color indexed="60"/>
      </bottom>
      <diagonal/>
    </border>
    <border>
      <left style="thin">
        <color indexed="60"/>
      </left>
      <right/>
      <top style="hair">
        <color indexed="21"/>
      </top>
      <bottom style="medium">
        <color auto="1"/>
      </bottom>
      <diagonal/>
    </border>
    <border>
      <left style="medium">
        <color auto="1"/>
      </left>
      <right/>
      <top style="hair">
        <color indexed="21"/>
      </top>
      <bottom style="hair">
        <color indexed="21"/>
      </bottom>
      <diagonal/>
    </border>
    <border>
      <left style="medium">
        <color auto="1"/>
      </left>
      <right/>
      <top style="hair">
        <color indexed="2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indexed="21"/>
      </top>
      <bottom style="hair">
        <color indexed="21"/>
      </bottom>
      <diagonal/>
    </border>
    <border>
      <left style="thin">
        <color auto="1"/>
      </left>
      <right style="thin">
        <color auto="1"/>
      </right>
      <top style="hair">
        <color indexed="21"/>
      </top>
      <bottom style="hair">
        <color indexed="60"/>
      </bottom>
      <diagonal/>
    </border>
    <border>
      <left style="medium">
        <color auto="1"/>
      </left>
      <right/>
      <top/>
      <bottom style="hair">
        <color indexed="21"/>
      </bottom>
      <diagonal/>
    </border>
    <border>
      <left style="medium">
        <color auto="1"/>
      </left>
      <right/>
      <top style="thin">
        <color indexed="1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4"/>
      </top>
      <bottom/>
      <diagonal/>
    </border>
    <border>
      <left style="thin">
        <color indexed="8"/>
      </left>
      <right style="medium">
        <color auto="1"/>
      </right>
      <top style="thin">
        <color indexed="8"/>
      </top>
      <bottom/>
      <diagonal/>
    </border>
    <border>
      <left style="thin">
        <color indexed="63"/>
      </left>
      <right style="medium">
        <color auto="1"/>
      </right>
      <top style="double">
        <color indexed="63"/>
      </top>
      <bottom style="hair">
        <color indexed="8"/>
      </bottom>
      <diagonal/>
    </border>
    <border>
      <left style="thin">
        <color indexed="63"/>
      </left>
      <right style="medium">
        <color auto="1"/>
      </right>
      <top style="hair">
        <color indexed="8"/>
      </top>
      <bottom style="hair">
        <color indexed="8"/>
      </bottom>
      <diagonal/>
    </border>
    <border>
      <left style="thin">
        <color indexed="63"/>
      </left>
      <right style="medium">
        <color auto="1"/>
      </right>
      <top style="hair">
        <color indexed="8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8"/>
      </left>
      <right style="thin">
        <color indexed="8"/>
      </right>
      <top style="medium">
        <color auto="1"/>
      </top>
      <bottom/>
      <diagonal/>
    </border>
    <border>
      <left style="thin">
        <color indexed="8"/>
      </left>
      <right style="medium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 style="double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hair">
        <color indexed="8"/>
      </top>
      <bottom style="thin">
        <color indexed="8"/>
      </bottom>
      <diagonal/>
    </border>
    <border>
      <left style="thin">
        <color indexed="63"/>
      </left>
      <right style="medium">
        <color auto="1"/>
      </right>
      <top style="hair">
        <color indexed="8"/>
      </top>
      <bottom style="thin">
        <color indexed="8"/>
      </bottom>
      <diagonal/>
    </border>
    <border>
      <left/>
      <right/>
      <top/>
      <bottom style="thick">
        <color indexed="56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/>
      <diagonal style="thin">
        <color indexed="62"/>
      </diagonal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double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double">
        <color auto="1"/>
      </bottom>
      <diagonal/>
    </border>
    <border>
      <left/>
      <right style="medium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double">
        <color auto="1"/>
      </bottom>
      <diagonal/>
    </border>
    <border>
      <left/>
      <right/>
      <top style="thin">
        <color indexed="22"/>
      </top>
      <bottom/>
      <diagonal/>
    </border>
    <border>
      <left/>
      <right/>
      <top style="thick">
        <color indexed="18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 style="thin">
        <color indexed="22"/>
      </right>
      <top style="medium">
        <color auto="1"/>
      </top>
      <bottom/>
      <diagonal/>
    </border>
    <border>
      <left style="thin">
        <color auto="1"/>
      </left>
      <right/>
      <top style="slantDashDot">
        <color auto="1"/>
      </top>
      <bottom/>
      <diagonal/>
    </border>
    <border>
      <left/>
      <right style="thin">
        <color auto="1"/>
      </right>
      <top style="slantDashDot">
        <color auto="1"/>
      </top>
      <bottom/>
      <diagonal/>
    </border>
    <border>
      <left/>
      <right/>
      <top/>
      <bottom style="medium">
        <color theme="9" tint="-0.499984740745262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double">
        <color rgb="FFC00000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indexed="22"/>
      </left>
      <right/>
      <top/>
      <bottom/>
      <diagonal/>
    </border>
    <border>
      <left/>
      <right/>
      <top style="hair">
        <color indexed="23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3"/>
      </bottom>
      <diagonal/>
    </border>
    <border>
      <left/>
      <right style="medium">
        <color indexed="64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/>
      <top style="thin">
        <color indexed="63"/>
      </top>
      <bottom style="thin">
        <color indexed="64"/>
      </bottom>
      <diagonal/>
    </border>
    <border>
      <left/>
      <right/>
      <top style="thin">
        <color indexed="63"/>
      </top>
      <bottom style="thin">
        <color indexed="64"/>
      </bottom>
      <diagonal/>
    </border>
    <border>
      <left/>
      <right style="medium">
        <color indexed="64"/>
      </right>
      <top style="thin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2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2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double">
        <color theme="4"/>
      </top>
      <bottom style="thin">
        <color theme="4"/>
      </bottom>
      <diagonal/>
    </border>
    <border>
      <left/>
      <right/>
      <top style="double">
        <color theme="4"/>
      </top>
      <bottom style="thin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double">
        <color auto="1"/>
      </bottom>
      <diagonal/>
    </border>
    <border>
      <left/>
      <right style="thin">
        <color auto="1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/>
      <top style="medium">
        <color auto="1"/>
      </top>
      <bottom style="double">
        <color indexed="64"/>
      </bottom>
      <diagonal/>
    </border>
    <border>
      <left/>
      <right/>
      <top style="medium">
        <color auto="1"/>
      </top>
      <bottom style="double">
        <color indexed="64"/>
      </bottom>
      <diagonal/>
    </border>
    <border>
      <left/>
      <right style="thin">
        <color indexed="64"/>
      </right>
      <top style="medium">
        <color auto="1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double">
        <color rgb="FFFF0000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rgb="FFFF0000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double">
        <color rgb="FFFF0000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double">
        <color rgb="FFFF0000"/>
      </bottom>
      <diagonal/>
    </border>
    <border>
      <left/>
      <right/>
      <top style="medium">
        <color auto="1"/>
      </top>
      <bottom style="double">
        <color rgb="FFFF0000"/>
      </bottom>
      <diagonal/>
    </border>
    <border>
      <left/>
      <right style="medium">
        <color auto="1"/>
      </right>
      <top style="medium">
        <color auto="1"/>
      </top>
      <bottom style="double">
        <color rgb="FFFF0000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slantDashDot">
        <color rgb="FF0070C0"/>
      </bottom>
      <diagonal/>
    </border>
    <border>
      <left/>
      <right/>
      <top style="medium">
        <color auto="1"/>
      </top>
      <bottom style="slantDashDot">
        <color rgb="FF0070C0"/>
      </bottom>
      <diagonal/>
    </border>
    <border>
      <left/>
      <right style="medium">
        <color auto="1"/>
      </right>
      <top style="medium">
        <color auto="1"/>
      </top>
      <bottom style="slantDashDot">
        <color rgb="FF0070C0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rgb="FFA82278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double">
        <color rgb="FFA82278"/>
      </top>
      <bottom style="thin">
        <color indexed="64"/>
      </bottom>
      <diagonal/>
    </border>
    <border>
      <left/>
      <right/>
      <top/>
      <bottom style="medium">
        <color indexed="22"/>
      </bottom>
      <diagonal/>
    </border>
  </borders>
  <cellStyleXfs count="49">
    <xf numFmtId="0" fontId="0" fillId="0" borderId="0"/>
    <xf numFmtId="43" fontId="1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110" fillId="0" borderId="0"/>
    <xf numFmtId="44" fontId="6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144" fillId="0" borderId="0"/>
    <xf numFmtId="167" fontId="148" fillId="0" borderId="0" applyFon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3" fontId="160" fillId="0" borderId="0" applyFont="0" applyFill="0" applyBorder="0" applyAlignment="0" applyProtection="0"/>
    <xf numFmtId="4" fontId="160" fillId="0" borderId="0" applyFont="0" applyFill="0" applyBorder="0" applyAlignment="0" applyProtection="0"/>
    <xf numFmtId="1" fontId="160" fillId="0" borderId="0" applyFont="0" applyFill="0" applyBorder="0" applyAlignment="0" applyProtection="0"/>
    <xf numFmtId="0" fontId="1" fillId="28" borderId="0" applyNumberFormat="0" applyBorder="0" applyAlignment="0" applyProtection="0"/>
    <xf numFmtId="14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0" fontId="162" fillId="0" borderId="0" applyNumberFormat="0" applyFill="0" applyBorder="0" applyAlignment="0" applyProtection="0">
      <alignment vertical="top"/>
      <protection locked="0"/>
    </xf>
    <xf numFmtId="43" fontId="6" fillId="0" borderId="0" applyFont="0" applyFill="0" applyBorder="0" applyAlignment="0" applyProtection="0"/>
    <xf numFmtId="191" fontId="160" fillId="0" borderId="0" applyFont="0" applyFill="0" applyBorder="0" applyAlignment="0" applyProtection="0"/>
    <xf numFmtId="0" fontId="148" fillId="0" borderId="0"/>
    <xf numFmtId="0" fontId="1" fillId="0" borderId="0"/>
    <xf numFmtId="0" fontId="160" fillId="0" borderId="0"/>
    <xf numFmtId="0" fontId="5" fillId="0" borderId="0"/>
    <xf numFmtId="0" fontId="148" fillId="0" borderId="0"/>
    <xf numFmtId="0" fontId="5" fillId="0" borderId="0"/>
    <xf numFmtId="44" fontId="6" fillId="0" borderId="0" applyFont="0" applyFill="0" applyBorder="0" applyAlignment="0" applyProtection="0"/>
    <xf numFmtId="192" fontId="5" fillId="0" borderId="0" applyFont="0" applyFill="0" applyBorder="0" applyAlignment="0" applyProtection="0"/>
    <xf numFmtId="9" fontId="148" fillId="0" borderId="0" applyFont="0" applyFill="0" applyBorder="0" applyAlignment="0" applyProtection="0"/>
  </cellStyleXfs>
  <cellXfs count="1392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/>
    <xf numFmtId="0" fontId="7" fillId="0" borderId="0" xfId="0" applyFont="1"/>
    <xf numFmtId="0" fontId="6" fillId="0" borderId="0" xfId="0" applyFont="1" applyFill="1"/>
    <xf numFmtId="0" fontId="81" fillId="0" borderId="0" xfId="0" applyFont="1"/>
    <xf numFmtId="0" fontId="79" fillId="0" borderId="0" xfId="0" applyFont="1"/>
    <xf numFmtId="0" fontId="0" fillId="0" borderId="0" xfId="0" applyFont="1"/>
    <xf numFmtId="0" fontId="0" fillId="0" borderId="0" xfId="0" applyFont="1" applyAlignment="1">
      <alignment vertical="center"/>
    </xf>
    <xf numFmtId="0" fontId="78" fillId="0" borderId="0" xfId="0" applyFont="1" applyFill="1"/>
    <xf numFmtId="0" fontId="7" fillId="0" borderId="0" xfId="0" applyFont="1" applyFill="1"/>
    <xf numFmtId="0" fontId="82" fillId="0" borderId="0" xfId="0" applyFont="1"/>
    <xf numFmtId="0" fontId="83" fillId="0" borderId="0" xfId="0" applyFont="1"/>
    <xf numFmtId="0" fontId="84" fillId="0" borderId="0" xfId="0" applyFont="1"/>
    <xf numFmtId="0" fontId="9" fillId="0" borderId="0" xfId="0" applyFont="1"/>
    <xf numFmtId="0" fontId="12" fillId="0" borderId="0" xfId="0" applyFont="1" applyFill="1"/>
    <xf numFmtId="0" fontId="16" fillId="0" borderId="0" xfId="0" applyFont="1"/>
    <xf numFmtId="0" fontId="0" fillId="0" borderId="0" xfId="0" applyProtection="1">
      <protection locked="0"/>
    </xf>
    <xf numFmtId="0" fontId="2" fillId="4" borderId="0" xfId="0" applyFont="1" applyFill="1" applyAlignment="1"/>
    <xf numFmtId="0" fontId="0" fillId="4" borderId="0" xfId="0" applyFill="1"/>
    <xf numFmtId="0" fontId="85" fillId="0" borderId="0" xfId="0" applyFont="1" applyFill="1" applyAlignment="1">
      <alignment horizontal="center" vertical="center"/>
    </xf>
    <xf numFmtId="0" fontId="83" fillId="0" borderId="0" xfId="0" applyFont="1" applyFill="1"/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86" fillId="0" borderId="0" xfId="0" applyFont="1" applyAlignment="1">
      <alignment horizontal="center" vertical="center"/>
    </xf>
    <xf numFmtId="0" fontId="86" fillId="0" borderId="0" xfId="0" applyFont="1"/>
    <xf numFmtId="0" fontId="0" fillId="0" borderId="0" xfId="0" applyFont="1" applyFill="1"/>
    <xf numFmtId="0" fontId="87" fillId="0" borderId="0" xfId="0" applyFont="1" applyAlignment="1">
      <alignment horizontal="center" vertical="center"/>
    </xf>
    <xf numFmtId="0" fontId="82" fillId="0" borderId="0" xfId="0" applyFont="1" applyAlignment="1">
      <alignment horizontal="center"/>
    </xf>
    <xf numFmtId="0" fontId="85" fillId="0" borderId="0" xfId="0" applyFont="1" applyAlignment="1">
      <alignment horizontal="center" vertical="center"/>
    </xf>
    <xf numFmtId="0" fontId="88" fillId="0" borderId="0" xfId="0" applyFont="1"/>
    <xf numFmtId="0" fontId="81" fillId="0" borderId="0" xfId="0" applyFont="1" applyAlignment="1">
      <alignment horizontal="right"/>
    </xf>
    <xf numFmtId="0" fontId="81" fillId="4" borderId="0" xfId="0" applyFont="1" applyFill="1"/>
    <xf numFmtId="0" fontId="81" fillId="4" borderId="0" xfId="0" applyFont="1" applyFill="1" applyBorder="1" applyAlignment="1">
      <alignment horizontal="left"/>
    </xf>
    <xf numFmtId="0" fontId="81" fillId="4" borderId="0" xfId="0" applyFont="1" applyFill="1" applyBorder="1"/>
    <xf numFmtId="0" fontId="89" fillId="0" borderId="0" xfId="0" applyFont="1" applyFill="1"/>
    <xf numFmtId="0" fontId="90" fillId="0" borderId="0" xfId="0" applyFont="1"/>
    <xf numFmtId="0" fontId="90" fillId="0" borderId="0" xfId="0" applyFont="1" applyFill="1" applyAlignment="1">
      <alignment horizontal="center"/>
    </xf>
    <xf numFmtId="0" fontId="90" fillId="0" borderId="0" xfId="0" applyFont="1" applyFill="1" applyAlignment="1">
      <alignment horizontal="left"/>
    </xf>
    <xf numFmtId="0" fontId="90" fillId="4" borderId="0" xfId="0" applyFont="1" applyFill="1" applyBorder="1"/>
    <xf numFmtId="0" fontId="82" fillId="0" borderId="0" xfId="0" applyFont="1" applyAlignment="1">
      <alignment horizontal="center" vertical="center"/>
    </xf>
    <xf numFmtId="0" fontId="81" fillId="4" borderId="0" xfId="0" applyFont="1" applyFill="1" applyAlignment="1">
      <alignment horizontal="left"/>
    </xf>
    <xf numFmtId="0" fontId="81" fillId="4" borderId="0" xfId="0" applyFont="1" applyFill="1" applyAlignment="1">
      <alignment horizontal="center"/>
    </xf>
    <xf numFmtId="0" fontId="91" fillId="4" borderId="0" xfId="0" applyFont="1" applyFill="1"/>
    <xf numFmtId="0" fontId="0" fillId="4" borderId="0" xfId="0" applyFont="1" applyFill="1"/>
    <xf numFmtId="0" fontId="6" fillId="0" borderId="0" xfId="0" applyFont="1" applyAlignment="1">
      <alignment horizontal="center" vertical="center"/>
    </xf>
    <xf numFmtId="44" fontId="12" fillId="4" borderId="0" xfId="0" applyNumberFormat="1" applyFont="1" applyFill="1" applyAlignment="1">
      <alignment horizontal="center"/>
    </xf>
    <xf numFmtId="44" fontId="32" fillId="4" borderId="0" xfId="0" applyNumberFormat="1" applyFont="1" applyFill="1"/>
    <xf numFmtId="44" fontId="32" fillId="4" borderId="0" xfId="0" applyNumberFormat="1" applyFont="1" applyFill="1" applyAlignment="1">
      <alignment horizontal="left"/>
    </xf>
    <xf numFmtId="0" fontId="32" fillId="4" borderId="0" xfId="0" applyFont="1" applyFill="1" applyAlignment="1">
      <alignment horizontal="right"/>
    </xf>
    <xf numFmtId="44" fontId="15" fillId="4" borderId="0" xfId="0" applyNumberFormat="1" applyFont="1" applyFill="1" applyAlignment="1">
      <alignment horizontal="center"/>
    </xf>
    <xf numFmtId="0" fontId="15" fillId="0" borderId="0" xfId="0" applyFont="1" applyAlignment="1">
      <alignment horizontal="center"/>
    </xf>
    <xf numFmtId="44" fontId="12" fillId="4" borderId="0" xfId="0" applyNumberFormat="1" applyFont="1" applyFill="1"/>
    <xf numFmtId="44" fontId="12" fillId="4" borderId="0" xfId="0" applyNumberFormat="1" applyFont="1" applyFill="1" applyAlignment="1">
      <alignment horizontal="left"/>
    </xf>
    <xf numFmtId="44" fontId="12" fillId="4" borderId="7" xfId="0" applyNumberFormat="1" applyFont="1" applyFill="1" applyBorder="1" applyAlignment="1">
      <alignment horizontal="left"/>
    </xf>
    <xf numFmtId="44" fontId="12" fillId="4" borderId="6" xfId="0" applyNumberFormat="1" applyFont="1" applyFill="1" applyBorder="1" applyAlignment="1">
      <alignment horizontal="left"/>
    </xf>
    <xf numFmtId="44" fontId="12" fillId="4" borderId="5" xfId="0" applyNumberFormat="1" applyFont="1" applyFill="1" applyBorder="1" applyAlignment="1">
      <alignment horizontal="left"/>
    </xf>
    <xf numFmtId="44" fontId="12" fillId="4" borderId="4" xfId="0" applyNumberFormat="1" applyFont="1" applyFill="1" applyBorder="1" applyAlignment="1">
      <alignment horizontal="left"/>
    </xf>
    <xf numFmtId="44" fontId="12" fillId="4" borderId="3" xfId="0" applyNumberFormat="1" applyFont="1" applyFill="1" applyBorder="1" applyAlignment="1">
      <alignment horizontal="left"/>
    </xf>
    <xf numFmtId="44" fontId="12" fillId="4" borderId="2" xfId="0" applyNumberFormat="1" applyFont="1" applyFill="1" applyBorder="1" applyAlignment="1">
      <alignment horizontal="left"/>
    </xf>
    <xf numFmtId="0" fontId="21" fillId="4" borderId="0" xfId="0" applyFont="1" applyFill="1" applyAlignment="1">
      <alignment horizontal="left"/>
    </xf>
    <xf numFmtId="0" fontId="0" fillId="4" borderId="13" xfId="0" applyFont="1" applyFill="1" applyBorder="1"/>
    <xf numFmtId="0" fontId="0" fillId="4" borderId="13" xfId="0" applyFont="1" applyFill="1" applyBorder="1" applyAlignment="1">
      <alignment horizontal="left"/>
    </xf>
    <xf numFmtId="0" fontId="10" fillId="0" borderId="0" xfId="0" applyFont="1" applyFill="1"/>
    <xf numFmtId="0" fontId="12" fillId="0" borderId="0" xfId="0" applyFont="1"/>
    <xf numFmtId="0" fontId="12" fillId="0" borderId="0" xfId="0" applyFont="1" applyAlignment="1">
      <alignment horizontal="right"/>
    </xf>
    <xf numFmtId="0" fontId="12" fillId="4" borderId="0" xfId="0" applyFont="1" applyFill="1"/>
    <xf numFmtId="0" fontId="32" fillId="4" borderId="0" xfId="0" applyFont="1" applyFill="1"/>
    <xf numFmtId="0" fontId="35" fillId="4" borderId="0" xfId="0" applyFont="1" applyFill="1" applyAlignment="1">
      <alignment horizontal="center"/>
    </xf>
    <xf numFmtId="0" fontId="36" fillId="0" borderId="0" xfId="0" applyFont="1" applyAlignment="1">
      <alignment horizontal="right"/>
    </xf>
    <xf numFmtId="0" fontId="12" fillId="4" borderId="0" xfId="0" applyFont="1" applyFill="1" applyBorder="1"/>
    <xf numFmtId="0" fontId="12" fillId="4" borderId="0" xfId="0" applyFont="1" applyFill="1" applyBorder="1" applyAlignment="1">
      <alignment horizontal="left"/>
    </xf>
    <xf numFmtId="0" fontId="14" fillId="0" borderId="0" xfId="0" applyFont="1" applyAlignment="1"/>
    <xf numFmtId="0" fontId="30" fillId="0" borderId="0" xfId="0" applyFont="1" applyBorder="1"/>
    <xf numFmtId="0" fontId="27" fillId="0" borderId="0" xfId="0" applyFont="1"/>
    <xf numFmtId="0" fontId="12" fillId="0" borderId="14" xfId="0" applyFont="1" applyFill="1" applyBorder="1"/>
    <xf numFmtId="0" fontId="12" fillId="0" borderId="14" xfId="0" applyFont="1" applyBorder="1"/>
    <xf numFmtId="0" fontId="12" fillId="0" borderId="15" xfId="0" applyFont="1" applyFill="1" applyBorder="1"/>
    <xf numFmtId="0" fontId="12" fillId="0" borderId="15" xfId="0" applyFont="1" applyBorder="1"/>
    <xf numFmtId="0" fontId="12" fillId="4" borderId="15" xfId="0" applyFont="1" applyFill="1" applyBorder="1" applyAlignment="1">
      <alignment horizontal="left"/>
    </xf>
    <xf numFmtId="0" fontId="12" fillId="4" borderId="15" xfId="0" applyFont="1" applyFill="1" applyBorder="1"/>
    <xf numFmtId="0" fontId="29" fillId="0" borderId="0" xfId="0" applyFont="1" applyFill="1"/>
    <xf numFmtId="0" fontId="38" fillId="0" borderId="0" xfId="0" applyFont="1"/>
    <xf numFmtId="0" fontId="12" fillId="0" borderId="16" xfId="0" applyFont="1" applyBorder="1"/>
    <xf numFmtId="0" fontId="12" fillId="0" borderId="17" xfId="0" applyFont="1" applyBorder="1"/>
    <xf numFmtId="0" fontId="12" fillId="0" borderId="18" xfId="16" applyNumberFormat="1" applyFont="1" applyBorder="1"/>
    <xf numFmtId="0" fontId="15" fillId="0" borderId="19" xfId="0" applyFont="1" applyBorder="1"/>
    <xf numFmtId="0" fontId="12" fillId="0" borderId="20" xfId="0" applyFont="1" applyBorder="1"/>
    <xf numFmtId="0" fontId="13" fillId="0" borderId="0" xfId="0" applyFont="1"/>
    <xf numFmtId="169" fontId="13" fillId="0" borderId="0" xfId="0" applyNumberFormat="1" applyFont="1"/>
    <xf numFmtId="0" fontId="40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12" fillId="0" borderId="0" xfId="0" applyFont="1" applyAlignment="1">
      <alignment horizontal="center"/>
    </xf>
    <xf numFmtId="0" fontId="41" fillId="6" borderId="21" xfId="0" applyFont="1" applyFill="1" applyBorder="1" applyAlignment="1"/>
    <xf numFmtId="49" fontId="42" fillId="6" borderId="22" xfId="0" applyNumberFormat="1" applyFont="1" applyFill="1" applyBorder="1" applyAlignment="1">
      <alignment horizontal="left"/>
    </xf>
    <xf numFmtId="0" fontId="24" fillId="6" borderId="22" xfId="0" applyFont="1" applyFill="1" applyBorder="1" applyAlignment="1">
      <alignment horizontal="left"/>
    </xf>
    <xf numFmtId="0" fontId="24" fillId="6" borderId="22" xfId="0" applyFont="1" applyFill="1" applyBorder="1" applyAlignment="1">
      <alignment horizontal="centerContinuous"/>
    </xf>
    <xf numFmtId="0" fontId="24" fillId="6" borderId="22" xfId="0" applyFont="1" applyFill="1" applyBorder="1" applyAlignment="1">
      <alignment horizontal="center"/>
    </xf>
    <xf numFmtId="0" fontId="24" fillId="7" borderId="23" xfId="0" applyFont="1" applyFill="1" applyBorder="1" applyAlignment="1">
      <alignment horizontal="centerContinuous"/>
    </xf>
    <xf numFmtId="16" fontId="43" fillId="0" borderId="24" xfId="0" applyNumberFormat="1" applyFont="1" applyBorder="1"/>
    <xf numFmtId="0" fontId="44" fillId="0" borderId="25" xfId="0" applyFont="1" applyBorder="1"/>
    <xf numFmtId="0" fontId="45" fillId="0" borderId="25" xfId="0" applyFont="1" applyBorder="1"/>
    <xf numFmtId="0" fontId="45" fillId="0" borderId="25" xfId="0" applyFont="1" applyBorder="1" applyAlignment="1">
      <alignment horizontal="center"/>
    </xf>
    <xf numFmtId="4" fontId="45" fillId="0" borderId="29" xfId="0" applyNumberFormat="1" applyFont="1" applyBorder="1"/>
    <xf numFmtId="0" fontId="44" fillId="4" borderId="31" xfId="0" applyFont="1" applyFill="1" applyBorder="1" applyAlignment="1">
      <alignment horizontal="right"/>
    </xf>
    <xf numFmtId="4" fontId="46" fillId="8" borderId="32" xfId="0" applyNumberFormat="1" applyFont="1" applyFill="1" applyBorder="1"/>
    <xf numFmtId="4" fontId="44" fillId="8" borderId="33" xfId="0" applyNumberFormat="1" applyFont="1" applyFill="1" applyBorder="1"/>
    <xf numFmtId="0" fontId="44" fillId="0" borderId="31" xfId="0" applyFont="1" applyBorder="1" applyAlignment="1">
      <alignment horizontal="center"/>
    </xf>
    <xf numFmtId="0" fontId="21" fillId="0" borderId="0" xfId="0" applyFont="1" applyFill="1" applyAlignment="1">
      <alignment horizontal="right"/>
    </xf>
    <xf numFmtId="0" fontId="12" fillId="0" borderId="0" xfId="0" applyFont="1" applyFill="1" applyBorder="1"/>
    <xf numFmtId="0" fontId="48" fillId="0" borderId="0" xfId="0" applyFont="1" applyFill="1" applyBorder="1"/>
    <xf numFmtId="0" fontId="31" fillId="0" borderId="0" xfId="0" applyFont="1" applyFill="1"/>
    <xf numFmtId="0" fontId="21" fillId="0" borderId="0" xfId="0" applyFont="1" applyFill="1"/>
    <xf numFmtId="0" fontId="21" fillId="0" borderId="0" xfId="0" applyFont="1" applyFill="1" applyBorder="1"/>
    <xf numFmtId="0" fontId="21" fillId="0" borderId="0" xfId="0" applyFont="1" applyBorder="1"/>
    <xf numFmtId="0" fontId="21" fillId="0" borderId="0" xfId="0" applyFont="1"/>
    <xf numFmtId="0" fontId="12" fillId="0" borderId="0" xfId="0" applyFont="1" applyBorder="1"/>
    <xf numFmtId="0" fontId="1" fillId="0" borderId="0" xfId="0" applyFont="1" applyBorder="1"/>
    <xf numFmtId="0" fontId="22" fillId="10" borderId="36" xfId="0" applyFont="1" applyFill="1" applyBorder="1" applyAlignment="1">
      <alignment horizontal="center"/>
    </xf>
    <xf numFmtId="0" fontId="22" fillId="4" borderId="37" xfId="0" applyFont="1" applyFill="1" applyBorder="1" applyAlignment="1">
      <alignment horizontal="center"/>
    </xf>
    <xf numFmtId="0" fontId="23" fillId="0" borderId="0" xfId="0" applyFont="1"/>
    <xf numFmtId="0" fontId="44" fillId="0" borderId="0" xfId="0" applyFont="1"/>
    <xf numFmtId="0" fontId="34" fillId="0" borderId="0" xfId="0" applyFont="1"/>
    <xf numFmtId="0" fontId="44" fillId="0" borderId="0" xfId="0" applyFont="1" applyAlignment="1"/>
    <xf numFmtId="0" fontId="34" fillId="0" borderId="0" xfId="0" applyFont="1" applyAlignment="1"/>
    <xf numFmtId="0" fontId="22" fillId="10" borderId="39" xfId="0" applyFont="1" applyFill="1" applyBorder="1" applyAlignment="1">
      <alignment horizontal="center"/>
    </xf>
    <xf numFmtId="0" fontId="22" fillId="4" borderId="40" xfId="0" applyFont="1" applyFill="1" applyBorder="1" applyAlignment="1">
      <alignment horizontal="center"/>
    </xf>
    <xf numFmtId="0" fontId="0" fillId="0" borderId="0" xfId="0" applyFont="1" applyAlignment="1"/>
    <xf numFmtId="0" fontId="35" fillId="4" borderId="0" xfId="0" applyFont="1" applyFill="1" applyAlignment="1"/>
    <xf numFmtId="0" fontId="51" fillId="0" borderId="0" xfId="0" applyFont="1" applyAlignment="1">
      <alignment horizontal="center"/>
    </xf>
    <xf numFmtId="0" fontId="30" fillId="0" borderId="0" xfId="0" applyFont="1"/>
    <xf numFmtId="0" fontId="52" fillId="0" borderId="0" xfId="0" applyFont="1" applyAlignment="1"/>
    <xf numFmtId="166" fontId="0" fillId="0" borderId="42" xfId="0" applyNumberFormat="1" applyFont="1" applyBorder="1"/>
    <xf numFmtId="166" fontId="0" fillId="0" borderId="43" xfId="0" applyNumberFormat="1" applyFont="1" applyBorder="1"/>
    <xf numFmtId="166" fontId="0" fillId="0" borderId="44" xfId="0" applyNumberFormat="1" applyFont="1" applyBorder="1"/>
    <xf numFmtId="166" fontId="0" fillId="0" borderId="45" xfId="0" applyNumberFormat="1" applyFont="1" applyBorder="1"/>
    <xf numFmtId="166" fontId="0" fillId="0" borderId="15" xfId="0" applyNumberFormat="1" applyFont="1" applyBorder="1"/>
    <xf numFmtId="166" fontId="0" fillId="0" borderId="25" xfId="0" applyNumberFormat="1" applyFont="1" applyBorder="1"/>
    <xf numFmtId="166" fontId="0" fillId="0" borderId="46" xfId="0" applyNumberFormat="1" applyFont="1" applyBorder="1"/>
    <xf numFmtId="166" fontId="0" fillId="0" borderId="47" xfId="0" applyNumberFormat="1" applyFont="1" applyBorder="1"/>
    <xf numFmtId="166" fontId="0" fillId="0" borderId="48" xfId="0" applyNumberFormat="1" applyFont="1" applyBorder="1"/>
    <xf numFmtId="0" fontId="21" fillId="0" borderId="0" xfId="0" applyFont="1" applyAlignment="1">
      <alignment horizontal="right"/>
    </xf>
    <xf numFmtId="0" fontId="35" fillId="4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55" fillId="0" borderId="50" xfId="0" applyFont="1" applyBorder="1" applyAlignment="1">
      <alignment horizontal="center"/>
    </xf>
    <xf numFmtId="0" fontId="55" fillId="0" borderId="51" xfId="0" applyFont="1" applyBorder="1" applyAlignment="1">
      <alignment horizontal="center"/>
    </xf>
    <xf numFmtId="166" fontId="0" fillId="0" borderId="42" xfId="0" applyNumberFormat="1" applyBorder="1"/>
    <xf numFmtId="166" fontId="0" fillId="0" borderId="43" xfId="0" applyNumberFormat="1" applyBorder="1"/>
    <xf numFmtId="166" fontId="0" fillId="0" borderId="44" xfId="0" applyNumberFormat="1" applyBorder="1"/>
    <xf numFmtId="166" fontId="0" fillId="0" borderId="45" xfId="0" applyNumberFormat="1" applyBorder="1"/>
    <xf numFmtId="166" fontId="0" fillId="0" borderId="15" xfId="0" applyNumberFormat="1" applyBorder="1"/>
    <xf numFmtId="166" fontId="0" fillId="0" borderId="25" xfId="0" applyNumberFormat="1" applyBorder="1"/>
    <xf numFmtId="166" fontId="0" fillId="0" borderId="46" xfId="0" applyNumberFormat="1" applyBorder="1"/>
    <xf numFmtId="166" fontId="0" fillId="0" borderId="47" xfId="0" applyNumberFormat="1" applyBorder="1"/>
    <xf numFmtId="166" fontId="0" fillId="0" borderId="48" xfId="0" applyNumberFormat="1" applyBorder="1"/>
    <xf numFmtId="166" fontId="0" fillId="0" borderId="0" xfId="0" applyNumberFormat="1"/>
    <xf numFmtId="0" fontId="0" fillId="0" borderId="0" xfId="0" applyFont="1" applyFill="1" applyAlignment="1">
      <alignment horizontal="center" vertical="center"/>
    </xf>
    <xf numFmtId="0" fontId="0" fillId="0" borderId="13" xfId="0" applyFont="1" applyFill="1" applyBorder="1"/>
    <xf numFmtId="0" fontId="0" fillId="0" borderId="13" xfId="0" applyFill="1" applyBorder="1" applyAlignment="1">
      <alignment horizontal="center"/>
    </xf>
    <xf numFmtId="166" fontId="0" fillId="0" borderId="13" xfId="0" applyNumberFormat="1" applyFill="1" applyBorder="1"/>
    <xf numFmtId="0" fontId="0" fillId="0" borderId="13" xfId="0" applyFill="1" applyBorder="1"/>
    <xf numFmtId="166" fontId="0" fillId="0" borderId="0" xfId="0" applyNumberFormat="1" applyFill="1" applyBorder="1"/>
    <xf numFmtId="0" fontId="0" fillId="0" borderId="0" xfId="0" applyFont="1" applyBorder="1"/>
    <xf numFmtId="0" fontId="37" fillId="0" borderId="0" xfId="0" applyFont="1" applyAlignment="1"/>
    <xf numFmtId="166" fontId="0" fillId="0" borderId="0" xfId="0" applyNumberFormat="1" applyFont="1"/>
    <xf numFmtId="0" fontId="23" fillId="0" borderId="0" xfId="0" applyFont="1" applyFill="1"/>
    <xf numFmtId="166" fontId="22" fillId="0" borderId="0" xfId="0" applyNumberFormat="1" applyFont="1" applyFill="1"/>
    <xf numFmtId="166" fontId="53" fillId="0" borderId="0" xfId="0" applyNumberFormat="1" applyFont="1" applyFill="1"/>
    <xf numFmtId="0" fontId="0" fillId="0" borderId="0" xfId="0" applyFont="1" applyBorder="1" applyAlignment="1">
      <alignment horizontal="left"/>
    </xf>
    <xf numFmtId="0" fontId="35" fillId="4" borderId="56" xfId="0" applyFont="1" applyFill="1" applyBorder="1" applyAlignment="1">
      <alignment horizontal="center"/>
    </xf>
    <xf numFmtId="0" fontId="0" fillId="0" borderId="49" xfId="0" applyFont="1" applyBorder="1" applyAlignment="1">
      <alignment horizontal="center" textRotation="45"/>
    </xf>
    <xf numFmtId="0" fontId="0" fillId="0" borderId="50" xfId="0" applyFont="1" applyBorder="1" applyAlignment="1">
      <alignment horizontal="center" textRotation="45"/>
    </xf>
    <xf numFmtId="0" fontId="51" fillId="0" borderId="50" xfId="0" applyFont="1" applyBorder="1" applyAlignment="1">
      <alignment horizontal="center" textRotation="45"/>
    </xf>
    <xf numFmtId="0" fontId="51" fillId="0" borderId="51" xfId="0" applyFont="1" applyBorder="1" applyAlignment="1">
      <alignment horizontal="center" textRotation="45"/>
    </xf>
    <xf numFmtId="166" fontId="0" fillId="0" borderId="57" xfId="0" applyNumberFormat="1" applyFont="1" applyBorder="1"/>
    <xf numFmtId="166" fontId="0" fillId="0" borderId="58" xfId="0" applyNumberFormat="1" applyFont="1" applyBorder="1"/>
    <xf numFmtId="166" fontId="51" fillId="0" borderId="58" xfId="0" applyNumberFormat="1" applyFont="1" applyBorder="1"/>
    <xf numFmtId="166" fontId="51" fillId="0" borderId="59" xfId="0" applyNumberFormat="1" applyFont="1" applyBorder="1"/>
    <xf numFmtId="166" fontId="0" fillId="0" borderId="60" xfId="0" applyNumberFormat="1" applyFont="1" applyBorder="1"/>
    <xf numFmtId="166" fontId="0" fillId="0" borderId="61" xfId="0" applyNumberFormat="1" applyFont="1" applyBorder="1"/>
    <xf numFmtId="166" fontId="51" fillId="0" borderId="61" xfId="0" applyNumberFormat="1" applyFont="1" applyBorder="1"/>
    <xf numFmtId="166" fontId="51" fillId="0" borderId="62" xfId="0" applyNumberFormat="1" applyFont="1" applyBorder="1"/>
    <xf numFmtId="166" fontId="0" fillId="0" borderId="63" xfId="0" applyNumberFormat="1" applyFont="1" applyBorder="1"/>
    <xf numFmtId="166" fontId="0" fillId="0" borderId="64" xfId="0" applyNumberFormat="1" applyFont="1" applyBorder="1"/>
    <xf numFmtId="166" fontId="51" fillId="0" borderId="64" xfId="0" applyNumberFormat="1" applyFont="1" applyBorder="1"/>
    <xf numFmtId="166" fontId="51" fillId="0" borderId="65" xfId="0" applyNumberFormat="1" applyFont="1" applyBorder="1"/>
    <xf numFmtId="166" fontId="23" fillId="0" borderId="0" xfId="0" applyNumberFormat="1" applyFont="1"/>
    <xf numFmtId="0" fontId="23" fillId="0" borderId="0" xfId="0" applyFont="1" applyAlignment="1">
      <alignment horizontal="center" vertical="center"/>
    </xf>
    <xf numFmtId="0" fontId="25" fillId="0" borderId="0" xfId="0" applyFont="1"/>
    <xf numFmtId="0" fontId="12" fillId="4" borderId="66" xfId="0" applyFont="1" applyFill="1" applyBorder="1" applyAlignment="1">
      <alignment horizontal="left"/>
    </xf>
    <xf numFmtId="0" fontId="12" fillId="4" borderId="67" xfId="0" applyFont="1" applyFill="1" applyBorder="1" applyAlignment="1">
      <alignment horizontal="left"/>
    </xf>
    <xf numFmtId="0" fontId="12" fillId="0" borderId="68" xfId="0" applyFont="1" applyFill="1" applyBorder="1"/>
    <xf numFmtId="0" fontId="12" fillId="0" borderId="68" xfId="0" applyFont="1" applyBorder="1"/>
    <xf numFmtId="0" fontId="12" fillId="0" borderId="69" xfId="0" applyFont="1" applyBorder="1"/>
    <xf numFmtId="0" fontId="12" fillId="4" borderId="69" xfId="0" applyFont="1" applyFill="1" applyBorder="1" applyAlignment="1">
      <alignment horizontal="left"/>
    </xf>
    <xf numFmtId="0" fontId="12" fillId="4" borderId="69" xfId="0" applyFont="1" applyFill="1" applyBorder="1"/>
    <xf numFmtId="0" fontId="12" fillId="4" borderId="70" xfId="0" applyFont="1" applyFill="1" applyBorder="1" applyAlignment="1">
      <alignment horizontal="left"/>
    </xf>
    <xf numFmtId="0" fontId="30" fillId="4" borderId="70" xfId="0" applyFont="1" applyFill="1" applyBorder="1"/>
    <xf numFmtId="0" fontId="30" fillId="4" borderId="70" xfId="0" applyFont="1" applyFill="1" applyBorder="1" applyAlignment="1">
      <alignment horizontal="left"/>
    </xf>
    <xf numFmtId="0" fontId="12" fillId="0" borderId="70" xfId="0" applyFont="1" applyBorder="1"/>
    <xf numFmtId="0" fontId="15" fillId="4" borderId="70" xfId="0" applyFont="1" applyFill="1" applyBorder="1" applyAlignment="1">
      <alignment horizontal="left"/>
    </xf>
    <xf numFmtId="0" fontId="30" fillId="0" borderId="70" xfId="0" applyFont="1" applyBorder="1"/>
    <xf numFmtId="0" fontId="21" fillId="0" borderId="70" xfId="0" applyFont="1" applyBorder="1"/>
    <xf numFmtId="0" fontId="12" fillId="0" borderId="71" xfId="0" applyFont="1" applyBorder="1"/>
    <xf numFmtId="0" fontId="21" fillId="0" borderId="71" xfId="0" applyFont="1" applyBorder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72" xfId="0" applyFont="1" applyBorder="1"/>
    <xf numFmtId="0" fontId="21" fillId="0" borderId="72" xfId="0" applyFont="1" applyBorder="1" applyAlignment="1">
      <alignment horizontal="center"/>
    </xf>
    <xf numFmtId="0" fontId="21" fillId="0" borderId="17" xfId="0" applyFont="1" applyBorder="1"/>
    <xf numFmtId="0" fontId="21" fillId="4" borderId="73" xfId="0" applyFont="1" applyFill="1" applyBorder="1"/>
    <xf numFmtId="0" fontId="21" fillId="2" borderId="43" xfId="0" applyFont="1" applyFill="1" applyBorder="1" applyAlignment="1">
      <alignment horizontal="center"/>
    </xf>
    <xf numFmtId="0" fontId="21" fillId="4" borderId="74" xfId="0" applyFont="1" applyFill="1" applyBorder="1"/>
    <xf numFmtId="0" fontId="21" fillId="2" borderId="15" xfId="0" applyFont="1" applyFill="1" applyBorder="1" applyAlignment="1">
      <alignment horizontal="center"/>
    </xf>
    <xf numFmtId="0" fontId="21" fillId="4" borderId="72" xfId="0" applyFont="1" applyFill="1" applyBorder="1"/>
    <xf numFmtId="0" fontId="21" fillId="2" borderId="75" xfId="0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21" fillId="4" borderId="17" xfId="0" applyFont="1" applyFill="1" applyBorder="1"/>
    <xf numFmtId="0" fontId="21" fillId="4" borderId="17" xfId="0" applyFont="1" applyFill="1" applyBorder="1" applyAlignment="1">
      <alignment wrapText="1"/>
    </xf>
    <xf numFmtId="0" fontId="21" fillId="4" borderId="17" xfId="0" applyFont="1" applyFill="1" applyBorder="1" applyAlignment="1">
      <alignment horizontal="center"/>
    </xf>
    <xf numFmtId="0" fontId="21" fillId="2" borderId="74" xfId="0" applyFont="1" applyFill="1" applyBorder="1" applyAlignment="1">
      <alignment horizontal="center"/>
    </xf>
    <xf numFmtId="0" fontId="21" fillId="4" borderId="73" xfId="0" applyFont="1" applyFill="1" applyBorder="1" applyAlignment="1">
      <alignment horizontal="center"/>
    </xf>
    <xf numFmtId="0" fontId="21" fillId="2" borderId="72" xfId="0" applyFont="1" applyFill="1" applyBorder="1" applyAlignment="1">
      <alignment horizontal="center"/>
    </xf>
    <xf numFmtId="0" fontId="21" fillId="0" borderId="69" xfId="0" applyFont="1" applyFill="1" applyBorder="1"/>
    <xf numFmtId="0" fontId="12" fillId="0" borderId="70" xfId="0" applyFont="1" applyFill="1" applyBorder="1"/>
    <xf numFmtId="0" fontId="21" fillId="0" borderId="70" xfId="0" applyFont="1" applyFill="1" applyBorder="1"/>
    <xf numFmtId="0" fontId="21" fillId="0" borderId="71" xfId="0" applyFont="1" applyFill="1" applyBorder="1"/>
    <xf numFmtId="173" fontId="0" fillId="0" borderId="0" xfId="0" applyNumberFormat="1" applyFont="1" applyAlignment="1">
      <alignment horizontal="center"/>
    </xf>
    <xf numFmtId="0" fontId="0" fillId="0" borderId="0" xfId="0" applyFont="1" applyFill="1" applyBorder="1"/>
    <xf numFmtId="0" fontId="0" fillId="4" borderId="76" xfId="0" applyFont="1" applyFill="1" applyBorder="1"/>
    <xf numFmtId="0" fontId="0" fillId="4" borderId="77" xfId="0" applyFont="1" applyFill="1" applyBorder="1"/>
    <xf numFmtId="0" fontId="0" fillId="4" borderId="77" xfId="0" applyFont="1" applyFill="1" applyBorder="1" applyAlignment="1">
      <alignment horizontal="center"/>
    </xf>
    <xf numFmtId="173" fontId="0" fillId="4" borderId="77" xfId="0" applyNumberFormat="1" applyFont="1" applyFill="1" applyBorder="1" applyAlignment="1">
      <alignment horizontal="center"/>
    </xf>
    <xf numFmtId="0" fontId="0" fillId="4" borderId="78" xfId="0" applyFont="1" applyFill="1" applyBorder="1" applyAlignment="1">
      <alignment horizontal="center"/>
    </xf>
    <xf numFmtId="0" fontId="0" fillId="0" borderId="79" xfId="0" applyFont="1" applyBorder="1"/>
    <xf numFmtId="0" fontId="0" fillId="0" borderId="80" xfId="0" applyFont="1" applyBorder="1"/>
    <xf numFmtId="0" fontId="0" fillId="0" borderId="80" xfId="0" applyFont="1" applyBorder="1" applyAlignment="1">
      <alignment horizontal="center"/>
    </xf>
    <xf numFmtId="0" fontId="21" fillId="0" borderId="0" xfId="0" applyFont="1" applyFill="1" applyBorder="1" applyAlignment="1">
      <alignment horizontal="center" vertical="center"/>
    </xf>
    <xf numFmtId="0" fontId="0" fillId="0" borderId="81" xfId="0" applyFont="1" applyBorder="1"/>
    <xf numFmtId="0" fontId="0" fillId="0" borderId="82" xfId="0" applyFont="1" applyBorder="1"/>
    <xf numFmtId="0" fontId="0" fillId="0" borderId="82" xfId="0" applyFont="1" applyBorder="1" applyAlignment="1">
      <alignment horizontal="center"/>
    </xf>
    <xf numFmtId="0" fontId="30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12" fillId="0" borderId="83" xfId="0" applyFont="1" applyFill="1" applyBorder="1"/>
    <xf numFmtId="0" fontId="12" fillId="0" borderId="83" xfId="0" applyFont="1" applyBorder="1"/>
    <xf numFmtId="0" fontId="12" fillId="0" borderId="69" xfId="0" applyFont="1" applyFill="1" applyBorder="1"/>
    <xf numFmtId="0" fontId="22" fillId="0" borderId="0" xfId="0" applyFont="1"/>
    <xf numFmtId="0" fontId="61" fillId="4" borderId="84" xfId="0" applyFont="1" applyFill="1" applyBorder="1"/>
    <xf numFmtId="0" fontId="0" fillId="4" borderId="85" xfId="0" applyFill="1" applyBorder="1"/>
    <xf numFmtId="0" fontId="0" fillId="0" borderId="86" xfId="0" applyBorder="1"/>
    <xf numFmtId="0" fontId="61" fillId="4" borderId="85" xfId="0" applyFont="1" applyFill="1" applyBorder="1"/>
    <xf numFmtId="0" fontId="61" fillId="4" borderId="85" xfId="0" applyFont="1" applyFill="1" applyBorder="1" applyAlignment="1">
      <alignment horizontal="center"/>
    </xf>
    <xf numFmtId="0" fontId="61" fillId="4" borderId="87" xfId="0" applyFont="1" applyFill="1" applyBorder="1" applyAlignment="1">
      <alignment horizontal="right"/>
    </xf>
    <xf numFmtId="0" fontId="0" fillId="4" borderId="88" xfId="0" applyFill="1" applyBorder="1"/>
    <xf numFmtId="0" fontId="0" fillId="4" borderId="1" xfId="0" applyFill="1" applyBorder="1"/>
    <xf numFmtId="0" fontId="62" fillId="4" borderId="89" xfId="0" applyFont="1" applyFill="1" applyBorder="1"/>
    <xf numFmtId="1" fontId="0" fillId="4" borderId="1" xfId="0" applyNumberFormat="1" applyFill="1" applyBorder="1"/>
    <xf numFmtId="0" fontId="0" fillId="4" borderId="90" xfId="0" applyFill="1" applyBorder="1"/>
    <xf numFmtId="0" fontId="20" fillId="4" borderId="89" xfId="0" applyFont="1" applyFill="1" applyBorder="1" applyAlignment="1">
      <alignment horizontal="center"/>
    </xf>
    <xf numFmtId="9" fontId="0" fillId="4" borderId="1" xfId="0" applyNumberFormat="1" applyFill="1" applyBorder="1"/>
    <xf numFmtId="171" fontId="20" fillId="4" borderId="89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0" fillId="2" borderId="89" xfId="0" applyFont="1" applyFill="1" applyBorder="1" applyAlignment="1">
      <alignment horizontal="center"/>
    </xf>
    <xf numFmtId="0" fontId="0" fillId="0" borderId="0" xfId="0" applyBorder="1"/>
    <xf numFmtId="0" fontId="20" fillId="0" borderId="89" xfId="0" applyFont="1" applyFill="1" applyBorder="1" applyAlignment="1">
      <alignment horizontal="center"/>
    </xf>
    <xf numFmtId="0" fontId="0" fillId="4" borderId="91" xfId="0" applyFill="1" applyBorder="1"/>
    <xf numFmtId="0" fontId="0" fillId="4" borderId="92" xfId="0" applyFill="1" applyBorder="1"/>
    <xf numFmtId="165" fontId="0" fillId="9" borderId="92" xfId="0" applyNumberFormat="1" applyFill="1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4" borderId="93" xfId="0" applyFill="1" applyBorder="1"/>
    <xf numFmtId="165" fontId="20" fillId="9" borderId="94" xfId="0" applyNumberFormat="1" applyFont="1" applyFill="1" applyBorder="1" applyAlignment="1">
      <alignment horizontal="center"/>
    </xf>
    <xf numFmtId="0" fontId="21" fillId="0" borderId="1" xfId="0" applyFont="1" applyBorder="1"/>
    <xf numFmtId="0" fontId="0" fillId="4" borderId="52" xfId="0" applyFill="1" applyBorder="1"/>
    <xf numFmtId="0" fontId="0" fillId="4" borderId="15" xfId="0" applyFill="1" applyBorder="1" applyAlignment="1">
      <alignment wrapText="1"/>
    </xf>
    <xf numFmtId="0" fontId="0" fillId="4" borderId="15" xfId="0" applyFill="1" applyBorder="1"/>
    <xf numFmtId="0" fontId="62" fillId="4" borderId="53" xfId="0" applyFont="1" applyFill="1" applyBorder="1"/>
    <xf numFmtId="1" fontId="0" fillId="4" borderId="74" xfId="0" applyNumberFormat="1" applyFill="1" applyBorder="1"/>
    <xf numFmtId="0" fontId="20" fillId="4" borderId="29" xfId="0" applyFont="1" applyFill="1" applyBorder="1" applyAlignment="1">
      <alignment horizontal="center"/>
    </xf>
    <xf numFmtId="9" fontId="0" fillId="4" borderId="74" xfId="0" applyNumberFormat="1" applyFill="1" applyBorder="1"/>
    <xf numFmtId="171" fontId="20" fillId="4" borderId="29" xfId="0" applyNumberFormat="1" applyFont="1" applyFill="1" applyBorder="1" applyAlignment="1">
      <alignment horizontal="center"/>
    </xf>
    <xf numFmtId="0" fontId="0" fillId="4" borderId="74" xfId="0" applyFill="1" applyBorder="1"/>
    <xf numFmtId="0" fontId="0" fillId="2" borderId="7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20" fillId="2" borderId="29" xfId="0" applyFont="1" applyFill="1" applyBorder="1" applyAlignment="1">
      <alignment horizontal="center"/>
    </xf>
    <xf numFmtId="0" fontId="0" fillId="0" borderId="74" xfId="0" applyBorder="1"/>
    <xf numFmtId="0" fontId="20" fillId="0" borderId="29" xfId="0" applyFont="1" applyFill="1" applyBorder="1" applyAlignment="1">
      <alignment horizontal="center"/>
    </xf>
    <xf numFmtId="0" fontId="0" fillId="4" borderId="54" xfId="0" applyFill="1" applyBorder="1"/>
    <xf numFmtId="0" fontId="0" fillId="4" borderId="55" xfId="0" applyFill="1" applyBorder="1"/>
    <xf numFmtId="164" fontId="0" fillId="9" borderId="95" xfId="0" applyNumberFormat="1" applyFill="1" applyBorder="1" applyAlignment="1">
      <alignment horizontal="center"/>
    </xf>
    <xf numFmtId="0" fontId="0" fillId="0" borderId="55" xfId="0" applyFill="1" applyBorder="1" applyAlignment="1">
      <alignment horizontal="center"/>
    </xf>
    <xf numFmtId="165" fontId="20" fillId="9" borderId="96" xfId="0" applyNumberFormat="1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82" fillId="0" borderId="0" xfId="0" applyFont="1" applyAlignment="1">
      <alignment horizontal="right"/>
    </xf>
    <xf numFmtId="0" fontId="0" fillId="0" borderId="97" xfId="0" applyBorder="1"/>
    <xf numFmtId="0" fontId="0" fillId="0" borderId="98" xfId="0" applyBorder="1"/>
    <xf numFmtId="0" fontId="82" fillId="0" borderId="0" xfId="0" applyFont="1" applyAlignment="1">
      <alignment horizontal="right" vertical="center"/>
    </xf>
    <xf numFmtId="0" fontId="27" fillId="0" borderId="0" xfId="0" applyFont="1" applyFill="1"/>
    <xf numFmtId="0" fontId="65" fillId="0" borderId="0" xfId="0" applyFont="1" applyBorder="1"/>
    <xf numFmtId="0" fontId="20" fillId="0" borderId="0" xfId="0" applyFont="1" applyBorder="1"/>
    <xf numFmtId="170" fontId="20" fillId="11" borderId="0" xfId="5" applyNumberFormat="1" applyFont="1" applyFill="1" applyBorder="1" applyProtection="1">
      <protection locked="0"/>
    </xf>
    <xf numFmtId="171" fontId="20" fillId="10" borderId="0" xfId="0" applyNumberFormat="1" applyFont="1" applyFill="1" applyBorder="1" applyProtection="1">
      <protection locked="0"/>
    </xf>
    <xf numFmtId="171" fontId="20" fillId="9" borderId="0" xfId="0" applyNumberFormat="1" applyFont="1" applyFill="1" applyBorder="1" applyProtection="1">
      <protection locked="0"/>
    </xf>
    <xf numFmtId="172" fontId="20" fillId="0" borderId="0" xfId="0" applyNumberFormat="1" applyFont="1" applyBorder="1"/>
    <xf numFmtId="2" fontId="20" fillId="0" borderId="0" xfId="0" applyNumberFormat="1" applyFont="1" applyBorder="1"/>
    <xf numFmtId="0" fontId="18" fillId="0" borderId="99" xfId="0" applyFont="1" applyBorder="1" applyAlignment="1">
      <alignment horizontal="left"/>
    </xf>
    <xf numFmtId="174" fontId="20" fillId="0" borderId="100" xfId="0" applyNumberFormat="1" applyFont="1" applyBorder="1" applyAlignment="1" applyProtection="1">
      <alignment horizontal="right"/>
      <protection locked="0"/>
    </xf>
    <xf numFmtId="175" fontId="20" fillId="0" borderId="101" xfId="0" applyNumberFormat="1" applyFont="1" applyBorder="1" applyAlignment="1">
      <alignment horizontal="justify"/>
    </xf>
    <xf numFmtId="176" fontId="67" fillId="0" borderId="101" xfId="0" applyNumberFormat="1" applyFont="1" applyBorder="1"/>
    <xf numFmtId="0" fontId="20" fillId="0" borderId="101" xfId="0" applyNumberFormat="1" applyFont="1" applyBorder="1"/>
    <xf numFmtId="11" fontId="20" fillId="0" borderId="102" xfId="0" applyNumberFormat="1" applyFont="1" applyBorder="1" applyAlignment="1" applyProtection="1">
      <alignment horizontal="right"/>
      <protection locked="0"/>
    </xf>
    <xf numFmtId="175" fontId="20" fillId="0" borderId="103" xfId="0" applyNumberFormat="1" applyFont="1" applyBorder="1" applyAlignment="1">
      <alignment horizontal="justify"/>
    </xf>
    <xf numFmtId="176" fontId="67" fillId="0" borderId="103" xfId="0" applyNumberFormat="1" applyFont="1" applyBorder="1"/>
    <xf numFmtId="4" fontId="20" fillId="0" borderId="103" xfId="0" applyNumberFormat="1" applyFont="1" applyBorder="1"/>
    <xf numFmtId="0" fontId="20" fillId="0" borderId="103" xfId="0" applyNumberFormat="1" applyFont="1" applyBorder="1"/>
    <xf numFmtId="11" fontId="20" fillId="0" borderId="104" xfId="0" applyNumberFormat="1" applyFont="1" applyBorder="1" applyAlignment="1">
      <alignment horizontal="right"/>
    </xf>
    <xf numFmtId="175" fontId="20" fillId="0" borderId="105" xfId="0" applyNumberFormat="1" applyFont="1" applyBorder="1" applyAlignment="1">
      <alignment horizontal="justify"/>
    </xf>
    <xf numFmtId="176" fontId="67" fillId="0" borderId="105" xfId="0" applyNumberFormat="1" applyFont="1" applyBorder="1"/>
    <xf numFmtId="0" fontId="20" fillId="0" borderId="105" xfId="0" applyNumberFormat="1" applyFont="1" applyBorder="1"/>
    <xf numFmtId="0" fontId="68" fillId="11" borderId="106" xfId="0" applyFont="1" applyFill="1" applyBorder="1"/>
    <xf numFmtId="0" fontId="20" fillId="0" borderId="107" xfId="0" applyFont="1" applyBorder="1" applyAlignment="1">
      <alignment horizontal="right"/>
    </xf>
    <xf numFmtId="0" fontId="20" fillId="0" borderId="108" xfId="0" applyFont="1" applyBorder="1" applyAlignment="1">
      <alignment horizontal="right"/>
    </xf>
    <xf numFmtId="2" fontId="20" fillId="0" borderId="108" xfId="0" applyNumberFormat="1" applyFont="1" applyBorder="1" applyAlignment="1">
      <alignment horizontal="right"/>
    </xf>
    <xf numFmtId="0" fontId="20" fillId="0" borderId="109" xfId="0" applyFont="1" applyBorder="1"/>
    <xf numFmtId="0" fontId="82" fillId="0" borderId="0" xfId="0" applyFont="1" applyBorder="1" applyAlignment="1">
      <alignment horizontal="right"/>
    </xf>
    <xf numFmtId="0" fontId="0" fillId="0" borderId="0" xfId="0" applyBorder="1" applyAlignment="1"/>
    <xf numFmtId="177" fontId="0" fillId="0" borderId="0" xfId="0" applyNumberFormat="1" applyBorder="1"/>
    <xf numFmtId="177" fontId="0" fillId="0" borderId="0" xfId="0" applyNumberFormat="1"/>
    <xf numFmtId="177" fontId="0" fillId="0" borderId="0" xfId="0" quotePrefix="1" applyNumberFormat="1"/>
    <xf numFmtId="1" fontId="20" fillId="0" borderId="102" xfId="0" applyNumberFormat="1" applyFont="1" applyBorder="1" applyAlignment="1" applyProtection="1">
      <alignment horizontal="right"/>
      <protection locked="0"/>
    </xf>
    <xf numFmtId="171" fontId="67" fillId="0" borderId="103" xfId="0" applyNumberFormat="1" applyFont="1" applyBorder="1"/>
    <xf numFmtId="0" fontId="1" fillId="0" borderId="110" xfId="0" applyFont="1" applyFill="1" applyBorder="1"/>
    <xf numFmtId="0" fontId="71" fillId="0" borderId="0" xfId="0" applyFont="1" applyAlignment="1">
      <alignment horizontal="left"/>
    </xf>
    <xf numFmtId="0" fontId="71" fillId="0" borderId="0" xfId="0" applyFont="1" applyAlignment="1">
      <alignment horizontal="center"/>
    </xf>
    <xf numFmtId="0" fontId="71" fillId="0" borderId="0" xfId="0" applyFont="1"/>
    <xf numFmtId="0" fontId="12" fillId="0" borderId="0" xfId="0" applyFont="1" applyFill="1" applyAlignment="1">
      <alignment horizontal="right"/>
    </xf>
    <xf numFmtId="0" fontId="81" fillId="0" borderId="0" xfId="0" applyFont="1" applyAlignment="1">
      <alignment horizontal="right" vertical="center"/>
    </xf>
    <xf numFmtId="0" fontId="0" fillId="0" borderId="0" xfId="0" applyFont="1" applyAlignment="1">
      <alignment horizontal="right" vertical="center"/>
    </xf>
    <xf numFmtId="179" fontId="22" fillId="0" borderId="111" xfId="16" applyNumberFormat="1" applyFont="1" applyBorder="1"/>
    <xf numFmtId="179" fontId="22" fillId="0" borderId="112" xfId="16" applyNumberFormat="1" applyFont="1" applyBorder="1" applyAlignment="1">
      <alignment horizontal="left"/>
    </xf>
    <xf numFmtId="179" fontId="13" fillId="0" borderId="113" xfId="0" applyNumberFormat="1" applyFont="1" applyBorder="1"/>
    <xf numFmtId="169" fontId="12" fillId="0" borderId="26" xfId="0" applyNumberFormat="1" applyFont="1" applyFill="1" applyBorder="1" applyAlignment="1">
      <alignment horizontal="left"/>
    </xf>
    <xf numFmtId="179" fontId="22" fillId="0" borderId="112" xfId="16" applyNumberFormat="1" applyFont="1" applyBorder="1"/>
    <xf numFmtId="179" fontId="22" fillId="0" borderId="6" xfId="16" applyNumberFormat="1" applyFont="1" applyBorder="1"/>
    <xf numFmtId="179" fontId="22" fillId="0" borderId="114" xfId="16" applyNumberFormat="1" applyFont="1" applyBorder="1"/>
    <xf numFmtId="0" fontId="0" fillId="0" borderId="115" xfId="0" applyFont="1" applyBorder="1" applyAlignment="1">
      <alignment horizontal="right" vertical="center"/>
    </xf>
    <xf numFmtId="0" fontId="0" fillId="0" borderId="116" xfId="0" applyFont="1" applyBorder="1"/>
    <xf numFmtId="0" fontId="0" fillId="0" borderId="117" xfId="0" applyFont="1" applyBorder="1"/>
    <xf numFmtId="0" fontId="0" fillId="0" borderId="118" xfId="0" applyFont="1" applyBorder="1" applyAlignment="1">
      <alignment horizontal="right" vertical="center"/>
    </xf>
    <xf numFmtId="0" fontId="0" fillId="0" borderId="26" xfId="0" applyFont="1" applyBorder="1"/>
    <xf numFmtId="0" fontId="0" fillId="0" borderId="119" xfId="0" applyFont="1" applyBorder="1" applyAlignment="1">
      <alignment horizontal="right" vertical="center"/>
    </xf>
    <xf numFmtId="0" fontId="0" fillId="0" borderId="41" xfId="0" applyFont="1" applyBorder="1"/>
    <xf numFmtId="0" fontId="0" fillId="0" borderId="120" xfId="0" applyFont="1" applyBorder="1"/>
    <xf numFmtId="0" fontId="92" fillId="0" borderId="0" xfId="0" applyFont="1" applyAlignme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0" fillId="0" borderId="0" xfId="0" applyFont="1" applyBorder="1" applyAlignment="1">
      <alignment horizontal="center"/>
    </xf>
    <xf numFmtId="0" fontId="60" fillId="0" borderId="0" xfId="0" applyFont="1" applyBorder="1"/>
    <xf numFmtId="0" fontId="74" fillId="2" borderId="121" xfId="0" applyFont="1" applyFill="1" applyBorder="1"/>
    <xf numFmtId="0" fontId="75" fillId="2" borderId="86" xfId="0" applyFont="1" applyFill="1" applyBorder="1"/>
    <xf numFmtId="0" fontId="74" fillId="2" borderId="86" xfId="0" applyFont="1" applyFill="1" applyBorder="1"/>
    <xf numFmtId="0" fontId="74" fillId="2" borderId="122" xfId="0" applyFont="1" applyFill="1" applyBorder="1"/>
    <xf numFmtId="0" fontId="74" fillId="2" borderId="123" xfId="0" applyFont="1" applyFill="1" applyBorder="1"/>
    <xf numFmtId="0" fontId="75" fillId="2" borderId="124" xfId="0" applyFont="1" applyFill="1" applyBorder="1"/>
    <xf numFmtId="0" fontId="74" fillId="2" borderId="124" xfId="0" applyFont="1" applyFill="1" applyBorder="1"/>
    <xf numFmtId="0" fontId="74" fillId="2" borderId="125" xfId="0" applyFont="1" applyFill="1" applyBorder="1"/>
    <xf numFmtId="0" fontId="0" fillId="0" borderId="126" xfId="0" applyBorder="1"/>
    <xf numFmtId="0" fontId="0" fillId="0" borderId="41" xfId="0" applyBorder="1"/>
    <xf numFmtId="0" fontId="0" fillId="0" borderId="120" xfId="0" applyBorder="1"/>
    <xf numFmtId="0" fontId="0" fillId="0" borderId="127" xfId="0" applyBorder="1"/>
    <xf numFmtId="0" fontId="0" fillId="0" borderId="128" xfId="0" applyBorder="1"/>
    <xf numFmtId="0" fontId="0" fillId="0" borderId="129" xfId="0" applyBorder="1"/>
    <xf numFmtId="0" fontId="0" fillId="0" borderId="130" xfId="0" applyBorder="1"/>
    <xf numFmtId="0" fontId="0" fillId="0" borderId="26" xfId="0" applyBorder="1"/>
    <xf numFmtId="0" fontId="0" fillId="0" borderId="45" xfId="0" applyBorder="1"/>
    <xf numFmtId="0" fontId="0" fillId="0" borderId="15" xfId="0" applyBorder="1"/>
    <xf numFmtId="0" fontId="0" fillId="0" borderId="53" xfId="0" applyBorder="1"/>
    <xf numFmtId="0" fontId="0" fillId="0" borderId="21" xfId="0" applyBorder="1"/>
    <xf numFmtId="0" fontId="0" fillId="0" borderId="22" xfId="0" applyBorder="1"/>
    <xf numFmtId="0" fontId="0" fillId="0" borderId="16" xfId="0" applyBorder="1"/>
    <xf numFmtId="0" fontId="0" fillId="0" borderId="131" xfId="0" applyBorder="1"/>
    <xf numFmtId="0" fontId="0" fillId="0" borderId="116" xfId="0" applyBorder="1"/>
    <xf numFmtId="0" fontId="0" fillId="0" borderId="117" xfId="0" applyBorder="1"/>
    <xf numFmtId="0" fontId="0" fillId="0" borderId="132" xfId="0" applyBorder="1"/>
    <xf numFmtId="0" fontId="0" fillId="0" borderId="68" xfId="0" applyBorder="1"/>
    <xf numFmtId="0" fontId="0" fillId="0" borderId="133" xfId="0" applyBorder="1"/>
    <xf numFmtId="0" fontId="0" fillId="0" borderId="134" xfId="0" applyBorder="1"/>
    <xf numFmtId="0" fontId="76" fillId="0" borderId="135" xfId="0" applyFont="1" applyBorder="1"/>
    <xf numFmtId="0" fontId="0" fillId="0" borderId="136" xfId="0" applyBorder="1"/>
    <xf numFmtId="0" fontId="0" fillId="0" borderId="137" xfId="0" applyBorder="1"/>
    <xf numFmtId="0" fontId="0" fillId="0" borderId="23" xfId="0" applyBorder="1"/>
    <xf numFmtId="0" fontId="0" fillId="0" borderId="138" xfId="0" applyBorder="1"/>
    <xf numFmtId="0" fontId="0" fillId="0" borderId="139" xfId="0" applyBorder="1"/>
    <xf numFmtId="0" fontId="0" fillId="0" borderId="140" xfId="0" applyBorder="1"/>
    <xf numFmtId="0" fontId="0" fillId="0" borderId="72" xfId="0" applyBorder="1"/>
    <xf numFmtId="0" fontId="0" fillId="0" borderId="118" xfId="0" applyBorder="1"/>
    <xf numFmtId="0" fontId="0" fillId="0" borderId="141" xfId="0" applyBorder="1"/>
    <xf numFmtId="0" fontId="0" fillId="0" borderId="17" xfId="0" applyBorder="1"/>
    <xf numFmtId="0" fontId="0" fillId="0" borderId="142" xfId="0" applyBorder="1"/>
    <xf numFmtId="0" fontId="0" fillId="0" borderId="35" xfId="0" applyBorder="1"/>
    <xf numFmtId="0" fontId="0" fillId="0" borderId="19" xfId="0" applyBorder="1"/>
    <xf numFmtId="0" fontId="0" fillId="0" borderId="143" xfId="0" applyBorder="1"/>
    <xf numFmtId="0" fontId="0" fillId="0" borderId="144" xfId="0" applyBorder="1"/>
    <xf numFmtId="0" fontId="0" fillId="0" borderId="145" xfId="0" applyBorder="1"/>
    <xf numFmtId="0" fontId="0" fillId="7" borderId="0" xfId="0" applyFont="1" applyFill="1"/>
    <xf numFmtId="0" fontId="8" fillId="7" borderId="0" xfId="0" applyFont="1" applyFill="1"/>
    <xf numFmtId="0" fontId="6" fillId="7" borderId="0" xfId="0" applyFont="1" applyFill="1"/>
    <xf numFmtId="0" fontId="9" fillId="7" borderId="0" xfId="0" applyFont="1" applyFill="1"/>
    <xf numFmtId="0" fontId="0" fillId="7" borderId="0" xfId="0" applyFill="1"/>
    <xf numFmtId="0" fontId="26" fillId="7" borderId="0" xfId="0" applyFont="1" applyFill="1"/>
    <xf numFmtId="0" fontId="81" fillId="0" borderId="0" xfId="0" applyFont="1" applyFill="1"/>
    <xf numFmtId="0" fontId="83" fillId="0" borderId="0" xfId="0" applyFont="1" applyFill="1" applyAlignment="1">
      <alignment horizontal="center"/>
    </xf>
    <xf numFmtId="0" fontId="77" fillId="0" borderId="0" xfId="0" applyFont="1" applyAlignment="1"/>
    <xf numFmtId="0" fontId="26" fillId="13" borderId="0" xfId="0" applyFont="1" applyFill="1"/>
    <xf numFmtId="0" fontId="97" fillId="0" borderId="16" xfId="0" applyFont="1" applyBorder="1"/>
    <xf numFmtId="0" fontId="15" fillId="0" borderId="17" xfId="0" applyFont="1" applyBorder="1" applyAlignment="1"/>
    <xf numFmtId="0" fontId="15" fillId="0" borderId="18" xfId="0" applyFont="1" applyBorder="1" applyAlignment="1"/>
    <xf numFmtId="0" fontId="97" fillId="0" borderId="31" xfId="0" applyFont="1" applyBorder="1"/>
    <xf numFmtId="0" fontId="98" fillId="0" borderId="0" xfId="0" applyFont="1"/>
    <xf numFmtId="0" fontId="21" fillId="0" borderId="20" xfId="0" applyFont="1" applyBorder="1"/>
    <xf numFmtId="0" fontId="21" fillId="0" borderId="18" xfId="0" applyFont="1" applyBorder="1"/>
    <xf numFmtId="0" fontId="97" fillId="0" borderId="20" xfId="0" applyFont="1" applyBorder="1"/>
    <xf numFmtId="0" fontId="97" fillId="0" borderId="30" xfId="0" applyFont="1" applyBorder="1"/>
    <xf numFmtId="0" fontId="22" fillId="0" borderId="0" xfId="0" applyFont="1" applyBorder="1" applyAlignment="1">
      <alignment horizontal="right"/>
    </xf>
    <xf numFmtId="166" fontId="92" fillId="0" borderId="0" xfId="0" applyNumberFormat="1" applyFont="1"/>
    <xf numFmtId="0" fontId="99" fillId="0" borderId="49" xfId="0" applyFont="1" applyBorder="1" applyAlignment="1">
      <alignment horizontal="center"/>
    </xf>
    <xf numFmtId="0" fontId="99" fillId="0" borderId="51" xfId="0" applyFont="1" applyBorder="1" applyAlignment="1">
      <alignment horizontal="center"/>
    </xf>
    <xf numFmtId="0" fontId="99" fillId="0" borderId="50" xfId="0" applyFont="1" applyBorder="1" applyAlignment="1">
      <alignment horizontal="center"/>
    </xf>
    <xf numFmtId="0" fontId="12" fillId="4" borderId="14" xfId="0" applyFont="1" applyFill="1" applyBorder="1"/>
    <xf numFmtId="0" fontId="0" fillId="0" borderId="17" xfId="0" applyFont="1" applyBorder="1"/>
    <xf numFmtId="0" fontId="0" fillId="4" borderId="68" xfId="0" applyFont="1" applyFill="1" applyBorder="1"/>
    <xf numFmtId="0" fontId="102" fillId="0" borderId="150" xfId="0" applyFont="1" applyBorder="1"/>
    <xf numFmtId="0" fontId="103" fillId="0" borderId="150" xfId="0" applyFont="1" applyBorder="1" applyAlignment="1">
      <alignment horizontal="centerContinuous"/>
    </xf>
    <xf numFmtId="0" fontId="103" fillId="0" borderId="151" xfId="0" applyFont="1" applyBorder="1" applyAlignment="1">
      <alignment horizontal="centerContinuous"/>
    </xf>
    <xf numFmtId="0" fontId="102" fillId="0" borderId="0" xfId="0" applyFont="1"/>
    <xf numFmtId="0" fontId="0" fillId="0" borderId="152" xfId="0" applyFont="1" applyBorder="1" applyAlignment="1">
      <alignment horizontal="right"/>
    </xf>
    <xf numFmtId="0" fontId="0" fillId="0" borderId="27" xfId="0" applyFont="1" applyBorder="1"/>
    <xf numFmtId="0" fontId="77" fillId="0" borderId="0" xfId="0" applyFont="1" applyBorder="1" applyAlignment="1">
      <alignment vertical="center"/>
    </xf>
    <xf numFmtId="0" fontId="22" fillId="0" borderId="152" xfId="0" applyFont="1" applyBorder="1" applyAlignment="1">
      <alignment horizontal="right"/>
    </xf>
    <xf numFmtId="0" fontId="98" fillId="0" borderId="0" xfId="0" applyFont="1" applyBorder="1" applyAlignment="1">
      <alignment vertical="center"/>
    </xf>
    <xf numFmtId="180" fontId="30" fillId="0" borderId="0" xfId="0" applyNumberFormat="1" applyFont="1" applyFill="1" applyBorder="1" applyAlignment="1" applyProtection="1">
      <alignment horizontal="left" vertical="center"/>
      <protection locked="0"/>
    </xf>
    <xf numFmtId="0" fontId="51" fillId="0" borderId="0" xfId="0" applyFont="1" applyBorder="1" applyAlignment="1">
      <alignment vertical="center"/>
    </xf>
    <xf numFmtId="0" fontId="104" fillId="0" borderId="27" xfId="0" applyFont="1" applyBorder="1" applyAlignment="1" applyProtection="1">
      <alignment vertical="center"/>
      <protection hidden="1"/>
    </xf>
    <xf numFmtId="0" fontId="0" fillId="0" borderId="0" xfId="0" applyFont="1" applyBorder="1" applyAlignment="1">
      <alignment vertical="center"/>
    </xf>
    <xf numFmtId="0" fontId="0" fillId="0" borderId="27" xfId="0" applyFont="1" applyBorder="1" applyAlignment="1">
      <alignment vertical="center"/>
    </xf>
    <xf numFmtId="0" fontId="21" fillId="0" borderId="152" xfId="0" applyFont="1" applyBorder="1" applyAlignment="1">
      <alignment horizontal="right"/>
    </xf>
    <xf numFmtId="0" fontId="0" fillId="0" borderId="152" xfId="0" applyFont="1" applyBorder="1" applyAlignment="1">
      <alignment horizontal="center"/>
    </xf>
    <xf numFmtId="0" fontId="30" fillId="0" borderId="152" xfId="0" applyFont="1" applyBorder="1"/>
    <xf numFmtId="0" fontId="30" fillId="0" borderId="0" xfId="0" applyFont="1" applyAlignment="1">
      <alignment horizontal="right"/>
    </xf>
    <xf numFmtId="0" fontId="30" fillId="0" borderId="153" xfId="0" applyFont="1" applyBorder="1"/>
    <xf numFmtId="0" fontId="30" fillId="0" borderId="124" xfId="0" applyFont="1" applyBorder="1"/>
    <xf numFmtId="0" fontId="0" fillId="0" borderId="124" xfId="0" applyFont="1" applyBorder="1"/>
    <xf numFmtId="0" fontId="22" fillId="0" borderId="154" xfId="0" applyFont="1" applyBorder="1" applyAlignment="1"/>
    <xf numFmtId="0" fontId="28" fillId="0" borderId="0" xfId="0" applyFont="1" applyBorder="1"/>
    <xf numFmtId="0" fontId="10" fillId="2" borderId="41" xfId="0" applyFont="1" applyFill="1" applyBorder="1" applyAlignment="1">
      <alignment horizontal="center" vertical="center"/>
    </xf>
    <xf numFmtId="0" fontId="107" fillId="0" borderId="0" xfId="0" applyFont="1" applyBorder="1" applyAlignment="1">
      <alignment horizontal="center" vertical="top"/>
    </xf>
    <xf numFmtId="0" fontId="108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22" fillId="0" borderId="124" xfId="0" applyFont="1" applyBorder="1" applyAlignment="1"/>
    <xf numFmtId="0" fontId="85" fillId="0" borderId="152" xfId="0" applyFont="1" applyBorder="1" applyAlignment="1">
      <alignment horizontal="left"/>
    </xf>
    <xf numFmtId="0" fontId="34" fillId="0" borderId="152" xfId="0" applyFont="1" applyBorder="1" applyAlignment="1">
      <alignment horizontal="left"/>
    </xf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77" fillId="4" borderId="135" xfId="0" applyFont="1" applyFill="1" applyBorder="1"/>
    <xf numFmtId="0" fontId="77" fillId="4" borderId="136" xfId="0" applyFont="1" applyFill="1" applyBorder="1"/>
    <xf numFmtId="0" fontId="77" fillId="4" borderId="136" xfId="0" applyFont="1" applyFill="1" applyBorder="1" applyAlignment="1">
      <alignment horizontal="left"/>
    </xf>
    <xf numFmtId="0" fontId="77" fillId="4" borderId="86" xfId="0" applyFont="1" applyFill="1" applyBorder="1"/>
    <xf numFmtId="0" fontId="35" fillId="4" borderId="136" xfId="0" applyFont="1" applyFill="1" applyBorder="1" applyAlignment="1">
      <alignment horizontal="center"/>
    </xf>
    <xf numFmtId="0" fontId="77" fillId="4" borderId="137" xfId="0" applyFont="1" applyFill="1" applyBorder="1"/>
    <xf numFmtId="0" fontId="22" fillId="4" borderId="160" xfId="0" applyFont="1" applyFill="1" applyBorder="1" applyAlignment="1">
      <alignment horizontal="center"/>
    </xf>
    <xf numFmtId="0" fontId="22" fillId="4" borderId="161" xfId="0" applyFont="1" applyFill="1" applyBorder="1" applyAlignment="1">
      <alignment horizontal="center"/>
    </xf>
    <xf numFmtId="0" fontId="0" fillId="4" borderId="161" xfId="0" applyFont="1" applyFill="1" applyBorder="1"/>
    <xf numFmtId="0" fontId="0" fillId="4" borderId="162" xfId="0" applyFont="1" applyFill="1" applyBorder="1" applyAlignment="1">
      <alignment horizontal="center"/>
    </xf>
    <xf numFmtId="0" fontId="0" fillId="4" borderId="162" xfId="0" applyFont="1" applyFill="1" applyBorder="1"/>
    <xf numFmtId="0" fontId="0" fillId="4" borderId="163" xfId="0" applyFont="1" applyFill="1" applyBorder="1"/>
    <xf numFmtId="0" fontId="22" fillId="4" borderId="52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/>
    </xf>
    <xf numFmtId="0" fontId="0" fillId="4" borderId="53" xfId="0" applyFont="1" applyFill="1" applyBorder="1"/>
    <xf numFmtId="0" fontId="0" fillId="0" borderId="53" xfId="0" applyFont="1" applyBorder="1"/>
    <xf numFmtId="0" fontId="0" fillId="4" borderId="133" xfId="0" applyFont="1" applyFill="1" applyBorder="1"/>
    <xf numFmtId="0" fontId="22" fillId="4" borderId="164" xfId="0" applyFont="1" applyFill="1" applyBorder="1" applyAlignment="1">
      <alignment horizontal="center"/>
    </xf>
    <xf numFmtId="0" fontId="22" fillId="4" borderId="165" xfId="0" applyFont="1" applyFill="1" applyBorder="1" applyAlignment="1">
      <alignment horizontal="center"/>
    </xf>
    <xf numFmtId="0" fontId="0" fillId="4" borderId="166" xfId="0" applyFont="1" applyFill="1" applyBorder="1"/>
    <xf numFmtId="0" fontId="22" fillId="4" borderId="74" xfId="0" applyFont="1" applyFill="1" applyBorder="1" applyAlignment="1">
      <alignment horizontal="center"/>
    </xf>
    <xf numFmtId="0" fontId="0" fillId="4" borderId="45" xfId="0" applyFont="1" applyFill="1" applyBorder="1"/>
    <xf numFmtId="0" fontId="22" fillId="4" borderId="167" xfId="0" applyFont="1" applyFill="1" applyBorder="1" applyAlignment="1">
      <alignment horizontal="center"/>
    </xf>
    <xf numFmtId="0" fontId="22" fillId="4" borderId="95" xfId="0" applyFont="1" applyFill="1" applyBorder="1" applyAlignment="1">
      <alignment horizontal="center"/>
    </xf>
    <xf numFmtId="0" fontId="0" fillId="4" borderId="95" xfId="0" applyFont="1" applyFill="1" applyBorder="1"/>
    <xf numFmtId="0" fontId="0" fillId="4" borderId="168" xfId="0" applyFont="1" applyFill="1" applyBorder="1" applyAlignment="1">
      <alignment horizontal="center"/>
    </xf>
    <xf numFmtId="0" fontId="0" fillId="4" borderId="168" xfId="0" applyFont="1" applyFill="1" applyBorder="1"/>
    <xf numFmtId="0" fontId="22" fillId="4" borderId="168" xfId="0" applyFont="1" applyFill="1" applyBorder="1" applyAlignment="1">
      <alignment horizontal="center"/>
    </xf>
    <xf numFmtId="0" fontId="0" fillId="0" borderId="34" xfId="0" applyFont="1" applyBorder="1"/>
    <xf numFmtId="0" fontId="5" fillId="4" borderId="164" xfId="0" applyFont="1" applyFill="1" applyBorder="1" applyAlignment="1">
      <alignment horizontal="center"/>
    </xf>
    <xf numFmtId="0" fontId="5" fillId="4" borderId="74" xfId="0" applyFont="1" applyFill="1" applyBorder="1" applyAlignment="1">
      <alignment horizontal="center"/>
    </xf>
    <xf numFmtId="0" fontId="0" fillId="4" borderId="74" xfId="0" applyFill="1" applyBorder="1" applyAlignment="1">
      <alignment horizontal="center"/>
    </xf>
    <xf numFmtId="0" fontId="0" fillId="0" borderId="29" xfId="0" applyBorder="1"/>
    <xf numFmtId="0" fontId="5" fillId="4" borderId="167" xfId="0" applyFont="1" applyFill="1" applyBorder="1" applyAlignment="1">
      <alignment horizontal="center"/>
    </xf>
    <xf numFmtId="0" fontId="5" fillId="4" borderId="95" xfId="0" applyFont="1" applyFill="1" applyBorder="1" applyAlignment="1">
      <alignment horizontal="center"/>
    </xf>
    <xf numFmtId="0" fontId="0" fillId="4" borderId="95" xfId="0" applyFill="1" applyBorder="1"/>
    <xf numFmtId="0" fontId="0" fillId="4" borderId="95" xfId="0" applyFill="1" applyBorder="1" applyAlignment="1">
      <alignment horizontal="center"/>
    </xf>
    <xf numFmtId="0" fontId="0" fillId="0" borderId="96" xfId="0" applyBorder="1"/>
    <xf numFmtId="0" fontId="58" fillId="4" borderId="72" xfId="15" applyFont="1" applyFill="1" applyBorder="1"/>
    <xf numFmtId="0" fontId="59" fillId="4" borderId="72" xfId="15" applyFont="1" applyFill="1" applyBorder="1" applyAlignment="1">
      <alignment horizontal="center"/>
    </xf>
    <xf numFmtId="0" fontId="110" fillId="0" borderId="0" xfId="15"/>
    <xf numFmtId="0" fontId="114" fillId="0" borderId="0" xfId="15" applyFont="1" applyAlignment="1">
      <alignment horizontal="center"/>
    </xf>
    <xf numFmtId="0" fontId="5" fillId="7" borderId="175" xfId="15" applyFont="1" applyFill="1" applyBorder="1" applyAlignment="1">
      <alignment horizontal="center"/>
    </xf>
    <xf numFmtId="0" fontId="117" fillId="2" borderId="176" xfId="15" applyFont="1" applyFill="1" applyBorder="1" applyAlignment="1">
      <alignment horizontal="center"/>
    </xf>
    <xf numFmtId="0" fontId="117" fillId="2" borderId="177" xfId="15" applyFont="1" applyFill="1" applyBorder="1" applyAlignment="1">
      <alignment horizontal="center"/>
    </xf>
    <xf numFmtId="0" fontId="5" fillId="2" borderId="178" xfId="15" applyFont="1" applyFill="1" applyBorder="1" applyAlignment="1">
      <alignment horizontal="center"/>
    </xf>
    <xf numFmtId="0" fontId="110" fillId="7" borderId="176" xfId="15" applyFill="1" applyBorder="1" applyAlignment="1">
      <alignment horizontal="center"/>
    </xf>
    <xf numFmtId="0" fontId="110" fillId="7" borderId="177" xfId="15" applyFill="1" applyBorder="1"/>
    <xf numFmtId="0" fontId="5" fillId="2" borderId="179" xfId="15" applyFont="1" applyFill="1" applyBorder="1" applyAlignment="1">
      <alignment horizontal="center"/>
    </xf>
    <xf numFmtId="0" fontId="5" fillId="7" borderId="179" xfId="15" applyFont="1" applyFill="1" applyBorder="1" applyAlignment="1">
      <alignment horizontal="center"/>
    </xf>
    <xf numFmtId="0" fontId="110" fillId="4" borderId="180" xfId="15" applyFill="1" applyBorder="1" applyAlignment="1">
      <alignment horizontal="center"/>
    </xf>
    <xf numFmtId="0" fontId="110" fillId="4" borderId="181" xfId="15" applyFill="1" applyBorder="1"/>
    <xf numFmtId="0" fontId="110" fillId="0" borderId="161" xfId="15" applyBorder="1" applyAlignment="1">
      <alignment horizontal="center"/>
    </xf>
    <xf numFmtId="0" fontId="110" fillId="4" borderId="130" xfId="15" applyFill="1" applyBorder="1" applyAlignment="1">
      <alignment horizontal="center"/>
    </xf>
    <xf numFmtId="0" fontId="110" fillId="4" borderId="141" xfId="15" applyFill="1" applyBorder="1"/>
    <xf numFmtId="0" fontId="110" fillId="0" borderId="74" xfId="15" applyBorder="1" applyAlignment="1">
      <alignment horizontal="center"/>
    </xf>
    <xf numFmtId="0" fontId="110" fillId="0" borderId="0" xfId="15" applyAlignment="1">
      <alignment horizontal="center"/>
    </xf>
    <xf numFmtId="0" fontId="5" fillId="0" borderId="0" xfId="15" applyFont="1" applyAlignment="1">
      <alignment horizontal="center"/>
    </xf>
    <xf numFmtId="0" fontId="119" fillId="0" borderId="0" xfId="0" applyFont="1"/>
    <xf numFmtId="0" fontId="0" fillId="8" borderId="182" xfId="0" applyFont="1" applyFill="1" applyBorder="1" applyAlignment="1">
      <alignment horizontal="center" vertical="center"/>
    </xf>
    <xf numFmtId="0" fontId="0" fillId="8" borderId="0" xfId="0" applyFill="1"/>
    <xf numFmtId="0" fontId="0" fillId="8" borderId="0" xfId="0" applyFont="1" applyFill="1"/>
    <xf numFmtId="0" fontId="30" fillId="8" borderId="0" xfId="0" applyFont="1" applyFill="1"/>
    <xf numFmtId="0" fontId="90" fillId="8" borderId="0" xfId="0" applyFont="1" applyFill="1" applyAlignment="1">
      <alignment horizontal="center"/>
    </xf>
    <xf numFmtId="0" fontId="39" fillId="2" borderId="170" xfId="0" applyFont="1" applyFill="1" applyBorder="1"/>
    <xf numFmtId="0" fontId="38" fillId="2" borderId="183" xfId="0" applyFont="1" applyFill="1" applyBorder="1"/>
    <xf numFmtId="0" fontId="39" fillId="2" borderId="183" xfId="0" applyFont="1" applyFill="1" applyBorder="1"/>
    <xf numFmtId="0" fontId="38" fillId="2" borderId="171" xfId="0" applyFont="1" applyFill="1" applyBorder="1"/>
    <xf numFmtId="0" fontId="39" fillId="2" borderId="169" xfId="0" applyFont="1" applyFill="1" applyBorder="1"/>
    <xf numFmtId="0" fontId="38" fillId="0" borderId="141" xfId="0" applyFont="1" applyFill="1" applyBorder="1"/>
    <xf numFmtId="0" fontId="12" fillId="0" borderId="141" xfId="0" applyFont="1" applyFill="1" applyBorder="1"/>
    <xf numFmtId="0" fontId="6" fillId="0" borderId="0" xfId="0" applyFont="1" applyFill="1" applyAlignment="1">
      <alignment horizontal="center" vertical="center"/>
    </xf>
    <xf numFmtId="0" fontId="22" fillId="8" borderId="39" xfId="0" applyFont="1" applyFill="1" applyBorder="1" applyAlignment="1">
      <alignment horizontal="center"/>
    </xf>
    <xf numFmtId="171" fontId="22" fillId="8" borderId="0" xfId="0" applyNumberFormat="1" applyFont="1" applyFill="1" applyBorder="1" applyProtection="1">
      <protection locked="0"/>
    </xf>
    <xf numFmtId="166" fontId="80" fillId="8" borderId="0" xfId="0" applyNumberFormat="1" applyFont="1" applyFill="1"/>
    <xf numFmtId="0" fontId="0" fillId="0" borderId="150" xfId="0" applyFill="1" applyBorder="1" applyAlignment="1"/>
    <xf numFmtId="166" fontId="5" fillId="2" borderId="0" xfId="0" applyNumberFormat="1" applyFont="1" applyFill="1"/>
    <xf numFmtId="166" fontId="120" fillId="2" borderId="0" xfId="0" applyNumberFormat="1" applyFont="1" applyFill="1"/>
    <xf numFmtId="0" fontId="21" fillId="4" borderId="44" xfId="0" applyFont="1" applyFill="1" applyBorder="1" applyAlignment="1">
      <alignment horizontal="center"/>
    </xf>
    <xf numFmtId="0" fontId="21" fillId="4" borderId="25" xfId="0" applyFont="1" applyFill="1" applyBorder="1" applyAlignment="1">
      <alignment horizontal="center"/>
    </xf>
    <xf numFmtId="0" fontId="21" fillId="4" borderId="188" xfId="0" applyFont="1" applyFill="1" applyBorder="1" applyAlignment="1">
      <alignment horizontal="center"/>
    </xf>
    <xf numFmtId="173" fontId="121" fillId="2" borderId="80" xfId="0" applyNumberFormat="1" applyFont="1" applyFill="1" applyBorder="1" applyAlignment="1">
      <alignment horizontal="center"/>
    </xf>
    <xf numFmtId="173" fontId="121" fillId="2" borderId="82" xfId="0" applyNumberFormat="1" applyFont="1" applyFill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122" fillId="0" borderId="82" xfId="0" applyFont="1" applyBorder="1" applyAlignment="1">
      <alignment horizontal="center"/>
    </xf>
    <xf numFmtId="0" fontId="0" fillId="0" borderId="189" xfId="0" applyFont="1" applyBorder="1"/>
    <xf numFmtId="0" fontId="0" fillId="0" borderId="190" xfId="0" applyFont="1" applyBorder="1"/>
    <xf numFmtId="0" fontId="122" fillId="0" borderId="190" xfId="0" applyFont="1" applyBorder="1" applyAlignment="1">
      <alignment horizontal="center"/>
    </xf>
    <xf numFmtId="173" fontId="121" fillId="2" borderId="190" xfId="0" applyNumberFormat="1" applyFont="1" applyFill="1" applyBorder="1" applyAlignment="1">
      <alignment horizontal="center"/>
    </xf>
    <xf numFmtId="0" fontId="0" fillId="0" borderId="190" xfId="0" applyFont="1" applyBorder="1" applyAlignment="1">
      <alignment horizontal="center"/>
    </xf>
    <xf numFmtId="173" fontId="57" fillId="14" borderId="191" xfId="0" applyNumberFormat="1" applyFont="1" applyFill="1" applyBorder="1"/>
    <xf numFmtId="173" fontId="57" fillId="15" borderId="192" xfId="0" applyNumberFormat="1" applyFont="1" applyFill="1" applyBorder="1"/>
    <xf numFmtId="173" fontId="57" fillId="9" borderId="193" xfId="0" applyNumberFormat="1" applyFont="1" applyFill="1" applyBorder="1"/>
    <xf numFmtId="173" fontId="57" fillId="0" borderId="191" xfId="0" applyNumberFormat="1" applyFont="1" applyBorder="1"/>
    <xf numFmtId="173" fontId="57" fillId="0" borderId="192" xfId="0" applyNumberFormat="1" applyFont="1" applyBorder="1"/>
    <xf numFmtId="173" fontId="57" fillId="0" borderId="194" xfId="0" applyNumberFormat="1" applyFont="1" applyBorder="1"/>
    <xf numFmtId="0" fontId="0" fillId="0" borderId="195" xfId="0" applyFont="1" applyBorder="1"/>
    <xf numFmtId="0" fontId="0" fillId="0" borderId="196" xfId="0" applyFont="1" applyBorder="1"/>
    <xf numFmtId="0" fontId="0" fillId="0" borderId="197" xfId="0" applyFont="1" applyBorder="1"/>
    <xf numFmtId="0" fontId="122" fillId="0" borderId="197" xfId="0" applyFont="1" applyBorder="1" applyAlignment="1">
      <alignment horizontal="center"/>
    </xf>
    <xf numFmtId="0" fontId="0" fillId="0" borderId="197" xfId="0" applyFont="1" applyBorder="1" applyAlignment="1">
      <alignment horizontal="center"/>
    </xf>
    <xf numFmtId="0" fontId="0" fillId="0" borderId="199" xfId="0" applyFont="1" applyBorder="1"/>
    <xf numFmtId="0" fontId="66" fillId="2" borderId="200" xfId="0" applyFont="1" applyFill="1" applyBorder="1"/>
    <xf numFmtId="0" fontId="67" fillId="2" borderId="201" xfId="0" applyFont="1" applyFill="1" applyBorder="1" applyAlignment="1">
      <alignment horizontal="center"/>
    </xf>
    <xf numFmtId="0" fontId="67" fillId="2" borderId="202" xfId="0" applyFont="1" applyFill="1" applyBorder="1" applyAlignment="1">
      <alignment horizontal="center"/>
    </xf>
    <xf numFmtId="0" fontId="67" fillId="2" borderId="203" xfId="0" applyFont="1" applyFill="1" applyBorder="1" applyAlignment="1">
      <alignment horizontal="center"/>
    </xf>
    <xf numFmtId="0" fontId="20" fillId="2" borderId="204" xfId="0" applyNumberFormat="1" applyFont="1" applyFill="1" applyBorder="1" applyAlignment="1"/>
    <xf numFmtId="0" fontId="20" fillId="2" borderId="205" xfId="0" applyNumberFormat="1" applyFont="1" applyFill="1" applyBorder="1" applyAlignment="1"/>
    <xf numFmtId="0" fontId="20" fillId="2" borderId="206" xfId="0" applyNumberFormat="1" applyFont="1" applyFill="1" applyBorder="1" applyAlignment="1"/>
    <xf numFmtId="177" fontId="20" fillId="2" borderId="205" xfId="0" applyNumberFormat="1" applyFont="1" applyFill="1" applyBorder="1" applyAlignment="1"/>
    <xf numFmtId="0" fontId="1" fillId="0" borderId="0" xfId="0" applyFont="1" applyFill="1"/>
    <xf numFmtId="0" fontId="9" fillId="7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15" fillId="2" borderId="17" xfId="0" applyFont="1" applyFill="1" applyBorder="1" applyAlignment="1">
      <alignment horizontal="center"/>
    </xf>
    <xf numFmtId="169" fontId="15" fillId="2" borderId="22" xfId="0" applyNumberFormat="1" applyFont="1" applyFill="1" applyBorder="1" applyAlignment="1">
      <alignment horizontal="center"/>
    </xf>
    <xf numFmtId="169" fontId="15" fillId="2" borderId="17" xfId="0" applyNumberFormat="1" applyFont="1" applyFill="1" applyBorder="1" applyAlignment="1">
      <alignment horizontal="center"/>
    </xf>
    <xf numFmtId="169" fontId="15" fillId="2" borderId="16" xfId="0" applyNumberFormat="1" applyFont="1" applyFill="1" applyBorder="1" applyAlignment="1">
      <alignment horizontal="center"/>
    </xf>
    <xf numFmtId="178" fontId="15" fillId="2" borderId="16" xfId="0" applyNumberFormat="1" applyFont="1" applyFill="1" applyBorder="1" applyAlignment="1">
      <alignment horizontal="center"/>
    </xf>
    <xf numFmtId="0" fontId="119" fillId="0" borderId="207" xfId="0" applyFont="1" applyBorder="1" applyAlignment="1">
      <alignment horizontal="center"/>
    </xf>
    <xf numFmtId="0" fontId="119" fillId="0" borderId="208" xfId="0" applyFont="1" applyBorder="1" applyAlignment="1">
      <alignment horizontal="center"/>
    </xf>
    <xf numFmtId="0" fontId="119" fillId="0" borderId="209" xfId="0" applyFont="1" applyBorder="1" applyAlignment="1">
      <alignment horizontal="center"/>
    </xf>
    <xf numFmtId="0" fontId="119" fillId="0" borderId="210" xfId="0" applyFont="1" applyBorder="1" applyAlignment="1">
      <alignment horizontal="center"/>
    </xf>
    <xf numFmtId="0" fontId="15" fillId="2" borderId="72" xfId="0" applyFont="1" applyFill="1" applyBorder="1" applyAlignment="1">
      <alignment horizontal="center"/>
    </xf>
    <xf numFmtId="7" fontId="15" fillId="2" borderId="41" xfId="0" applyNumberFormat="1" applyFont="1" applyFill="1" applyBorder="1"/>
    <xf numFmtId="0" fontId="66" fillId="4" borderId="121" xfId="0" applyFont="1" applyFill="1" applyBorder="1"/>
    <xf numFmtId="0" fontId="66" fillId="4" borderId="211" xfId="0" applyFont="1" applyFill="1" applyBorder="1" applyAlignment="1">
      <alignment horizontal="center"/>
    </xf>
    <xf numFmtId="0" fontId="66" fillId="4" borderId="212" xfId="0" applyFont="1" applyFill="1" applyBorder="1" applyAlignment="1">
      <alignment horizontal="center"/>
    </xf>
    <xf numFmtId="0" fontId="20" fillId="0" borderId="213" xfId="0" applyFont="1" applyBorder="1" applyAlignment="1">
      <alignment horizontal="right"/>
    </xf>
    <xf numFmtId="0" fontId="20" fillId="0" borderId="168" xfId="0" applyFont="1" applyBorder="1" applyAlignment="1">
      <alignment horizontal="right"/>
    </xf>
    <xf numFmtId="2" fontId="20" fillId="0" borderId="168" xfId="0" applyNumberFormat="1" applyFont="1" applyBorder="1" applyAlignment="1">
      <alignment horizontal="right"/>
    </xf>
    <xf numFmtId="0" fontId="20" fillId="0" borderId="34" xfId="0" applyFont="1" applyBorder="1"/>
    <xf numFmtId="1" fontId="20" fillId="0" borderId="214" xfId="0" applyNumberFormat="1" applyFont="1" applyBorder="1" applyAlignment="1">
      <alignment horizontal="right"/>
    </xf>
    <xf numFmtId="171" fontId="67" fillId="0" borderId="215" xfId="0" applyNumberFormat="1" applyFont="1" applyBorder="1"/>
    <xf numFmtId="4" fontId="20" fillId="0" borderId="215" xfId="0" applyNumberFormat="1" applyFont="1" applyBorder="1"/>
    <xf numFmtId="177" fontId="20" fillId="2" borderId="216" xfId="0" applyNumberFormat="1" applyFont="1" applyFill="1" applyBorder="1" applyAlignment="1"/>
    <xf numFmtId="0" fontId="123" fillId="0" borderId="0" xfId="0" applyFont="1" applyAlignment="1">
      <alignment vertical="center"/>
    </xf>
    <xf numFmtId="0" fontId="15" fillId="0" borderId="0" xfId="0" applyFont="1"/>
    <xf numFmtId="0" fontId="21" fillId="4" borderId="0" xfId="0" applyFont="1" applyFill="1" applyBorder="1"/>
    <xf numFmtId="0" fontId="21" fillId="4" borderId="0" xfId="0" applyFont="1" applyFill="1" applyBorder="1" applyAlignment="1">
      <alignment horizontal="left"/>
    </xf>
    <xf numFmtId="173" fontId="21" fillId="0" borderId="0" xfId="0" applyNumberFormat="1" applyFont="1" applyAlignment="1">
      <alignment horizontal="center"/>
    </xf>
    <xf numFmtId="0" fontId="21" fillId="0" borderId="0" xfId="0" applyFont="1" applyAlignment="1" applyProtection="1">
      <alignment horizontal="center"/>
      <protection locked="0"/>
    </xf>
    <xf numFmtId="0" fontId="21" fillId="0" borderId="0" xfId="0" applyFont="1" applyProtection="1"/>
    <xf numFmtId="0" fontId="0" fillId="0" borderId="0" xfId="0" applyFont="1" applyProtection="1"/>
    <xf numFmtId="0" fontId="30" fillId="0" borderId="0" xfId="0" applyFont="1" applyProtection="1"/>
    <xf numFmtId="0" fontId="13" fillId="0" borderId="0" xfId="0" applyFont="1" applyProtection="1"/>
    <xf numFmtId="0" fontId="23" fillId="0" borderId="0" xfId="0" applyFont="1" applyProtection="1"/>
    <xf numFmtId="0" fontId="0" fillId="0" borderId="0" xfId="0" applyProtection="1"/>
    <xf numFmtId="0" fontId="23" fillId="0" borderId="17" xfId="0" applyFont="1" applyBorder="1" applyProtection="1">
      <protection locked="0"/>
    </xf>
    <xf numFmtId="0" fontId="0" fillId="0" borderId="0" xfId="0" applyFont="1" applyBorder="1" applyAlignment="1" applyProtection="1">
      <alignment horizontal="center"/>
      <protection locked="0"/>
    </xf>
    <xf numFmtId="0" fontId="11" fillId="0" borderId="0" xfId="0" applyFont="1" applyProtection="1"/>
    <xf numFmtId="0" fontId="0" fillId="0" borderId="17" xfId="0" applyFont="1" applyBorder="1" applyAlignment="1" applyProtection="1">
      <alignment horizontal="center"/>
      <protection locked="0"/>
    </xf>
    <xf numFmtId="0" fontId="0" fillId="16" borderId="0" xfId="0" applyFill="1" applyAlignment="1">
      <alignment horizontal="left"/>
    </xf>
    <xf numFmtId="0" fontId="0" fillId="0" borderId="0" xfId="0" applyFont="1" applyAlignment="1" applyProtection="1">
      <alignment horizontal="center"/>
      <protection locked="0"/>
    </xf>
    <xf numFmtId="0" fontId="15" fillId="0" borderId="217" xfId="0" applyFont="1" applyBorder="1"/>
    <xf numFmtId="0" fontId="0" fillId="0" borderId="217" xfId="0" applyFont="1" applyBorder="1" applyAlignment="1" applyProtection="1">
      <alignment horizontal="center"/>
      <protection locked="0"/>
    </xf>
    <xf numFmtId="0" fontId="0" fillId="0" borderId="217" xfId="0" applyFont="1" applyBorder="1"/>
    <xf numFmtId="0" fontId="0" fillId="0" borderId="217" xfId="0" applyFont="1" applyBorder="1" applyAlignment="1">
      <alignment horizontal="center"/>
    </xf>
    <xf numFmtId="0" fontId="18" fillId="0" borderId="0" xfId="0" applyFont="1" applyProtection="1"/>
    <xf numFmtId="0" fontId="0" fillId="0" borderId="17" xfId="0" applyBorder="1" applyProtection="1">
      <protection locked="0"/>
    </xf>
    <xf numFmtId="0" fontId="0" fillId="0" borderId="0" xfId="0" applyProtection="1">
      <protection hidden="1"/>
    </xf>
    <xf numFmtId="0" fontId="15" fillId="0" borderId="0" xfId="0" applyFont="1" applyProtection="1"/>
    <xf numFmtId="0" fontId="0" fillId="0" borderId="17" xfId="0" applyFont="1" applyBorder="1" applyProtection="1"/>
    <xf numFmtId="0" fontId="0" fillId="0" borderId="0" xfId="0" applyFont="1" applyProtection="1">
      <protection locked="0"/>
    </xf>
    <xf numFmtId="0" fontId="12" fillId="0" borderId="0" xfId="0" applyFont="1" applyFill="1" applyAlignment="1">
      <alignment horizontal="center"/>
    </xf>
    <xf numFmtId="173" fontId="12" fillId="0" borderId="0" xfId="0" applyNumberFormat="1" applyFont="1" applyFill="1" applyAlignment="1">
      <alignment horizontal="center"/>
    </xf>
    <xf numFmtId="0" fontId="44" fillId="4" borderId="144" xfId="0" applyFont="1" applyFill="1" applyBorder="1" applyAlignment="1">
      <alignment horizontal="right"/>
    </xf>
    <xf numFmtId="4" fontId="46" fillId="4" borderId="134" xfId="0" applyNumberFormat="1" applyFont="1" applyFill="1" applyBorder="1"/>
    <xf numFmtId="4" fontId="44" fillId="4" borderId="134" xfId="0" applyNumberFormat="1" applyFont="1" applyFill="1" applyBorder="1"/>
    <xf numFmtId="0" fontId="44" fillId="4" borderId="144" xfId="0" applyFont="1" applyFill="1" applyBorder="1" applyAlignment="1">
      <alignment horizontal="center"/>
    </xf>
    <xf numFmtId="0" fontId="45" fillId="4" borderId="145" xfId="0" applyFont="1" applyFill="1" applyBorder="1"/>
    <xf numFmtId="0" fontId="124" fillId="0" borderId="0" xfId="0" applyFont="1" applyAlignment="1">
      <alignment horizontal="center"/>
    </xf>
    <xf numFmtId="0" fontId="110" fillId="4" borderId="123" xfId="15" applyFill="1" applyBorder="1" applyAlignment="1">
      <alignment horizontal="center"/>
    </xf>
    <xf numFmtId="0" fontId="110" fillId="4" borderId="125" xfId="15" applyFill="1" applyBorder="1"/>
    <xf numFmtId="0" fontId="110" fillId="4" borderId="220" xfId="15" applyFill="1" applyBorder="1" applyAlignment="1">
      <alignment horizontal="center"/>
    </xf>
    <xf numFmtId="0" fontId="6" fillId="0" borderId="0" xfId="0" applyFont="1" applyAlignment="1">
      <alignment horizontal="left"/>
    </xf>
    <xf numFmtId="44" fontId="30" fillId="4" borderId="0" xfId="0" applyNumberFormat="1" applyFont="1" applyFill="1" applyAlignment="1">
      <alignment horizontal="center"/>
    </xf>
    <xf numFmtId="44" fontId="30" fillId="4" borderId="0" xfId="0" applyNumberFormat="1" applyFont="1" applyFill="1"/>
    <xf numFmtId="2" fontId="4" fillId="0" borderId="41" xfId="0" applyNumberFormat="1" applyFont="1" applyFill="1" applyBorder="1" applyAlignment="1">
      <alignment horizontal="center"/>
    </xf>
    <xf numFmtId="0" fontId="125" fillId="0" borderId="0" xfId="0" applyFont="1" applyProtection="1">
      <protection locked="0"/>
    </xf>
    <xf numFmtId="0" fontId="125" fillId="4" borderId="0" xfId="0" applyFont="1" applyFill="1" applyProtection="1">
      <protection locked="0"/>
    </xf>
    <xf numFmtId="0" fontId="126" fillId="0" borderId="0" xfId="0" applyFont="1" applyProtection="1">
      <protection locked="0"/>
    </xf>
    <xf numFmtId="0" fontId="5" fillId="0" borderId="0" xfId="15" applyFont="1"/>
    <xf numFmtId="44" fontId="0" fillId="5" borderId="0" xfId="0" applyNumberFormat="1" applyFont="1" applyFill="1"/>
    <xf numFmtId="0" fontId="34" fillId="0" borderId="152" xfId="0" applyFont="1" applyBorder="1"/>
    <xf numFmtId="0" fontId="127" fillId="0" borderId="152" xfId="0" applyFont="1" applyBorder="1" applyAlignment="1">
      <alignment horizontal="left"/>
    </xf>
    <xf numFmtId="0" fontId="18" fillId="0" borderId="0" xfId="15" applyFont="1"/>
    <xf numFmtId="0" fontId="128" fillId="0" borderId="0" xfId="0" applyFont="1"/>
    <xf numFmtId="0" fontId="129" fillId="0" borderId="0" xfId="0" applyFont="1"/>
    <xf numFmtId="0" fontId="129" fillId="0" borderId="0" xfId="0" applyFont="1" applyFill="1"/>
    <xf numFmtId="0" fontId="34" fillId="0" borderId="0" xfId="0" applyFont="1" applyFill="1"/>
    <xf numFmtId="0" fontId="131" fillId="7" borderId="0" xfId="0" applyFont="1" applyFill="1"/>
    <xf numFmtId="0" fontId="130" fillId="0" borderId="0" xfId="0" applyFont="1"/>
    <xf numFmtId="0" fontId="132" fillId="4" borderId="13" xfId="0" applyFont="1" applyFill="1" applyBorder="1" applyAlignment="1">
      <alignment horizontal="center"/>
    </xf>
    <xf numFmtId="0" fontId="12" fillId="5" borderId="0" xfId="0" applyFont="1" applyFill="1"/>
    <xf numFmtId="0" fontId="4" fillId="0" borderId="0" xfId="0" applyFont="1" applyFill="1"/>
    <xf numFmtId="0" fontId="6" fillId="0" borderId="130" xfId="0" applyFont="1" applyBorder="1"/>
    <xf numFmtId="0" fontId="1" fillId="0" borderId="130" xfId="0" applyFont="1" applyBorder="1"/>
    <xf numFmtId="0" fontId="6" fillId="0" borderId="130" xfId="0" applyFont="1" applyBorder="1" applyAlignment="1">
      <alignment horizontal="left"/>
    </xf>
    <xf numFmtId="4" fontId="45" fillId="0" borderId="130" xfId="0" applyNumberFormat="1" applyFont="1" applyFill="1" applyBorder="1" applyAlignment="1">
      <alignment horizontal="left"/>
    </xf>
    <xf numFmtId="0" fontId="77" fillId="0" borderId="0" xfId="0" applyFont="1" applyAlignment="1">
      <alignment horizontal="center"/>
    </xf>
    <xf numFmtId="0" fontId="8" fillId="7" borderId="115" xfId="0" applyFont="1" applyFill="1" applyBorder="1"/>
    <xf numFmtId="0" fontId="8" fillId="7" borderId="116" xfId="0" applyFont="1" applyFill="1" applyBorder="1"/>
    <xf numFmtId="0" fontId="9" fillId="7" borderId="116" xfId="0" applyFont="1" applyFill="1" applyBorder="1"/>
    <xf numFmtId="0" fontId="9" fillId="7" borderId="117" xfId="0" applyFont="1" applyFill="1" applyBorder="1"/>
    <xf numFmtId="0" fontId="96" fillId="4" borderId="0" xfId="0" applyFont="1" applyFill="1" applyAlignment="1">
      <alignment vertical="center"/>
    </xf>
    <xf numFmtId="0" fontId="61" fillId="0" borderId="0" xfId="10" applyFont="1" applyAlignment="1">
      <alignment horizontal="center" vertical="center"/>
    </xf>
    <xf numFmtId="0" fontId="5" fillId="0" borderId="0" xfId="10" applyAlignment="1">
      <alignment vertical="center"/>
    </xf>
    <xf numFmtId="0" fontId="134" fillId="0" borderId="0" xfId="10" applyFont="1" applyAlignment="1">
      <alignment vertical="center"/>
    </xf>
    <xf numFmtId="0" fontId="5" fillId="0" borderId="0" xfId="10" applyAlignment="1">
      <alignment horizontal="right" vertical="center"/>
    </xf>
    <xf numFmtId="0" fontId="5" fillId="0" borderId="0" xfId="10" applyFont="1" applyAlignment="1">
      <alignment vertical="center"/>
    </xf>
    <xf numFmtId="0" fontId="5" fillId="2" borderId="0" xfId="10" applyNumberFormat="1" applyFill="1" applyAlignment="1">
      <alignment vertical="center"/>
    </xf>
    <xf numFmtId="0" fontId="5" fillId="2" borderId="121" xfId="10" applyFill="1" applyBorder="1" applyAlignment="1">
      <alignment vertical="center"/>
    </xf>
    <xf numFmtId="0" fontId="5" fillId="16" borderId="86" xfId="10" applyFill="1" applyBorder="1" applyAlignment="1">
      <alignment vertical="center"/>
    </xf>
    <xf numFmtId="0" fontId="5" fillId="0" borderId="122" xfId="10" applyBorder="1" applyAlignment="1">
      <alignment vertical="center"/>
    </xf>
    <xf numFmtId="0" fontId="5" fillId="2" borderId="106" xfId="10" applyFill="1" applyBorder="1" applyAlignment="1">
      <alignment vertical="center"/>
    </xf>
    <xf numFmtId="0" fontId="5" fillId="4" borderId="144" xfId="10" applyFill="1" applyBorder="1" applyAlignment="1">
      <alignment horizontal="left" vertical="center"/>
    </xf>
    <xf numFmtId="0" fontId="5" fillId="0" borderId="145" xfId="10" applyBorder="1" applyAlignment="1">
      <alignment vertical="center"/>
    </xf>
    <xf numFmtId="0" fontId="5" fillId="0" borderId="0" xfId="10" applyFont="1" applyAlignment="1">
      <alignment horizontal="left" vertical="center"/>
    </xf>
    <xf numFmtId="0" fontId="5" fillId="0" borderId="0" xfId="10" applyBorder="1" applyAlignment="1">
      <alignment vertical="center"/>
    </xf>
    <xf numFmtId="0" fontId="5" fillId="0" borderId="86" xfId="10" applyBorder="1" applyAlignment="1">
      <alignment vertical="center"/>
    </xf>
    <xf numFmtId="0" fontId="5" fillId="16" borderId="144" xfId="10" applyFill="1" applyBorder="1" applyAlignment="1">
      <alignment vertical="center"/>
    </xf>
    <xf numFmtId="0" fontId="134" fillId="0" borderId="0" xfId="10" applyFont="1" applyAlignment="1">
      <alignment horizontal="center" vertical="center"/>
    </xf>
    <xf numFmtId="0" fontId="5" fillId="0" borderId="0" xfId="10" applyFill="1" applyBorder="1" applyAlignment="1">
      <alignment vertical="center"/>
    </xf>
    <xf numFmtId="0" fontId="5" fillId="0" borderId="135" xfId="10" applyBorder="1" applyAlignment="1">
      <alignment horizontal="right" vertical="center"/>
    </xf>
    <xf numFmtId="0" fontId="5" fillId="0" borderId="136" xfId="10" applyBorder="1" applyAlignment="1">
      <alignment horizontal="right" vertical="center"/>
    </xf>
    <xf numFmtId="0" fontId="5" fillId="0" borderId="247" xfId="10" applyBorder="1" applyAlignment="1">
      <alignment vertical="center"/>
    </xf>
    <xf numFmtId="0" fontId="5" fillId="0" borderId="130" xfId="10" applyBorder="1" applyAlignment="1">
      <alignment vertical="center"/>
    </xf>
    <xf numFmtId="182" fontId="5" fillId="3" borderId="141" xfId="10" applyNumberFormat="1" applyFill="1" applyBorder="1" applyAlignment="1">
      <alignment vertical="center"/>
    </xf>
    <xf numFmtId="0" fontId="5" fillId="0" borderId="0" xfId="10" applyFont="1" applyAlignment="1">
      <alignment horizontal="right" vertical="center"/>
    </xf>
    <xf numFmtId="14" fontId="5" fillId="0" borderId="0" xfId="10" applyNumberFormat="1" applyAlignment="1">
      <alignment vertical="center"/>
    </xf>
    <xf numFmtId="0" fontId="5" fillId="0" borderId="106" xfId="10" applyBorder="1" applyAlignment="1">
      <alignment vertical="center"/>
    </xf>
    <xf numFmtId="0" fontId="5" fillId="0" borderId="144" xfId="10" applyBorder="1" applyAlignment="1">
      <alignment vertical="center"/>
    </xf>
    <xf numFmtId="183" fontId="5" fillId="17" borderId="145" xfId="10" applyNumberFormat="1" applyFill="1" applyBorder="1" applyAlignment="1">
      <alignment vertical="center"/>
    </xf>
    <xf numFmtId="0" fontId="5" fillId="0" borderId="0" xfId="10" applyFill="1" applyAlignment="1">
      <alignment vertical="center"/>
    </xf>
    <xf numFmtId="0" fontId="136" fillId="0" borderId="0" xfId="10" applyFont="1" applyAlignment="1">
      <alignment vertical="center"/>
    </xf>
    <xf numFmtId="0" fontId="5" fillId="4" borderId="121" xfId="10" applyFill="1" applyBorder="1" applyAlignment="1">
      <alignment vertical="center"/>
    </xf>
    <xf numFmtId="184" fontId="5" fillId="4" borderId="122" xfId="10" applyNumberFormat="1" applyFont="1" applyFill="1" applyBorder="1" applyAlignment="1">
      <alignment horizontal="center" vertical="center"/>
    </xf>
    <xf numFmtId="0" fontId="5" fillId="4" borderId="0" xfId="10" applyFill="1" applyAlignment="1">
      <alignment vertical="center"/>
    </xf>
    <xf numFmtId="0" fontId="5" fillId="4" borderId="130" xfId="10" applyFill="1" applyBorder="1" applyAlignment="1">
      <alignment vertical="center"/>
    </xf>
    <xf numFmtId="14" fontId="5" fillId="0" borderId="0" xfId="10" applyNumberFormat="1" applyFill="1" applyBorder="1" applyAlignment="1">
      <alignment vertical="center"/>
    </xf>
    <xf numFmtId="185" fontId="5" fillId="4" borderId="0" xfId="10" applyNumberFormat="1" applyFont="1" applyFill="1" applyBorder="1" applyAlignment="1">
      <alignment vertical="center"/>
    </xf>
    <xf numFmtId="0" fontId="5" fillId="0" borderId="141" xfId="10" applyBorder="1" applyAlignment="1">
      <alignment horizontal="center" vertical="center"/>
    </xf>
    <xf numFmtId="0" fontId="5" fillId="0" borderId="106" xfId="10" applyFill="1" applyBorder="1" applyAlignment="1">
      <alignment vertical="center"/>
    </xf>
    <xf numFmtId="14" fontId="5" fillId="16" borderId="144" xfId="10" applyNumberFormat="1" applyFill="1" applyBorder="1" applyAlignment="1">
      <alignment vertical="center"/>
    </xf>
    <xf numFmtId="185" fontId="5" fillId="16" borderId="144" xfId="10" applyNumberFormat="1" applyFont="1" applyFill="1" applyBorder="1" applyAlignment="1">
      <alignment horizontal="center" vertical="center"/>
    </xf>
    <xf numFmtId="0" fontId="5" fillId="16" borderId="145" xfId="10" applyFill="1" applyBorder="1" applyAlignment="1">
      <alignment horizontal="center" vertical="center"/>
    </xf>
    <xf numFmtId="14" fontId="5" fillId="0" borderId="0" xfId="10" applyNumberFormat="1" applyFill="1" applyAlignment="1">
      <alignment vertical="center"/>
    </xf>
    <xf numFmtId="185" fontId="5" fillId="0" borderId="0" xfId="10" applyNumberFormat="1" applyFont="1" applyFill="1" applyAlignment="1">
      <alignment vertical="center"/>
    </xf>
    <xf numFmtId="0" fontId="5" fillId="0" borderId="0" xfId="10" applyFill="1" applyAlignment="1">
      <alignment horizontal="center" vertical="center"/>
    </xf>
    <xf numFmtId="0" fontId="5" fillId="0" borderId="121" xfId="10" applyBorder="1" applyAlignment="1">
      <alignment vertical="center"/>
    </xf>
    <xf numFmtId="0" fontId="5" fillId="2" borderId="144" xfId="10" applyFill="1" applyBorder="1" applyAlignment="1">
      <alignment horizontal="left" vertical="center"/>
    </xf>
    <xf numFmtId="0" fontId="5" fillId="16" borderId="145" xfId="10" applyFill="1" applyBorder="1" applyAlignment="1">
      <alignment vertical="center"/>
    </xf>
    <xf numFmtId="0" fontId="74" fillId="0" borderId="0" xfId="10" applyFont="1" applyAlignment="1">
      <alignment horizontal="center" vertical="center"/>
    </xf>
    <xf numFmtId="187" fontId="5" fillId="2" borderId="0" xfId="17" applyNumberFormat="1" applyFill="1" applyAlignment="1">
      <alignment horizontal="center" vertical="center"/>
    </xf>
    <xf numFmtId="187" fontId="5" fillId="2" borderId="0" xfId="10" applyNumberFormat="1" applyFill="1" applyAlignment="1">
      <alignment vertical="center"/>
    </xf>
    <xf numFmtId="0" fontId="5" fillId="0" borderId="0" xfId="10" applyAlignment="1">
      <alignment horizontal="left" vertical="center"/>
    </xf>
    <xf numFmtId="16" fontId="5" fillId="0" borderId="0" xfId="10" applyNumberFormat="1" applyAlignment="1">
      <alignment vertical="center"/>
    </xf>
    <xf numFmtId="0" fontId="5" fillId="16" borderId="0" xfId="10" applyNumberFormat="1" applyFill="1" applyAlignment="1">
      <alignment horizontal="center" vertical="center"/>
    </xf>
    <xf numFmtId="188" fontId="5" fillId="2" borderId="0" xfId="10" applyNumberFormat="1" applyFill="1" applyAlignment="1">
      <alignment vertical="center"/>
    </xf>
    <xf numFmtId="189" fontId="5" fillId="16" borderId="0" xfId="10" applyNumberFormat="1" applyFill="1" applyAlignment="1">
      <alignment vertical="center"/>
    </xf>
    <xf numFmtId="0" fontId="5" fillId="2" borderId="0" xfId="10" applyFill="1" applyAlignment="1">
      <alignment vertical="center"/>
    </xf>
    <xf numFmtId="0" fontId="60" fillId="0" borderId="0" xfId="10" applyFont="1" applyAlignment="1">
      <alignment vertical="center"/>
    </xf>
    <xf numFmtId="0" fontId="145" fillId="16" borderId="73" xfId="18" applyFont="1" applyFill="1" applyBorder="1" applyAlignment="1" applyProtection="1">
      <alignment horizontal="center" vertical="top" wrapText="1"/>
    </xf>
    <xf numFmtId="0" fontId="144" fillId="0" borderId="0" xfId="18" applyAlignment="1" applyProtection="1">
      <alignment vertical="top"/>
    </xf>
    <xf numFmtId="0" fontId="145" fillId="18" borderId="73" xfId="18" applyFont="1" applyFill="1" applyBorder="1" applyAlignment="1" applyProtection="1">
      <alignment horizontal="center" vertical="top" wrapText="1"/>
    </xf>
    <xf numFmtId="0" fontId="145" fillId="19" borderId="73" xfId="18" applyFont="1" applyFill="1" applyBorder="1" applyAlignment="1" applyProtection="1">
      <alignment horizontal="center" vertical="top" wrapText="1"/>
    </xf>
    <xf numFmtId="0" fontId="144" fillId="9" borderId="186" xfId="18" applyFill="1" applyBorder="1" applyAlignment="1" applyProtection="1">
      <alignment vertical="top"/>
      <protection locked="0"/>
    </xf>
    <xf numFmtId="0" fontId="144" fillId="12" borderId="186" xfId="18" applyFill="1" applyBorder="1" applyAlignment="1" applyProtection="1">
      <alignment vertical="top"/>
      <protection locked="0"/>
    </xf>
    <xf numFmtId="0" fontId="144" fillId="10" borderId="186" xfId="18" applyFont="1" applyFill="1" applyBorder="1" applyAlignment="1" applyProtection="1">
      <alignment vertical="top"/>
      <protection locked="0"/>
    </xf>
    <xf numFmtId="0" fontId="144" fillId="0" borderId="0" xfId="18" applyFont="1" applyAlignment="1" applyProtection="1">
      <alignment vertical="top"/>
    </xf>
    <xf numFmtId="0" fontId="58" fillId="0" borderId="0" xfId="18" applyFont="1" applyAlignment="1" applyProtection="1">
      <alignment vertical="top"/>
    </xf>
    <xf numFmtId="0" fontId="60" fillId="0" borderId="0" xfId="18" applyFont="1" applyAlignment="1" applyProtection="1">
      <alignment vertical="top"/>
    </xf>
    <xf numFmtId="0" fontId="81" fillId="4" borderId="2" xfId="0" applyFont="1" applyFill="1" applyBorder="1" applyAlignment="1">
      <alignment horizontal="right"/>
    </xf>
    <xf numFmtId="0" fontId="81" fillId="4" borderId="3" xfId="0" applyFont="1" applyFill="1" applyBorder="1" applyAlignment="1">
      <alignment horizontal="right"/>
    </xf>
    <xf numFmtId="0" fontId="81" fillId="4" borderId="4" xfId="0" applyFont="1" applyFill="1" applyBorder="1" applyAlignment="1">
      <alignment horizontal="right"/>
    </xf>
    <xf numFmtId="0" fontId="81" fillId="4" borderId="5" xfId="0" applyFont="1" applyFill="1" applyBorder="1" applyAlignment="1">
      <alignment horizontal="right"/>
    </xf>
    <xf numFmtId="0" fontId="81" fillId="4" borderId="6" xfId="0" applyFont="1" applyFill="1" applyBorder="1" applyAlignment="1">
      <alignment horizontal="right"/>
    </xf>
    <xf numFmtId="0" fontId="81" fillId="4" borderId="7" xfId="0" applyFont="1" applyFill="1" applyBorder="1" applyAlignment="1">
      <alignment horizontal="right"/>
    </xf>
    <xf numFmtId="0" fontId="81" fillId="4" borderId="8" xfId="0" applyFont="1" applyFill="1" applyBorder="1" applyAlignment="1">
      <alignment horizontal="right"/>
    </xf>
    <xf numFmtId="0" fontId="81" fillId="4" borderId="9" xfId="0" applyFont="1" applyFill="1" applyBorder="1" applyAlignment="1">
      <alignment horizontal="right"/>
    </xf>
    <xf numFmtId="0" fontId="81" fillId="4" borderId="10" xfId="0" applyFont="1" applyFill="1" applyBorder="1" applyAlignment="1">
      <alignment horizontal="right"/>
    </xf>
    <xf numFmtId="0" fontId="81" fillId="4" borderId="6" xfId="0" applyFont="1" applyFill="1" applyBorder="1" applyAlignment="1"/>
    <xf numFmtId="0" fontId="90" fillId="20" borderId="0" xfId="0" applyFont="1" applyFill="1"/>
    <xf numFmtId="0" fontId="81" fillId="20" borderId="11" xfId="0" applyFont="1" applyFill="1" applyBorder="1" applyAlignment="1">
      <alignment horizontal="right"/>
    </xf>
    <xf numFmtId="0" fontId="83" fillId="20" borderId="0" xfId="0" applyFont="1" applyFill="1"/>
    <xf numFmtId="0" fontId="81" fillId="20" borderId="11" xfId="0" applyFont="1" applyFill="1" applyBorder="1" applyAlignment="1"/>
    <xf numFmtId="0" fontId="81" fillId="20" borderId="12" xfId="0" applyFont="1" applyFill="1" applyBorder="1" applyAlignment="1"/>
    <xf numFmtId="0" fontId="81" fillId="21" borderId="0" xfId="0" applyFont="1" applyFill="1" applyAlignment="1">
      <alignment horizontal="center"/>
    </xf>
    <xf numFmtId="0" fontId="30" fillId="2" borderId="0" xfId="0" quotePrefix="1" applyFont="1" applyFill="1" applyAlignment="1">
      <alignment horizontal="left"/>
    </xf>
    <xf numFmtId="0" fontId="90" fillId="2" borderId="0" xfId="0" applyFont="1" applyFill="1" applyAlignment="1">
      <alignment horizontal="left"/>
    </xf>
    <xf numFmtId="0" fontId="30" fillId="2" borderId="0" xfId="0" applyFont="1" applyFill="1" applyAlignment="1">
      <alignment horizontal="left"/>
    </xf>
    <xf numFmtId="0" fontId="21" fillId="21" borderId="0" xfId="0" applyFont="1" applyFill="1" applyAlignment="1">
      <alignment horizontal="left"/>
    </xf>
    <xf numFmtId="44" fontId="4" fillId="21" borderId="0" xfId="0" applyNumberFormat="1" applyFont="1" applyFill="1"/>
    <xf numFmtId="0" fontId="12" fillId="21" borderId="184" xfId="0" applyNumberFormat="1" applyFont="1" applyFill="1" applyBorder="1"/>
    <xf numFmtId="0" fontId="13" fillId="22" borderId="185" xfId="0" applyFont="1" applyFill="1" applyBorder="1"/>
    <xf numFmtId="0" fontId="13" fillId="22" borderId="117" xfId="0" applyFont="1" applyFill="1" applyBorder="1" applyAlignment="1">
      <alignment horizontal="left"/>
    </xf>
    <xf numFmtId="0" fontId="13" fillId="22" borderId="116" xfId="0" applyFont="1" applyFill="1" applyBorder="1" applyAlignment="1">
      <alignment horizontal="centerContinuous"/>
    </xf>
    <xf numFmtId="0" fontId="13" fillId="22" borderId="117" xfId="0" applyFont="1" applyFill="1" applyBorder="1" applyAlignment="1">
      <alignment horizontal="center"/>
    </xf>
    <xf numFmtId="0" fontId="13" fillId="22" borderId="173" xfId="0" applyFont="1" applyFill="1" applyBorder="1" applyAlignment="1">
      <alignment horizontal="left"/>
    </xf>
    <xf numFmtId="0" fontId="13" fillId="22" borderId="120" xfId="0" applyFont="1" applyFill="1" applyBorder="1" applyAlignment="1">
      <alignment horizontal="left"/>
    </xf>
    <xf numFmtId="0" fontId="13" fillId="22" borderId="120" xfId="0" applyFont="1" applyFill="1" applyBorder="1" applyAlignment="1">
      <alignment horizontal="center"/>
    </xf>
    <xf numFmtId="4" fontId="19" fillId="22" borderId="26" xfId="0" applyNumberFormat="1" applyFont="1" applyFill="1" applyBorder="1"/>
    <xf numFmtId="4" fontId="45" fillId="22" borderId="28" xfId="0" applyNumberFormat="1" applyFont="1" applyFill="1" applyBorder="1"/>
    <xf numFmtId="0" fontId="22" fillId="0" borderId="115" xfId="0" applyFont="1" applyFill="1" applyBorder="1"/>
    <xf numFmtId="0" fontId="22" fillId="0" borderId="39" xfId="0" applyFont="1" applyFill="1" applyBorder="1" applyAlignment="1">
      <alignment horizontal="center"/>
    </xf>
    <xf numFmtId="0" fontId="22" fillId="0" borderId="218" xfId="0" applyFont="1" applyFill="1" applyBorder="1"/>
    <xf numFmtId="0" fontId="22" fillId="0" borderId="36" xfId="0" applyFont="1" applyFill="1" applyBorder="1" applyAlignment="1">
      <alignment horizontal="center"/>
    </xf>
    <xf numFmtId="0" fontId="22" fillId="0" borderId="219" xfId="0" applyFont="1" applyFill="1" applyBorder="1"/>
    <xf numFmtId="0" fontId="49" fillId="0" borderId="72" xfId="0" applyFont="1" applyFill="1" applyBorder="1"/>
    <xf numFmtId="0" fontId="22" fillId="22" borderId="39" xfId="0" applyFont="1" applyFill="1" applyBorder="1" applyAlignment="1">
      <alignment horizontal="center"/>
    </xf>
    <xf numFmtId="0" fontId="22" fillId="22" borderId="36" xfId="0" applyFont="1" applyFill="1" applyBorder="1" applyAlignment="1">
      <alignment horizontal="center"/>
    </xf>
    <xf numFmtId="170" fontId="22" fillId="22" borderId="0" xfId="5" applyNumberFormat="1" applyFont="1" applyFill="1" applyBorder="1" applyProtection="1">
      <protection locked="0"/>
    </xf>
    <xf numFmtId="0" fontId="146" fillId="0" borderId="0" xfId="0" applyFont="1" applyBorder="1"/>
    <xf numFmtId="0" fontId="97" fillId="0" borderId="0" xfId="0" applyFont="1" applyBorder="1"/>
    <xf numFmtId="0" fontId="4" fillId="0" borderId="0" xfId="0" applyFont="1" applyAlignment="1">
      <alignment horizontal="left"/>
    </xf>
    <xf numFmtId="166" fontId="22" fillId="22" borderId="0" xfId="0" applyNumberFormat="1" applyFont="1" applyFill="1"/>
    <xf numFmtId="166" fontId="22" fillId="0" borderId="0" xfId="0" applyNumberFormat="1" applyFont="1" applyFill="1" applyAlignment="1"/>
    <xf numFmtId="166" fontId="0" fillId="21" borderId="0" xfId="0" applyNumberFormat="1" applyFont="1" applyFill="1"/>
    <xf numFmtId="166" fontId="22" fillId="21" borderId="0" xfId="0" applyNumberFormat="1" applyFont="1" applyFill="1"/>
    <xf numFmtId="0" fontId="30" fillId="4" borderId="0" xfId="0" applyFont="1" applyFill="1"/>
    <xf numFmtId="0" fontId="30" fillId="4" borderId="0" xfId="0" applyFont="1" applyFill="1" applyAlignment="1">
      <alignment horizontal="left"/>
    </xf>
    <xf numFmtId="0" fontId="30" fillId="0" borderId="0" xfId="0" applyFont="1" applyAlignment="1">
      <alignment horizontal="left"/>
    </xf>
    <xf numFmtId="0" fontId="30" fillId="4" borderId="0" xfId="0" applyFont="1" applyFill="1" applyAlignment="1">
      <alignment horizontal="right"/>
    </xf>
    <xf numFmtId="44" fontId="30" fillId="4" borderId="0" xfId="0" applyNumberFormat="1" applyFont="1" applyFill="1" applyAlignment="1">
      <alignment horizontal="left"/>
    </xf>
    <xf numFmtId="44" fontId="30" fillId="4" borderId="1" xfId="0" applyNumberFormat="1" applyFont="1" applyFill="1" applyBorder="1" applyAlignment="1">
      <alignment horizontal="left"/>
    </xf>
    <xf numFmtId="44" fontId="31" fillId="4" borderId="0" xfId="0" applyNumberFormat="1" applyFont="1" applyFill="1" applyAlignment="1">
      <alignment horizontal="left"/>
    </xf>
    <xf numFmtId="44" fontId="30" fillId="21" borderId="0" xfId="0" applyNumberFormat="1" applyFont="1" applyFill="1" applyAlignment="1">
      <alignment horizontal="left"/>
    </xf>
    <xf numFmtId="0" fontId="30" fillId="4" borderId="0" xfId="0" applyFont="1" applyFill="1" applyAlignment="1">
      <alignment horizontal="center"/>
    </xf>
    <xf numFmtId="44" fontId="30" fillId="21" borderId="11" xfId="0" applyNumberFormat="1" applyFont="1" applyFill="1" applyBorder="1" applyAlignment="1">
      <alignment horizontal="left"/>
    </xf>
    <xf numFmtId="173" fontId="56" fillId="21" borderId="197" xfId="0" applyNumberFormat="1" applyFont="1" applyFill="1" applyBorder="1" applyAlignment="1">
      <alignment horizontal="center"/>
    </xf>
    <xf numFmtId="173" fontId="57" fillId="21" borderId="197" xfId="0" applyNumberFormat="1" applyFont="1" applyFill="1" applyBorder="1"/>
    <xf numFmtId="173" fontId="57" fillId="21" borderId="198" xfId="0" applyNumberFormat="1" applyFont="1" applyFill="1" applyBorder="1"/>
    <xf numFmtId="0" fontId="0" fillId="0" borderId="0" xfId="0" applyFont="1" applyAlignment="1">
      <alignment horizontal="center"/>
    </xf>
    <xf numFmtId="0" fontId="5" fillId="0" borderId="121" xfId="10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8" fillId="24" borderId="0" xfId="0" applyFont="1" applyFill="1" applyAlignment="1">
      <alignment vertical="center"/>
    </xf>
    <xf numFmtId="0" fontId="25" fillId="24" borderId="0" xfId="0" applyFont="1" applyFill="1" applyAlignment="1">
      <alignment vertical="center"/>
    </xf>
    <xf numFmtId="0" fontId="147" fillId="24" borderId="0" xfId="0" applyFont="1" applyFill="1" applyAlignment="1">
      <alignment horizontal="left" vertical="center"/>
    </xf>
    <xf numFmtId="0" fontId="147" fillId="24" borderId="0" xfId="0" applyFont="1" applyFill="1" applyAlignment="1">
      <alignment horizontal="center" vertical="center"/>
    </xf>
    <xf numFmtId="0" fontId="1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2" fillId="0" borderId="0" xfId="0" applyFont="1" applyBorder="1" applyAlignment="1">
      <alignment vertical="center"/>
    </xf>
    <xf numFmtId="0" fontId="0" fillId="25" borderId="0" xfId="0" applyFill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5" fillId="0" borderId="0" xfId="10" applyFont="1" applyAlignment="1">
      <alignment horizontal="center" vertical="center"/>
    </xf>
    <xf numFmtId="0" fontId="5" fillId="2" borderId="106" xfId="10" applyFont="1" applyFill="1" applyBorder="1" applyAlignment="1">
      <alignment horizontal="center" vertical="center"/>
    </xf>
    <xf numFmtId="14" fontId="5" fillId="20" borderId="86" xfId="10" applyNumberFormat="1" applyFill="1" applyBorder="1" applyAlignment="1">
      <alignment vertical="center"/>
    </xf>
    <xf numFmtId="14" fontId="5" fillId="20" borderId="86" xfId="10" applyNumberFormat="1" applyFont="1" applyFill="1" applyBorder="1" applyAlignment="1">
      <alignment vertical="center"/>
    </xf>
    <xf numFmtId="0" fontId="5" fillId="0" borderId="122" xfId="10" applyBorder="1" applyAlignment="1">
      <alignment horizontal="right" vertical="center"/>
    </xf>
    <xf numFmtId="0" fontId="135" fillId="21" borderId="248" xfId="10" applyFont="1" applyFill="1" applyBorder="1" applyAlignment="1">
      <alignment vertical="center"/>
    </xf>
    <xf numFmtId="0" fontId="5" fillId="21" borderId="249" xfId="10" applyFill="1" applyBorder="1" applyAlignment="1">
      <alignment vertical="center"/>
    </xf>
    <xf numFmtId="0" fontId="58" fillId="0" borderId="0" xfId="18" applyFont="1" applyAlignment="1" applyProtection="1">
      <alignment horizontal="left" vertical="top"/>
    </xf>
    <xf numFmtId="0" fontId="113" fillId="25" borderId="185" xfId="15" applyFont="1" applyFill="1" applyBorder="1" applyAlignment="1">
      <alignment horizontal="center" vertical="center"/>
    </xf>
    <xf numFmtId="0" fontId="114" fillId="25" borderId="221" xfId="15" applyFont="1" applyFill="1" applyBorder="1" applyAlignment="1">
      <alignment horizontal="center" textRotation="90"/>
    </xf>
    <xf numFmtId="0" fontId="114" fillId="25" borderId="73" xfId="15" applyFont="1" applyFill="1" applyBorder="1" applyAlignment="1">
      <alignment horizontal="center" textRotation="90"/>
    </xf>
    <xf numFmtId="0" fontId="113" fillId="25" borderId="222" xfId="15" applyFont="1" applyFill="1" applyBorder="1" applyAlignment="1">
      <alignment horizontal="center" vertical="center" wrapText="1"/>
    </xf>
    <xf numFmtId="0" fontId="113" fillId="20" borderId="73" xfId="15" applyFont="1" applyFill="1" applyBorder="1" applyAlignment="1">
      <alignment horizontal="center" textRotation="90"/>
    </xf>
    <xf numFmtId="0" fontId="113" fillId="20" borderId="0" xfId="15" applyFont="1" applyFill="1" applyBorder="1" applyAlignment="1">
      <alignment horizontal="center" textRotation="44"/>
    </xf>
    <xf numFmtId="0" fontId="113" fillId="20" borderId="26" xfId="15" applyFont="1" applyFill="1" applyBorder="1" applyAlignment="1">
      <alignment horizontal="center" textRotation="135"/>
    </xf>
    <xf numFmtId="0" fontId="113" fillId="20" borderId="117" xfId="15" applyFont="1" applyFill="1" applyBorder="1" applyAlignment="1">
      <alignment horizontal="center" textRotation="90"/>
    </xf>
    <xf numFmtId="0" fontId="5" fillId="20" borderId="223" xfId="15" applyFont="1" applyFill="1" applyBorder="1" applyAlignment="1">
      <alignment horizontal="center"/>
    </xf>
    <xf numFmtId="0" fontId="5" fillId="20" borderId="128" xfId="15" applyFont="1" applyFill="1" applyBorder="1" applyAlignment="1">
      <alignment horizontal="center"/>
    </xf>
    <xf numFmtId="0" fontId="5" fillId="20" borderId="129" xfId="15" applyFont="1" applyFill="1" applyBorder="1" applyAlignment="1">
      <alignment horizontal="center"/>
    </xf>
    <xf numFmtId="0" fontId="5" fillId="20" borderId="52" xfId="15" applyFont="1" applyFill="1" applyBorder="1" applyAlignment="1">
      <alignment horizontal="center"/>
    </xf>
    <xf numFmtId="0" fontId="5" fillId="20" borderId="15" xfId="15" applyFont="1" applyFill="1" applyBorder="1" applyAlignment="1">
      <alignment horizontal="center"/>
    </xf>
    <xf numFmtId="0" fontId="5" fillId="20" borderId="53" xfId="15" applyFont="1" applyFill="1" applyBorder="1" applyAlignment="1">
      <alignment horizontal="center"/>
    </xf>
    <xf numFmtId="0" fontId="5" fillId="20" borderId="224" xfId="15" applyFont="1" applyFill="1" applyBorder="1" applyAlignment="1">
      <alignment horizontal="center"/>
    </xf>
    <xf numFmtId="0" fontId="5" fillId="20" borderId="47" xfId="15" applyFont="1" applyFill="1" applyBorder="1" applyAlignment="1">
      <alignment horizontal="center"/>
    </xf>
    <xf numFmtId="0" fontId="5" fillId="20" borderId="225" xfId="15" applyFont="1" applyFill="1" applyBorder="1" applyAlignment="1">
      <alignment horizontal="center"/>
    </xf>
    <xf numFmtId="0" fontId="5" fillId="20" borderId="226" xfId="15" applyFont="1" applyFill="1" applyBorder="1" applyAlignment="1">
      <alignment horizontal="center"/>
    </xf>
    <xf numFmtId="0" fontId="5" fillId="20" borderId="227" xfId="15" applyFont="1" applyFill="1" applyBorder="1" applyAlignment="1">
      <alignment horizontal="center"/>
    </xf>
    <xf numFmtId="0" fontId="5" fillId="20" borderId="228" xfId="15" applyFont="1" applyFill="1" applyBorder="1" applyAlignment="1">
      <alignment horizontal="center"/>
    </xf>
    <xf numFmtId="181" fontId="112" fillId="26" borderId="174" xfId="15" applyNumberFormat="1" applyFont="1" applyFill="1" applyBorder="1"/>
    <xf numFmtId="0" fontId="58" fillId="26" borderId="173" xfId="15" applyFont="1" applyFill="1" applyBorder="1"/>
    <xf numFmtId="0" fontId="58" fillId="25" borderId="162" xfId="15" applyFont="1" applyFill="1" applyBorder="1"/>
    <xf numFmtId="0" fontId="58" fillId="25" borderId="72" xfId="15" applyFont="1" applyFill="1" applyBorder="1"/>
    <xf numFmtId="0" fontId="59" fillId="25" borderId="72" xfId="15" applyFont="1" applyFill="1" applyBorder="1" applyAlignment="1">
      <alignment horizontal="center"/>
    </xf>
    <xf numFmtId="0" fontId="113" fillId="25" borderId="115" xfId="15" applyFont="1" applyFill="1" applyBorder="1" applyAlignment="1">
      <alignment horizontal="left" vertical="top"/>
    </xf>
    <xf numFmtId="0" fontId="114" fillId="25" borderId="0" xfId="15" applyFont="1" applyFill="1" applyBorder="1" applyAlignment="1">
      <alignment horizontal="center" textRotation="90"/>
    </xf>
    <xf numFmtId="0" fontId="114" fillId="25" borderId="117" xfId="15" applyFont="1" applyFill="1" applyBorder="1" applyAlignment="1">
      <alignment horizontal="center" textRotation="90"/>
    </xf>
    <xf numFmtId="0" fontId="113" fillId="25" borderId="116" xfId="15" applyFont="1" applyFill="1" applyBorder="1" applyAlignment="1">
      <alignment horizontal="center" textRotation="90"/>
    </xf>
    <xf numFmtId="0" fontId="113" fillId="25" borderId="117" xfId="15" applyFont="1" applyFill="1" applyBorder="1" applyAlignment="1">
      <alignment horizontal="center" vertical="center"/>
    </xf>
    <xf numFmtId="0" fontId="5" fillId="25" borderId="176" xfId="15" applyFont="1" applyFill="1" applyBorder="1" applyAlignment="1">
      <alignment horizontal="center"/>
    </xf>
    <xf numFmtId="0" fontId="117" fillId="25" borderId="156" xfId="15" applyFont="1" applyFill="1" applyBorder="1" applyAlignment="1">
      <alignment horizontal="center"/>
    </xf>
    <xf numFmtId="0" fontId="117" fillId="25" borderId="177" xfId="15" applyFont="1" applyFill="1" applyBorder="1" applyAlignment="1">
      <alignment horizontal="center"/>
    </xf>
    <xf numFmtId="0" fontId="5" fillId="25" borderId="178" xfId="15" applyFont="1" applyFill="1" applyBorder="1" applyAlignment="1">
      <alignment horizontal="center"/>
    </xf>
    <xf numFmtId="0" fontId="5" fillId="25" borderId="179" xfId="15" applyFont="1" applyFill="1" applyBorder="1" applyAlignment="1">
      <alignment horizontal="center"/>
    </xf>
    <xf numFmtId="0" fontId="5" fillId="25" borderId="175" xfId="15" applyFont="1" applyFill="1" applyBorder="1" applyAlignment="1">
      <alignment horizontal="center"/>
    </xf>
    <xf numFmtId="0" fontId="5" fillId="25" borderId="127" xfId="15" applyFont="1" applyFill="1" applyBorder="1" applyAlignment="1">
      <alignment horizontal="center"/>
    </xf>
    <xf numFmtId="0" fontId="5" fillId="25" borderId="128" xfId="15" applyFont="1" applyFill="1" applyBorder="1" applyAlignment="1">
      <alignment horizontal="center"/>
    </xf>
    <xf numFmtId="0" fontId="5" fillId="25" borderId="129" xfId="15" applyFont="1" applyFill="1" applyBorder="1" applyAlignment="1">
      <alignment horizontal="center"/>
    </xf>
    <xf numFmtId="0" fontId="110" fillId="25" borderId="180" xfId="15" applyFill="1" applyBorder="1" applyAlignment="1">
      <alignment horizontal="center"/>
    </xf>
    <xf numFmtId="0" fontId="110" fillId="25" borderId="181" xfId="15" applyFill="1" applyBorder="1"/>
    <xf numFmtId="0" fontId="5" fillId="25" borderId="226" xfId="15" applyFont="1" applyFill="1" applyBorder="1" applyAlignment="1">
      <alignment horizontal="center"/>
    </xf>
    <xf numFmtId="0" fontId="110" fillId="25" borderId="161" xfId="15" applyFill="1" applyBorder="1" applyAlignment="1">
      <alignment horizontal="center"/>
    </xf>
    <xf numFmtId="0" fontId="5" fillId="25" borderId="239" xfId="15" applyFont="1" applyFill="1" applyBorder="1" applyAlignment="1">
      <alignment horizontal="center"/>
    </xf>
    <xf numFmtId="0" fontId="5" fillId="25" borderId="45" xfId="15" applyFont="1" applyFill="1" applyBorder="1" applyAlignment="1">
      <alignment horizontal="center"/>
    </xf>
    <xf numFmtId="0" fontId="5" fillId="25" borderId="15" xfId="15" applyFont="1" applyFill="1" applyBorder="1" applyAlignment="1">
      <alignment horizontal="center"/>
    </xf>
    <xf numFmtId="0" fontId="5" fillId="25" borderId="53" xfId="15" applyFont="1" applyFill="1" applyBorder="1" applyAlignment="1">
      <alignment horizontal="center"/>
    </xf>
    <xf numFmtId="0" fontId="110" fillId="25" borderId="130" xfId="15" applyFill="1" applyBorder="1" applyAlignment="1">
      <alignment horizontal="center"/>
    </xf>
    <xf numFmtId="0" fontId="110" fillId="25" borderId="141" xfId="15" applyFill="1" applyBorder="1"/>
    <xf numFmtId="0" fontId="5" fillId="25" borderId="227" xfId="15" applyFont="1" applyFill="1" applyBorder="1" applyAlignment="1">
      <alignment horizontal="center"/>
    </xf>
    <xf numFmtId="0" fontId="110" fillId="25" borderId="74" xfId="15" applyFill="1" applyBorder="1" applyAlignment="1">
      <alignment horizontal="center"/>
    </xf>
    <xf numFmtId="0" fontId="5" fillId="25" borderId="240" xfId="15" applyFont="1" applyFill="1" applyBorder="1" applyAlignment="1">
      <alignment horizontal="center"/>
    </xf>
    <xf numFmtId="0" fontId="5" fillId="25" borderId="241" xfId="15" applyFont="1" applyFill="1" applyBorder="1" applyAlignment="1">
      <alignment horizontal="center"/>
    </xf>
    <xf numFmtId="0" fontId="5" fillId="25" borderId="75" xfId="15" applyFont="1" applyFill="1" applyBorder="1" applyAlignment="1">
      <alignment horizontal="center"/>
    </xf>
    <xf numFmtId="0" fontId="5" fillId="25" borderId="242" xfId="15" applyFont="1" applyFill="1" applyBorder="1" applyAlignment="1">
      <alignment horizontal="center"/>
    </xf>
    <xf numFmtId="0" fontId="110" fillId="25" borderId="126" xfId="15" applyFill="1" applyBorder="1" applyAlignment="1">
      <alignment horizontal="center"/>
    </xf>
    <xf numFmtId="0" fontId="110" fillId="25" borderId="243" xfId="15" applyFill="1" applyBorder="1"/>
    <xf numFmtId="0" fontId="5" fillId="25" borderId="244" xfId="15" applyFont="1" applyFill="1" applyBorder="1" applyAlignment="1">
      <alignment horizontal="center"/>
    </xf>
    <xf numFmtId="0" fontId="110" fillId="25" borderId="245" xfId="15" applyFill="1" applyBorder="1" applyAlignment="1">
      <alignment horizontal="center"/>
    </xf>
    <xf numFmtId="0" fontId="5" fillId="25" borderId="246" xfId="15" applyFont="1" applyFill="1" applyBorder="1" applyAlignment="1">
      <alignment horizontal="center"/>
    </xf>
    <xf numFmtId="0" fontId="26" fillId="7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0" fillId="22" borderId="0" xfId="0" applyFill="1"/>
    <xf numFmtId="0" fontId="0" fillId="0" borderId="251" xfId="0" applyBorder="1"/>
    <xf numFmtId="0" fontId="0" fillId="0" borderId="6" xfId="0" applyBorder="1"/>
    <xf numFmtId="0" fontId="0" fillId="0" borderId="252" xfId="0" applyBorder="1"/>
    <xf numFmtId="0" fontId="0" fillId="0" borderId="114" xfId="0" applyBorder="1"/>
    <xf numFmtId="0" fontId="0" fillId="0" borderId="253" xfId="0" applyBorder="1"/>
    <xf numFmtId="9" fontId="0" fillId="0" borderId="0" xfId="0" applyNumberFormat="1" applyFont="1" applyAlignment="1">
      <alignment horizontal="right"/>
    </xf>
    <xf numFmtId="0" fontId="127" fillId="0" borderId="0" xfId="0" applyFont="1"/>
    <xf numFmtId="167" fontId="20" fillId="0" borderId="103" xfId="19" applyFont="1" applyBorder="1" applyAlignment="1">
      <alignment horizontal="justify"/>
    </xf>
    <xf numFmtId="167" fontId="20" fillId="0" borderId="105" xfId="19" applyFont="1" applyBorder="1" applyAlignment="1">
      <alignment horizontal="justify"/>
    </xf>
    <xf numFmtId="190" fontId="20" fillId="0" borderId="103" xfId="0" applyNumberFormat="1" applyFont="1" applyBorder="1"/>
    <xf numFmtId="190" fontId="20" fillId="0" borderId="215" xfId="0" applyNumberFormat="1" applyFont="1" applyBorder="1"/>
    <xf numFmtId="190" fontId="5" fillId="0" borderId="103" xfId="0" applyNumberFormat="1" applyFont="1" applyBorder="1"/>
    <xf numFmtId="177" fontId="0" fillId="0" borderId="0" xfId="0" applyNumberFormat="1" applyFont="1"/>
    <xf numFmtId="177" fontId="0" fillId="0" borderId="0" xfId="0" applyNumberFormat="1" applyFont="1" applyAlignment="1">
      <alignment vertical="center"/>
    </xf>
    <xf numFmtId="177" fontId="27" fillId="0" borderId="0" xfId="0" applyNumberFormat="1" applyFont="1"/>
    <xf numFmtId="177" fontId="29" fillId="0" borderId="0" xfId="0" applyNumberFormat="1" applyFont="1" applyFill="1"/>
    <xf numFmtId="177" fontId="6" fillId="0" borderId="0" xfId="0" applyNumberFormat="1" applyFont="1"/>
    <xf numFmtId="177" fontId="82" fillId="0" borderId="0" xfId="0" applyNumberFormat="1" applyFont="1"/>
    <xf numFmtId="177" fontId="0" fillId="0" borderId="0" xfId="0" applyNumberFormat="1" applyFont="1" applyAlignment="1"/>
    <xf numFmtId="177" fontId="0" fillId="0" borderId="0" xfId="0" applyNumberFormat="1" applyBorder="1" applyAlignment="1"/>
    <xf numFmtId="0" fontId="153" fillId="0" borderId="0" xfId="0" applyFont="1"/>
    <xf numFmtId="0" fontId="6" fillId="0" borderId="0" xfId="0" applyFont="1" applyAlignment="1">
      <alignment horizontal="center"/>
    </xf>
    <xf numFmtId="0" fontId="86" fillId="0" borderId="72" xfId="0" applyFont="1" applyBorder="1" applyAlignment="1">
      <alignment horizontal="center" vertical="center"/>
    </xf>
    <xf numFmtId="0" fontId="86" fillId="0" borderId="17" xfId="0" applyFont="1" applyBorder="1" applyAlignment="1">
      <alignment horizontal="center" vertical="center"/>
    </xf>
    <xf numFmtId="0" fontId="0" fillId="22" borderId="17" xfId="0" applyFill="1" applyBorder="1"/>
    <xf numFmtId="0" fontId="10" fillId="0" borderId="254" xfId="0" applyFont="1" applyFill="1" applyBorder="1"/>
    <xf numFmtId="0" fontId="10" fillId="0" borderId="255" xfId="0" applyFont="1" applyFill="1" applyBorder="1"/>
    <xf numFmtId="0" fontId="6" fillId="0" borderId="256" xfId="0" applyFont="1" applyBorder="1"/>
    <xf numFmtId="0" fontId="6" fillId="0" borderId="257" xfId="0" applyFont="1" applyBorder="1"/>
    <xf numFmtId="0" fontId="6" fillId="0" borderId="258" xfId="0" applyFont="1" applyBorder="1"/>
    <xf numFmtId="0" fontId="6" fillId="0" borderId="259" xfId="0" applyFont="1" applyBorder="1"/>
    <xf numFmtId="0" fontId="12" fillId="0" borderId="260" xfId="0" applyFont="1" applyBorder="1"/>
    <xf numFmtId="0" fontId="6" fillId="0" borderId="261" xfId="0" applyFont="1" applyBorder="1"/>
    <xf numFmtId="0" fontId="6" fillId="0" borderId="262" xfId="0" applyFont="1" applyBorder="1"/>
    <xf numFmtId="167" fontId="19" fillId="22" borderId="26" xfId="19" applyFont="1" applyFill="1" applyBorder="1"/>
    <xf numFmtId="167" fontId="45" fillId="22" borderId="26" xfId="19" applyFont="1" applyFill="1" applyBorder="1"/>
    <xf numFmtId="167" fontId="45" fillId="22" borderId="26" xfId="19" applyFont="1" applyFill="1" applyBorder="1" applyAlignment="1">
      <alignment horizontal="center"/>
    </xf>
    <xf numFmtId="167" fontId="45" fillId="22" borderId="28" xfId="19" applyFont="1" applyFill="1" applyBorder="1"/>
    <xf numFmtId="167" fontId="45" fillId="0" borderId="25" xfId="19" applyFont="1" applyBorder="1"/>
    <xf numFmtId="167" fontId="45" fillId="0" borderId="25" xfId="19" applyFont="1" applyBorder="1" applyAlignment="1">
      <alignment horizontal="center"/>
    </xf>
    <xf numFmtId="167" fontId="45" fillId="0" borderId="29" xfId="19" applyFont="1" applyBorder="1"/>
    <xf numFmtId="167" fontId="44" fillId="8" borderId="32" xfId="19" applyFont="1" applyFill="1" applyBorder="1"/>
    <xf numFmtId="167" fontId="44" fillId="0" borderId="35" xfId="19" applyFont="1" applyBorder="1" applyAlignment="1">
      <alignment horizontal="center"/>
    </xf>
    <xf numFmtId="0" fontId="13" fillId="22" borderId="263" xfId="0" applyFont="1" applyFill="1" applyBorder="1" applyAlignment="1">
      <alignment horizontal="center"/>
    </xf>
    <xf numFmtId="0" fontId="13" fillId="22" borderId="16" xfId="0" applyFont="1" applyFill="1" applyBorder="1" applyAlignment="1">
      <alignment horizontal="center"/>
    </xf>
    <xf numFmtId="0" fontId="77" fillId="0" borderId="0" xfId="0" applyFont="1" applyAlignment="1">
      <alignment horizontal="center"/>
    </xf>
    <xf numFmtId="1" fontId="21" fillId="0" borderId="146" xfId="0" applyNumberFormat="1" applyFont="1" applyFill="1" applyBorder="1" applyAlignment="1" applyProtection="1">
      <alignment horizontal="center"/>
      <protection locked="0"/>
    </xf>
    <xf numFmtId="2" fontId="21" fillId="0" borderId="146" xfId="0" applyNumberFormat="1" applyFont="1" applyBorder="1" applyAlignment="1">
      <alignment horizontal="center"/>
    </xf>
    <xf numFmtId="2" fontId="21" fillId="22" borderId="147" xfId="0" applyNumberFormat="1" applyFont="1" applyFill="1" applyBorder="1" applyAlignment="1">
      <alignment horizontal="center"/>
    </xf>
    <xf numFmtId="1" fontId="21" fillId="0" borderId="74" xfId="0" applyNumberFormat="1" applyFont="1" applyFill="1" applyBorder="1" applyAlignment="1" applyProtection="1">
      <alignment horizontal="center"/>
      <protection locked="0"/>
    </xf>
    <xf numFmtId="2" fontId="21" fillId="0" borderId="74" xfId="0" applyNumberFormat="1" applyFont="1" applyBorder="1" applyAlignment="1">
      <alignment horizontal="center"/>
    </xf>
    <xf numFmtId="2" fontId="21" fillId="22" borderId="148" xfId="0" applyNumberFormat="1" applyFont="1" applyFill="1" applyBorder="1" applyAlignment="1">
      <alignment horizontal="center"/>
    </xf>
    <xf numFmtId="1" fontId="21" fillId="0" borderId="74" xfId="0" applyNumberFormat="1" applyFont="1" applyFill="1" applyBorder="1" applyAlignment="1">
      <alignment horizontal="center"/>
    </xf>
    <xf numFmtId="4" fontId="34" fillId="23" borderId="187" xfId="5" applyNumberFormat="1" applyFont="1" applyFill="1" applyBorder="1" applyAlignment="1">
      <alignment horizontal="center"/>
    </xf>
    <xf numFmtId="0" fontId="154" fillId="0" borderId="0" xfId="0" applyFont="1" applyBorder="1"/>
    <xf numFmtId="170" fontId="21" fillId="22" borderId="0" xfId="5" applyNumberFormat="1" applyFont="1" applyFill="1" applyBorder="1" applyProtection="1">
      <protection locked="0"/>
    </xf>
    <xf numFmtId="0" fontId="34" fillId="0" borderId="0" xfId="0" applyFont="1" applyBorder="1"/>
    <xf numFmtId="171" fontId="21" fillId="21" borderId="0" xfId="0" applyNumberFormat="1" applyFont="1" applyFill="1" applyBorder="1" applyProtection="1">
      <protection locked="0"/>
    </xf>
    <xf numFmtId="0" fontId="21" fillId="0" borderId="38" xfId="0" applyFont="1" applyBorder="1"/>
    <xf numFmtId="172" fontId="21" fillId="0" borderId="38" xfId="0" applyNumberFormat="1" applyFont="1" applyBorder="1"/>
    <xf numFmtId="0" fontId="21" fillId="0" borderId="39" xfId="0" applyFont="1" applyFill="1" applyBorder="1" applyAlignment="1">
      <alignment horizontal="center"/>
    </xf>
    <xf numFmtId="0" fontId="21" fillId="22" borderId="39" xfId="0" applyFont="1" applyFill="1" applyBorder="1" applyAlignment="1">
      <alignment horizontal="center"/>
    </xf>
    <xf numFmtId="0" fontId="21" fillId="8" borderId="39" xfId="0" applyFont="1" applyFill="1" applyBorder="1" applyAlignment="1">
      <alignment horizontal="center"/>
    </xf>
    <xf numFmtId="0" fontId="21" fillId="10" borderId="39" xfId="0" applyFont="1" applyFill="1" applyBorder="1" applyAlignment="1">
      <alignment horizontal="center"/>
    </xf>
    <xf numFmtId="0" fontId="21" fillId="4" borderId="40" xfId="0" applyFont="1" applyFill="1" applyBorder="1" applyAlignment="1">
      <alignment horizontal="center"/>
    </xf>
    <xf numFmtId="0" fontId="21" fillId="0" borderId="36" xfId="0" applyFont="1" applyFill="1" applyBorder="1" applyAlignment="1">
      <alignment horizontal="center"/>
    </xf>
    <xf numFmtId="0" fontId="21" fillId="22" borderId="36" xfId="0" applyFont="1" applyFill="1" applyBorder="1" applyAlignment="1">
      <alignment horizontal="center"/>
    </xf>
    <xf numFmtId="0" fontId="21" fillId="10" borderId="36" xfId="0" applyFont="1" applyFill="1" applyBorder="1" applyAlignment="1">
      <alignment horizontal="center"/>
    </xf>
    <xf numFmtId="0" fontId="21" fillId="4" borderId="37" xfId="0" applyFont="1" applyFill="1" applyBorder="1" applyAlignment="1">
      <alignment horizontal="center"/>
    </xf>
    <xf numFmtId="0" fontId="0" fillId="22" borderId="150" xfId="0" applyFill="1" applyBorder="1" applyAlignment="1"/>
    <xf numFmtId="166" fontId="0" fillId="22" borderId="0" xfId="0" applyNumberFormat="1" applyFill="1"/>
    <xf numFmtId="0" fontId="0" fillId="0" borderId="0" xfId="0" applyFont="1" applyAlignment="1">
      <alignment horizontal="right"/>
    </xf>
    <xf numFmtId="167" fontId="22" fillId="22" borderId="0" xfId="19" applyFont="1" applyFill="1"/>
    <xf numFmtId="167" fontId="23" fillId="0" borderId="0" xfId="19" applyFont="1" applyAlignment="1">
      <alignment horizontal="center"/>
    </xf>
    <xf numFmtId="167" fontId="23" fillId="0" borderId="0" xfId="19" applyFont="1"/>
    <xf numFmtId="167" fontId="22" fillId="22" borderId="0" xfId="19" applyFont="1" applyFill="1" applyAlignment="1"/>
    <xf numFmtId="0" fontId="28" fillId="0" borderId="0" xfId="0" applyFont="1"/>
    <xf numFmtId="0" fontId="156" fillId="0" borderId="0" xfId="18" applyFont="1" applyAlignment="1" applyProtection="1">
      <alignment vertical="top"/>
    </xf>
    <xf numFmtId="0" fontId="17" fillId="0" borderId="0" xfId="18" applyFont="1" applyAlignment="1" applyProtection="1">
      <alignment vertical="top"/>
    </xf>
    <xf numFmtId="0" fontId="145" fillId="16" borderId="73" xfId="18" applyFont="1" applyFill="1" applyBorder="1" applyAlignment="1" applyProtection="1">
      <alignment horizontal="center" vertical="center" wrapText="1"/>
    </xf>
    <xf numFmtId="0" fontId="144" fillId="0" borderId="0" xfId="18" applyAlignment="1" applyProtection="1">
      <alignment vertical="center"/>
    </xf>
    <xf numFmtId="0" fontId="145" fillId="18" borderId="73" xfId="18" applyFont="1" applyFill="1" applyBorder="1" applyAlignment="1" applyProtection="1">
      <alignment horizontal="center" vertical="center" wrapText="1"/>
    </xf>
    <xf numFmtId="0" fontId="145" fillId="19" borderId="73" xfId="18" applyFont="1" applyFill="1" applyBorder="1" applyAlignment="1" applyProtection="1">
      <alignment horizontal="center" vertical="center" wrapText="1"/>
    </xf>
    <xf numFmtId="0" fontId="144" fillId="0" borderId="0" xfId="18" applyFont="1" applyAlignment="1" applyProtection="1">
      <alignment vertical="center"/>
    </xf>
    <xf numFmtId="0" fontId="137" fillId="0" borderId="0" xfId="0" applyFont="1" applyBorder="1" applyAlignment="1">
      <alignment horizontal="center" vertical="center"/>
    </xf>
    <xf numFmtId="0" fontId="5" fillId="0" borderId="0" xfId="10" applyBorder="1" applyAlignment="1">
      <alignment vertical="center" textRotation="45"/>
    </xf>
    <xf numFmtId="0" fontId="5" fillId="0" borderId="0" xfId="10" applyBorder="1" applyAlignment="1">
      <alignment horizontal="center" vertical="center"/>
    </xf>
    <xf numFmtId="173" fontId="22" fillId="0" borderId="0" xfId="0" applyNumberFormat="1" applyFont="1"/>
    <xf numFmtId="0" fontId="133" fillId="4" borderId="0" xfId="0" applyFont="1" applyFill="1" applyBorder="1" applyAlignment="1">
      <alignment vertical="center"/>
    </xf>
    <xf numFmtId="0" fontId="158" fillId="0" borderId="0" xfId="0" applyFont="1" applyAlignment="1">
      <alignment vertical="center"/>
    </xf>
    <xf numFmtId="0" fontId="159" fillId="0" borderId="0" xfId="0" applyFont="1"/>
    <xf numFmtId="176" fontId="20" fillId="0" borderId="101" xfId="0" applyNumberFormat="1" applyFont="1" applyBorder="1"/>
    <xf numFmtId="176" fontId="20" fillId="0" borderId="103" xfId="0" applyNumberFormat="1" applyFont="1" applyBorder="1"/>
    <xf numFmtId="176" fontId="20" fillId="0" borderId="105" xfId="0" applyNumberFormat="1" applyFont="1" applyBorder="1"/>
    <xf numFmtId="1" fontId="0" fillId="0" borderId="0" xfId="48" applyNumberFormat="1" applyFont="1" applyAlignment="1">
      <alignment horizontal="left"/>
    </xf>
    <xf numFmtId="1" fontId="0" fillId="0" borderId="0" xfId="48" applyNumberFormat="1" applyFont="1"/>
    <xf numFmtId="0" fontId="164" fillId="0" borderId="0" xfId="0" applyFont="1"/>
    <xf numFmtId="0" fontId="0" fillId="0" borderId="0" xfId="0" applyFont="1" applyAlignment="1">
      <alignment horizontal="center"/>
    </xf>
    <xf numFmtId="0" fontId="106" fillId="0" borderId="150" xfId="0" applyFont="1" applyBorder="1" applyAlignment="1">
      <alignment horizontal="center"/>
    </xf>
    <xf numFmtId="0" fontId="0" fillId="0" borderId="149" xfId="0" applyFont="1" applyBorder="1" applyAlignment="1">
      <alignment horizontal="center" vertical="center"/>
    </xf>
    <xf numFmtId="0" fontId="23" fillId="0" borderId="152" xfId="0" applyFont="1" applyBorder="1" applyAlignment="1">
      <alignment horizontal="left" vertical="center"/>
    </xf>
    <xf numFmtId="0" fontId="0" fillId="0" borderId="152" xfId="0" applyFont="1" applyBorder="1" applyAlignment="1">
      <alignment horizontal="center" vertical="center"/>
    </xf>
    <xf numFmtId="0" fontId="0" fillId="0" borderId="153" xfId="0" applyBorder="1"/>
    <xf numFmtId="0" fontId="12" fillId="0" borderId="265" xfId="0" applyFont="1" applyBorder="1"/>
    <xf numFmtId="0" fontId="30" fillId="2" borderId="266" xfId="0" applyFont="1" applyFill="1" applyBorder="1"/>
    <xf numFmtId="0" fontId="30" fillId="2" borderId="267" xfId="0" applyFont="1" applyFill="1" applyBorder="1"/>
    <xf numFmtId="0" fontId="30" fillId="2" borderId="267" xfId="0" applyFont="1" applyFill="1" applyBorder="1" applyAlignment="1">
      <alignment horizontal="left"/>
    </xf>
    <xf numFmtId="0" fontId="30" fillId="2" borderId="267" xfId="0" applyFont="1" applyFill="1" applyBorder="1" applyAlignment="1">
      <alignment horizontal="center"/>
    </xf>
    <xf numFmtId="0" fontId="30" fillId="2" borderId="267" xfId="0" applyFont="1" applyFill="1" applyBorder="1" applyAlignment="1">
      <alignment horizontal="right"/>
    </xf>
    <xf numFmtId="0" fontId="30" fillId="2" borderId="268" xfId="0" applyFont="1" applyFill="1" applyBorder="1" applyAlignment="1">
      <alignment horizontal="center"/>
    </xf>
    <xf numFmtId="0" fontId="0" fillId="2" borderId="269" xfId="0" applyFont="1" applyFill="1" applyBorder="1"/>
    <xf numFmtId="0" fontId="0" fillId="2" borderId="270" xfId="0" applyFill="1" applyBorder="1" applyAlignment="1">
      <alignment horizontal="right"/>
    </xf>
    <xf numFmtId="0" fontId="0" fillId="2" borderId="270" xfId="0" applyFill="1" applyBorder="1" applyAlignment="1">
      <alignment horizontal="center"/>
    </xf>
    <xf numFmtId="173" fontId="0" fillId="2" borderId="270" xfId="0" applyNumberFormat="1" applyFont="1" applyFill="1" applyBorder="1" applyAlignment="1">
      <alignment horizontal="center"/>
    </xf>
    <xf numFmtId="0" fontId="0" fillId="2" borderId="270" xfId="0" applyFont="1" applyFill="1" applyBorder="1"/>
    <xf numFmtId="0" fontId="0" fillId="2" borderId="270" xfId="0" applyFill="1" applyBorder="1"/>
    <xf numFmtId="0" fontId="0" fillId="2" borderId="271" xfId="0" applyFill="1" applyBorder="1" applyAlignment="1">
      <alignment horizontal="center"/>
    </xf>
    <xf numFmtId="0" fontId="0" fillId="0" borderId="272" xfId="0" applyFont="1" applyBorder="1"/>
    <xf numFmtId="0" fontId="122" fillId="0" borderId="272" xfId="0" applyFont="1" applyBorder="1" applyAlignment="1">
      <alignment horizontal="center"/>
    </xf>
    <xf numFmtId="173" fontId="56" fillId="21" borderId="272" xfId="0" applyNumberFormat="1" applyFont="1" applyFill="1" applyBorder="1" applyAlignment="1">
      <alignment horizontal="center"/>
    </xf>
    <xf numFmtId="0" fontId="0" fillId="0" borderId="272" xfId="0" applyFont="1" applyBorder="1" applyAlignment="1">
      <alignment horizontal="center"/>
    </xf>
    <xf numFmtId="173" fontId="57" fillId="21" borderId="272" xfId="0" applyNumberFormat="1" applyFont="1" applyFill="1" applyBorder="1"/>
    <xf numFmtId="0" fontId="0" fillId="0" borderId="273" xfId="0" applyFont="1" applyFill="1" applyBorder="1" applyAlignment="1">
      <alignment horizontal="center"/>
    </xf>
    <xf numFmtId="0" fontId="0" fillId="0" borderId="274" xfId="0" applyFont="1" applyFill="1" applyBorder="1" applyAlignment="1">
      <alignment horizontal="center"/>
    </xf>
    <xf numFmtId="0" fontId="0" fillId="0" borderId="275" xfId="0" applyFont="1" applyBorder="1"/>
    <xf numFmtId="0" fontId="122" fillId="0" borderId="275" xfId="0" applyFont="1" applyBorder="1" applyAlignment="1">
      <alignment horizontal="center"/>
    </xf>
    <xf numFmtId="173" fontId="56" fillId="21" borderId="275" xfId="0" applyNumberFormat="1" applyFont="1" applyFill="1" applyBorder="1" applyAlignment="1">
      <alignment horizontal="center"/>
    </xf>
    <xf numFmtId="0" fontId="0" fillId="0" borderId="275" xfId="0" applyFont="1" applyBorder="1" applyAlignment="1">
      <alignment horizontal="center"/>
    </xf>
    <xf numFmtId="173" fontId="57" fillId="21" borderId="275" xfId="0" applyNumberFormat="1" applyFont="1" applyFill="1" applyBorder="1"/>
    <xf numFmtId="0" fontId="0" fillId="0" borderId="276" xfId="0" applyFont="1" applyFill="1" applyBorder="1" applyAlignment="1">
      <alignment horizontal="center"/>
    </xf>
    <xf numFmtId="0" fontId="0" fillId="10" borderId="274" xfId="0" applyFont="1" applyFill="1" applyBorder="1" applyAlignment="1">
      <alignment horizontal="center"/>
    </xf>
    <xf numFmtId="0" fontId="166" fillId="0" borderId="0" xfId="0" applyFont="1"/>
    <xf numFmtId="0" fontId="167" fillId="29" borderId="280" xfId="0" applyFont="1" applyFill="1" applyBorder="1" applyAlignment="1">
      <alignment horizontal="left"/>
    </xf>
    <xf numFmtId="0" fontId="167" fillId="29" borderId="281" xfId="0" applyFont="1" applyFill="1" applyBorder="1" applyAlignment="1">
      <alignment horizontal="left"/>
    </xf>
    <xf numFmtId="0" fontId="167" fillId="29" borderId="281" xfId="0" applyFont="1" applyFill="1" applyBorder="1" applyAlignment="1">
      <alignment horizontal="center"/>
    </xf>
    <xf numFmtId="0" fontId="0" fillId="0" borderId="280" xfId="0" applyFont="1" applyBorder="1" applyAlignment="1">
      <alignment horizontal="left"/>
    </xf>
    <xf numFmtId="0" fontId="0" fillId="0" borderId="281" xfId="0" applyFont="1" applyBorder="1" applyAlignment="1">
      <alignment horizontal="left"/>
    </xf>
    <xf numFmtId="0" fontId="0" fillId="0" borderId="281" xfId="0" applyFont="1" applyBorder="1" applyAlignment="1">
      <alignment horizontal="center"/>
    </xf>
    <xf numFmtId="167" fontId="0" fillId="0" borderId="281" xfId="19" applyNumberFormat="1" applyFont="1" applyBorder="1"/>
    <xf numFmtId="167" fontId="0" fillId="0" borderId="281" xfId="0" applyNumberFormat="1" applyFont="1" applyBorder="1"/>
    <xf numFmtId="0" fontId="127" fillId="0" borderId="282" xfId="0" applyFont="1" applyBorder="1" applyAlignment="1">
      <alignment horizontal="left"/>
    </xf>
    <xf numFmtId="0" fontId="127" fillId="0" borderId="283" xfId="0" applyFont="1" applyBorder="1" applyAlignment="1">
      <alignment horizontal="left"/>
    </xf>
    <xf numFmtId="0" fontId="127" fillId="0" borderId="283" xfId="0" applyFont="1" applyBorder="1" applyAlignment="1">
      <alignment horizontal="center"/>
    </xf>
    <xf numFmtId="0" fontId="127" fillId="0" borderId="283" xfId="0" applyNumberFormat="1" applyFont="1" applyBorder="1"/>
    <xf numFmtId="0" fontId="0" fillId="0" borderId="121" xfId="0" applyFont="1" applyBorder="1"/>
    <xf numFmtId="0" fontId="0" fillId="0" borderId="279" xfId="0" applyFont="1" applyBorder="1"/>
    <xf numFmtId="0" fontId="0" fillId="0" borderId="122" xfId="0" applyFont="1" applyBorder="1"/>
    <xf numFmtId="0" fontId="0" fillId="0" borderId="284" xfId="0" applyFont="1" applyBorder="1"/>
    <xf numFmtId="0" fontId="0" fillId="30" borderId="121" xfId="0" applyFont="1" applyFill="1" applyBorder="1"/>
    <xf numFmtId="0" fontId="0" fillId="30" borderId="122" xfId="0" applyFont="1" applyFill="1" applyBorder="1"/>
    <xf numFmtId="0" fontId="0" fillId="0" borderId="141" xfId="0" applyFont="1" applyBorder="1"/>
    <xf numFmtId="0" fontId="0" fillId="30" borderId="284" xfId="0" applyFont="1" applyFill="1" applyBorder="1"/>
    <xf numFmtId="0" fontId="0" fillId="30" borderId="141" xfId="0" applyFont="1" applyFill="1" applyBorder="1"/>
    <xf numFmtId="0" fontId="30" fillId="0" borderId="284" xfId="0" applyFont="1" applyBorder="1"/>
    <xf numFmtId="0" fontId="30" fillId="30" borderId="284" xfId="0" applyFont="1" applyFill="1" applyBorder="1"/>
    <xf numFmtId="0" fontId="30" fillId="30" borderId="141" xfId="0" applyFont="1" applyFill="1" applyBorder="1"/>
    <xf numFmtId="0" fontId="30" fillId="0" borderId="141" xfId="0" applyFont="1" applyBorder="1"/>
    <xf numFmtId="0" fontId="0" fillId="30" borderId="285" xfId="0" applyFont="1" applyFill="1" applyBorder="1"/>
    <xf numFmtId="0" fontId="0" fillId="30" borderId="287" xfId="0" applyFont="1" applyFill="1" applyBorder="1"/>
    <xf numFmtId="0" fontId="0" fillId="0" borderId="285" xfId="0" applyFont="1" applyBorder="1"/>
    <xf numFmtId="0" fontId="0" fillId="0" borderId="286" xfId="0" applyFont="1" applyBorder="1"/>
    <xf numFmtId="0" fontId="0" fillId="0" borderId="287" xfId="0" applyFont="1" applyBorder="1"/>
    <xf numFmtId="0" fontId="58" fillId="31" borderId="0" xfId="0" applyFont="1" applyFill="1" applyBorder="1" applyAlignment="1">
      <alignment horizontal="center"/>
    </xf>
    <xf numFmtId="0" fontId="168" fillId="31" borderId="0" xfId="0" applyFont="1" applyFill="1" applyAlignment="1">
      <alignment horizontal="left"/>
    </xf>
    <xf numFmtId="0" fontId="12" fillId="8" borderId="288" xfId="0" applyFont="1" applyFill="1" applyBorder="1" applyAlignment="1">
      <alignment textRotation="90"/>
    </xf>
    <xf numFmtId="0" fontId="12" fillId="8" borderId="289" xfId="0" applyFont="1" applyFill="1" applyBorder="1" applyAlignment="1">
      <alignment textRotation="90"/>
    </xf>
    <xf numFmtId="0" fontId="12" fillId="31" borderId="290" xfId="0" applyFont="1" applyFill="1" applyBorder="1" applyAlignment="1">
      <alignment textRotation="90"/>
    </xf>
    <xf numFmtId="0" fontId="0" fillId="0" borderId="0" xfId="0" applyFont="1" applyAlignment="1">
      <alignment textRotation="90"/>
    </xf>
    <xf numFmtId="0" fontId="5" fillId="32" borderId="172" xfId="0" applyFont="1" applyFill="1" applyBorder="1" applyAlignment="1">
      <alignment horizontal="center"/>
    </xf>
    <xf numFmtId="0" fontId="0" fillId="32" borderId="172" xfId="0" applyFill="1" applyBorder="1"/>
    <xf numFmtId="0" fontId="0" fillId="32" borderId="172" xfId="0" applyFill="1" applyBorder="1" applyAlignment="1">
      <alignment horizontal="center"/>
    </xf>
    <xf numFmtId="0" fontId="0" fillId="32" borderId="161" xfId="0" applyFill="1" applyBorder="1"/>
    <xf numFmtId="0" fontId="5" fillId="32" borderId="161" xfId="0" applyFont="1" applyFill="1" applyBorder="1" applyAlignment="1">
      <alignment horizontal="center"/>
    </xf>
    <xf numFmtId="0" fontId="0" fillId="32" borderId="161" xfId="0" applyFill="1" applyBorder="1" applyAlignment="1">
      <alignment horizontal="center"/>
    </xf>
    <xf numFmtId="0" fontId="5" fillId="32" borderId="74" xfId="0" applyFont="1" applyFill="1" applyBorder="1" applyAlignment="1">
      <alignment horizontal="center"/>
    </xf>
    <xf numFmtId="0" fontId="0" fillId="32" borderId="74" xfId="0" applyFill="1" applyBorder="1"/>
    <xf numFmtId="0" fontId="0" fillId="32" borderId="74" xfId="0" applyFill="1" applyBorder="1" applyAlignment="1">
      <alignment horizontal="center"/>
    </xf>
    <xf numFmtId="0" fontId="5" fillId="32" borderId="45" xfId="0" applyFont="1" applyFill="1" applyBorder="1" applyAlignment="1">
      <alignment horizontal="center"/>
    </xf>
    <xf numFmtId="0" fontId="5" fillId="32" borderId="95" xfId="0" applyFont="1" applyFill="1" applyBorder="1" applyAlignment="1">
      <alignment horizontal="center"/>
    </xf>
    <xf numFmtId="0" fontId="0" fillId="32" borderId="291" xfId="0" applyFill="1" applyBorder="1"/>
    <xf numFmtId="0" fontId="0" fillId="32" borderId="292" xfId="0" applyFill="1" applyBorder="1"/>
    <xf numFmtId="0" fontId="0" fillId="32" borderId="292" xfId="0" applyFill="1" applyBorder="1" applyAlignment="1">
      <alignment horizontal="center"/>
    </xf>
    <xf numFmtId="0" fontId="5" fillId="32" borderId="292" xfId="0" applyFont="1" applyFill="1" applyBorder="1" applyAlignment="1">
      <alignment horizontal="center"/>
    </xf>
    <xf numFmtId="0" fontId="0" fillId="32" borderId="293" xfId="0" applyFill="1" applyBorder="1"/>
    <xf numFmtId="0" fontId="5" fillId="32" borderId="127" xfId="0" applyFont="1" applyFill="1" applyBorder="1" applyAlignment="1">
      <alignment horizontal="center"/>
    </xf>
    <xf numFmtId="0" fontId="0" fillId="32" borderId="45" xfId="0" applyFill="1" applyBorder="1"/>
    <xf numFmtId="0" fontId="5" fillId="32" borderId="165" xfId="0" applyFont="1" applyFill="1" applyBorder="1" applyAlignment="1">
      <alignment horizontal="center"/>
    </xf>
    <xf numFmtId="0" fontId="0" fillId="32" borderId="165" xfId="0" applyFill="1" applyBorder="1"/>
    <xf numFmtId="0" fontId="0" fillId="32" borderId="165" xfId="0" applyFill="1" applyBorder="1" applyAlignment="1">
      <alignment horizontal="center"/>
    </xf>
    <xf numFmtId="0" fontId="5" fillId="32" borderId="166" xfId="0" applyFont="1" applyFill="1" applyBorder="1" applyAlignment="1">
      <alignment horizontal="center"/>
    </xf>
    <xf numFmtId="0" fontId="5" fillId="32" borderId="245" xfId="0" applyFont="1" applyFill="1" applyBorder="1" applyAlignment="1">
      <alignment horizontal="center"/>
    </xf>
    <xf numFmtId="0" fontId="0" fillId="32" borderId="245" xfId="0" applyFill="1" applyBorder="1"/>
    <xf numFmtId="0" fontId="0" fillId="32" borderId="245" xfId="0" applyFill="1" applyBorder="1" applyAlignment="1">
      <alignment horizontal="center"/>
    </xf>
    <xf numFmtId="9" fontId="22" fillId="8" borderId="36" xfId="0" applyNumberFormat="1" applyFont="1" applyFill="1" applyBorder="1" applyAlignment="1">
      <alignment horizontal="center"/>
    </xf>
    <xf numFmtId="0" fontId="58" fillId="12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8" borderId="0" xfId="0" applyFont="1" applyFill="1" applyBorder="1" applyAlignment="1">
      <alignment textRotation="90"/>
    </xf>
    <xf numFmtId="0" fontId="0" fillId="0" borderId="0" xfId="0" applyFont="1" applyAlignment="1">
      <alignment wrapText="1"/>
    </xf>
    <xf numFmtId="0" fontId="169" fillId="31" borderId="0" xfId="0" applyFont="1" applyFill="1" applyBorder="1" applyAlignment="1">
      <alignment horizontal="center"/>
    </xf>
    <xf numFmtId="0" fontId="0" fillId="0" borderId="0" xfId="0" applyFont="1" applyAlignment="1">
      <alignment horizontal="center" textRotation="90"/>
    </xf>
    <xf numFmtId="0" fontId="0" fillId="0" borderId="296" xfId="0" applyBorder="1" applyAlignment="1">
      <alignment horizontal="center"/>
    </xf>
    <xf numFmtId="0" fontId="101" fillId="0" borderId="150" xfId="0" applyFont="1" applyBorder="1" applyAlignment="1">
      <alignment horizontal="left"/>
    </xf>
    <xf numFmtId="0" fontId="0" fillId="0" borderId="149" xfId="0" applyFont="1" applyBorder="1" applyAlignment="1">
      <alignment horizontal="right"/>
    </xf>
    <xf numFmtId="0" fontId="0" fillId="0" borderId="0" xfId="0" applyFont="1" applyAlignment="1">
      <alignment horizontal="center"/>
    </xf>
    <xf numFmtId="0" fontId="0" fillId="0" borderId="121" xfId="0" applyFont="1" applyFill="1" applyBorder="1"/>
    <xf numFmtId="0" fontId="0" fillId="0" borderId="122" xfId="0" applyFont="1" applyFill="1" applyBorder="1"/>
    <xf numFmtId="0" fontId="0" fillId="0" borderId="284" xfId="0" applyFont="1" applyFill="1" applyBorder="1"/>
    <xf numFmtId="0" fontId="0" fillId="0" borderId="141" xfId="0" applyFont="1" applyFill="1" applyBorder="1"/>
    <xf numFmtId="0" fontId="30" fillId="0" borderId="284" xfId="0" applyFont="1" applyFill="1" applyBorder="1"/>
    <xf numFmtId="0" fontId="30" fillId="0" borderId="141" xfId="0" applyFont="1" applyFill="1" applyBorder="1"/>
    <xf numFmtId="0" fontId="0" fillId="0" borderId="285" xfId="0" applyFont="1" applyFill="1" applyBorder="1"/>
    <xf numFmtId="0" fontId="0" fillId="0" borderId="287" xfId="0" applyFont="1" applyFill="1" applyBorder="1"/>
    <xf numFmtId="0" fontId="36" fillId="0" borderId="0" xfId="0" applyFont="1" applyAlignment="1">
      <alignment horizontal="right" vertical="center"/>
    </xf>
    <xf numFmtId="0" fontId="12" fillId="4" borderId="0" xfId="0" applyFont="1" applyFill="1" applyBorder="1" applyAlignment="1">
      <alignment vertical="center"/>
    </xf>
    <xf numFmtId="0" fontId="12" fillId="4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left" vertical="top" wrapText="1"/>
    </xf>
    <xf numFmtId="0" fontId="36" fillId="20" borderId="0" xfId="0" applyFont="1" applyFill="1" applyAlignment="1">
      <alignment horizontal="right" vertical="center"/>
    </xf>
    <xf numFmtId="0" fontId="22" fillId="20" borderId="0" xfId="0" applyFont="1" applyFill="1" applyBorder="1" applyAlignment="1">
      <alignment horizontal="center" vertical="center"/>
    </xf>
    <xf numFmtId="0" fontId="12" fillId="20" borderId="0" xfId="0" applyFont="1" applyFill="1" applyBorder="1" applyAlignment="1">
      <alignment vertical="center"/>
    </xf>
    <xf numFmtId="0" fontId="22" fillId="20" borderId="0" xfId="0" applyFont="1" applyFill="1" applyAlignment="1">
      <alignment horizontal="left" vertical="center"/>
    </xf>
    <xf numFmtId="0" fontId="12" fillId="20" borderId="0" xfId="0" applyFont="1" applyFill="1" applyAlignment="1">
      <alignment vertical="center"/>
    </xf>
    <xf numFmtId="0" fontId="12" fillId="4" borderId="0" xfId="0" applyFont="1" applyFill="1" applyAlignment="1">
      <alignment horizontal="left" vertical="center"/>
    </xf>
    <xf numFmtId="0" fontId="22" fillId="4" borderId="0" xfId="0" applyFont="1" applyFill="1" applyBorder="1" applyAlignment="1">
      <alignment horizontal="center" vertical="center"/>
    </xf>
    <xf numFmtId="0" fontId="22" fillId="20" borderId="0" xfId="0" applyFont="1" applyFill="1" applyAlignment="1">
      <alignment vertical="center"/>
    </xf>
    <xf numFmtId="0" fontId="29" fillId="2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2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29" fillId="0" borderId="296" xfId="0" applyFont="1" applyFill="1" applyBorder="1" applyAlignment="1">
      <alignment vertical="center"/>
    </xf>
    <xf numFmtId="0" fontId="175" fillId="0" borderId="162" xfId="0" applyFont="1" applyFill="1" applyBorder="1" applyAlignment="1">
      <alignment horizontal="center" vertical="center"/>
    </xf>
    <xf numFmtId="0" fontId="29" fillId="0" borderId="297" xfId="0" applyFont="1" applyFill="1" applyBorder="1" applyAlignment="1">
      <alignment vertical="center"/>
    </xf>
    <xf numFmtId="0" fontId="22" fillId="4" borderId="0" xfId="0" applyFont="1" applyFill="1" applyAlignment="1">
      <alignment vertical="center"/>
    </xf>
    <xf numFmtId="0" fontId="22" fillId="20" borderId="0" xfId="0" applyFont="1" applyFill="1" applyAlignment="1">
      <alignment horizontal="center" vertical="center"/>
    </xf>
    <xf numFmtId="0" fontId="22" fillId="4" borderId="0" xfId="0" applyFont="1" applyFill="1" applyBorder="1" applyAlignment="1">
      <alignment vertical="center"/>
    </xf>
    <xf numFmtId="0" fontId="12" fillId="4" borderId="298" xfId="0" applyFont="1" applyFill="1" applyBorder="1" applyAlignment="1">
      <alignment vertical="center"/>
    </xf>
    <xf numFmtId="0" fontId="130" fillId="7" borderId="0" xfId="0" applyFont="1" applyFill="1"/>
    <xf numFmtId="0" fontId="168" fillId="7" borderId="0" xfId="0" applyFont="1" applyFill="1"/>
    <xf numFmtId="0" fontId="168" fillId="0" borderId="0" xfId="0" applyFont="1"/>
    <xf numFmtId="0" fontId="129" fillId="0" borderId="0" xfId="0" applyFont="1" applyAlignment="1">
      <alignment horizontal="right"/>
    </xf>
    <xf numFmtId="0" fontId="129" fillId="20" borderId="0" xfId="0" applyFont="1" applyFill="1"/>
    <xf numFmtId="0" fontId="129" fillId="20" borderId="0" xfId="0" applyFont="1" applyFill="1" applyBorder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21" fillId="0" borderId="253" xfId="0" applyFont="1" applyBorder="1" applyAlignment="1">
      <alignment horizontal="center"/>
    </xf>
    <xf numFmtId="0" fontId="21" fillId="0" borderId="302" xfId="0" applyFont="1" applyBorder="1" applyAlignment="1">
      <alignment horizontal="center"/>
    </xf>
    <xf numFmtId="0" fontId="21" fillId="0" borderId="303" xfId="0" applyFont="1" applyBorder="1" applyAlignment="1">
      <alignment horizontal="center"/>
    </xf>
    <xf numFmtId="0" fontId="21" fillId="0" borderId="304" xfId="0" applyFont="1" applyBorder="1" applyAlignment="1">
      <alignment horizontal="center"/>
    </xf>
    <xf numFmtId="0" fontId="21" fillId="0" borderId="305" xfId="0" applyFont="1" applyBorder="1" applyAlignment="1">
      <alignment horizontal="center"/>
    </xf>
    <xf numFmtId="0" fontId="21" fillId="0" borderId="251" xfId="0" applyFont="1" applyBorder="1" applyAlignment="1">
      <alignment horizontal="center"/>
    </xf>
    <xf numFmtId="0" fontId="21" fillId="20" borderId="0" xfId="0" applyFont="1" applyFill="1" applyAlignment="1">
      <alignment horizontal="left"/>
    </xf>
    <xf numFmtId="0" fontId="10" fillId="0" borderId="0" xfId="0" applyFont="1" applyFill="1" applyAlignment="1">
      <alignment vertical="center"/>
    </xf>
    <xf numFmtId="0" fontId="26" fillId="7" borderId="0" xfId="0" applyFont="1" applyFill="1" applyAlignment="1">
      <alignment vertical="center"/>
    </xf>
    <xf numFmtId="0" fontId="10" fillId="7" borderId="0" xfId="0" applyFont="1" applyFill="1" applyAlignment="1">
      <alignment vertical="center"/>
    </xf>
    <xf numFmtId="0" fontId="21" fillId="0" borderId="0" xfId="0" applyFont="1" applyBorder="1" applyAlignment="1">
      <alignment horizontal="center"/>
    </xf>
    <xf numFmtId="0" fontId="12" fillId="0" borderId="306" xfId="0" applyFont="1" applyBorder="1"/>
    <xf numFmtId="0" fontId="12" fillId="0" borderId="307" xfId="0" applyFont="1" applyBorder="1"/>
    <xf numFmtId="0" fontId="6" fillId="0" borderId="143" xfId="0" applyFont="1" applyBorder="1"/>
    <xf numFmtId="0" fontId="6" fillId="0" borderId="308" xfId="0" applyFont="1" applyBorder="1"/>
    <xf numFmtId="0" fontId="6" fillId="22" borderId="309" xfId="0" applyFont="1" applyFill="1" applyBorder="1"/>
    <xf numFmtId="0" fontId="6" fillId="22" borderId="290" xfId="0" applyFont="1" applyFill="1" applyBorder="1"/>
    <xf numFmtId="0" fontId="10" fillId="0" borderId="310" xfId="0" applyFont="1" applyFill="1" applyBorder="1"/>
    <xf numFmtId="0" fontId="6" fillId="21" borderId="311" xfId="0" applyFont="1" applyFill="1" applyBorder="1"/>
    <xf numFmtId="0" fontId="6" fillId="0" borderId="312" xfId="0" applyFont="1" applyBorder="1"/>
    <xf numFmtId="0" fontId="10" fillId="0" borderId="313" xfId="0" applyFont="1" applyFill="1" applyBorder="1"/>
    <xf numFmtId="0" fontId="6" fillId="21" borderId="314" xfId="0" applyFont="1" applyFill="1" applyBorder="1"/>
    <xf numFmtId="0" fontId="6" fillId="0" borderId="315" xfId="0" applyFont="1" applyBorder="1"/>
    <xf numFmtId="0" fontId="5" fillId="4" borderId="317" xfId="0" applyFont="1" applyFill="1" applyBorder="1" applyAlignment="1">
      <alignment horizontal="center"/>
    </xf>
    <xf numFmtId="0" fontId="5" fillId="4" borderId="318" xfId="0" applyFont="1" applyFill="1" applyBorder="1" applyAlignment="1">
      <alignment horizontal="center"/>
    </xf>
    <xf numFmtId="0" fontId="0" fillId="4" borderId="318" xfId="0" applyFill="1" applyBorder="1"/>
    <xf numFmtId="0" fontId="0" fillId="4" borderId="318" xfId="0" applyFill="1" applyBorder="1" applyAlignment="1">
      <alignment horizontal="center"/>
    </xf>
    <xf numFmtId="0" fontId="0" fillId="0" borderId="319" xfId="0" applyBorder="1"/>
    <xf numFmtId="0" fontId="5" fillId="4" borderId="320" xfId="0" applyFont="1" applyFill="1" applyBorder="1" applyAlignment="1">
      <alignment horizontal="center"/>
    </xf>
    <xf numFmtId="0" fontId="5" fillId="4" borderId="165" xfId="0" applyFont="1" applyFill="1" applyBorder="1" applyAlignment="1">
      <alignment horizontal="center"/>
    </xf>
    <xf numFmtId="0" fontId="0" fillId="4" borderId="165" xfId="0" applyFill="1" applyBorder="1"/>
    <xf numFmtId="0" fontId="0" fillId="4" borderId="165" xfId="0" applyFill="1" applyBorder="1" applyAlignment="1">
      <alignment horizontal="center"/>
    </xf>
    <xf numFmtId="0" fontId="0" fillId="0" borderId="321" xfId="0" applyBorder="1"/>
    <xf numFmtId="0" fontId="0" fillId="2" borderId="322" xfId="0" applyFill="1" applyBorder="1"/>
    <xf numFmtId="0" fontId="0" fillId="2" borderId="323" xfId="0" applyFill="1" applyBorder="1"/>
    <xf numFmtId="0" fontId="0" fillId="2" borderId="323" xfId="0" applyFill="1" applyBorder="1" applyAlignment="1">
      <alignment horizontal="center"/>
    </xf>
    <xf numFmtId="0" fontId="5" fillId="2" borderId="323" xfId="0" applyFont="1" applyFill="1" applyBorder="1" applyAlignment="1">
      <alignment horizontal="center"/>
    </xf>
    <xf numFmtId="0" fontId="0" fillId="2" borderId="324" xfId="0" applyFill="1" applyBorder="1"/>
    <xf numFmtId="0" fontId="12" fillId="8" borderId="316" xfId="0" applyFont="1" applyFill="1" applyBorder="1"/>
    <xf numFmtId="0" fontId="12" fillId="8" borderId="162" xfId="0" applyFont="1" applyFill="1" applyBorder="1"/>
    <xf numFmtId="0" fontId="12" fillId="8" borderId="118" xfId="0" applyFont="1" applyFill="1" applyBorder="1"/>
    <xf numFmtId="0" fontId="12" fillId="8" borderId="0" xfId="0" applyFont="1" applyFill="1" applyBorder="1" applyAlignment="1">
      <alignment horizontal="center"/>
    </xf>
    <xf numFmtId="0" fontId="12" fillId="8" borderId="0" xfId="0" applyFont="1" applyFill="1" applyBorder="1"/>
    <xf numFmtId="0" fontId="12" fillId="8" borderId="26" xfId="0" applyFont="1" applyFill="1" applyBorder="1" applyAlignment="1">
      <alignment horizontal="center"/>
    </xf>
    <xf numFmtId="0" fontId="12" fillId="8" borderId="28" xfId="0" applyFont="1" applyFill="1" applyBorder="1"/>
    <xf numFmtId="0" fontId="12" fillId="4" borderId="155" xfId="0" applyFont="1" applyFill="1" applyBorder="1"/>
    <xf numFmtId="0" fontId="12" fillId="4" borderId="156" xfId="0" applyFont="1" applyFill="1" applyBorder="1"/>
    <xf numFmtId="0" fontId="12" fillId="4" borderId="157" xfId="0" applyFont="1" applyFill="1" applyBorder="1"/>
    <xf numFmtId="0" fontId="12" fillId="4" borderId="0" xfId="0" applyFont="1" applyFill="1" applyBorder="1" applyAlignment="1">
      <alignment horizontal="center"/>
    </xf>
    <xf numFmtId="0" fontId="12" fillId="4" borderId="158" xfId="0" applyFont="1" applyFill="1" applyBorder="1" applyAlignment="1">
      <alignment horizontal="center"/>
    </xf>
    <xf numFmtId="0" fontId="12" fillId="4" borderId="159" xfId="0" applyFont="1" applyFill="1" applyBorder="1"/>
    <xf numFmtId="0" fontId="58" fillId="0" borderId="325" xfId="0" applyFont="1" applyFill="1" applyBorder="1"/>
    <xf numFmtId="0" fontId="58" fillId="0" borderId="326" xfId="0" applyFont="1" applyFill="1" applyBorder="1"/>
    <xf numFmtId="0" fontId="58" fillId="0" borderId="41" xfId="0" applyFont="1" applyFill="1" applyBorder="1"/>
    <xf numFmtId="0" fontId="59" fillId="0" borderId="41" xfId="0" applyFont="1" applyFill="1" applyBorder="1" applyAlignment="1">
      <alignment horizontal="center"/>
    </xf>
    <xf numFmtId="0" fontId="58" fillId="0" borderId="41" xfId="0" applyFont="1" applyFill="1" applyBorder="1" applyAlignment="1">
      <alignment horizontal="center"/>
    </xf>
    <xf numFmtId="0" fontId="58" fillId="0" borderId="295" xfId="0" applyFont="1" applyFill="1" applyBorder="1"/>
    <xf numFmtId="0" fontId="58" fillId="0" borderId="327" xfId="0" applyFont="1" applyFill="1" applyBorder="1"/>
    <xf numFmtId="167" fontId="0" fillId="0" borderId="0" xfId="19" applyFont="1"/>
    <xf numFmtId="0" fontId="167" fillId="29" borderId="281" xfId="0" applyFont="1" applyFill="1" applyBorder="1" applyAlignment="1">
      <alignment horizontal="right"/>
    </xf>
    <xf numFmtId="0" fontId="10" fillId="7" borderId="0" xfId="0" applyFont="1" applyFill="1" applyAlignment="1">
      <alignment horizontal="center" vertical="center"/>
    </xf>
    <xf numFmtId="167" fontId="0" fillId="0" borderId="0" xfId="19" applyFont="1" applyAlignment="1">
      <alignment horizontal="right"/>
    </xf>
    <xf numFmtId="0" fontId="6" fillId="0" borderId="0" xfId="0" applyFont="1" applyAlignment="1">
      <alignment horizontal="right"/>
    </xf>
    <xf numFmtId="0" fontId="0" fillId="0" borderId="0" xfId="0" applyFont="1" applyAlignment="1">
      <alignment horizontal="left" vertical="center"/>
    </xf>
    <xf numFmtId="1" fontId="0" fillId="0" borderId="0" xfId="0" applyNumberFormat="1" applyAlignment="1">
      <alignment horizontal="center" vertical="center"/>
    </xf>
    <xf numFmtId="167" fontId="127" fillId="0" borderId="283" xfId="0" applyNumberFormat="1" applyFont="1" applyBorder="1"/>
    <xf numFmtId="0" fontId="178" fillId="4" borderId="0" xfId="0" applyFont="1" applyFill="1" applyAlignment="1">
      <alignment vertical="center"/>
    </xf>
    <xf numFmtId="0" fontId="17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81" fillId="4" borderId="251" xfId="0" applyFont="1" applyFill="1" applyBorder="1" applyAlignment="1"/>
    <xf numFmtId="0" fontId="81" fillId="4" borderId="331" xfId="0" applyFont="1" applyFill="1" applyBorder="1" applyAlignment="1"/>
    <xf numFmtId="0" fontId="81" fillId="4" borderId="305" xfId="0" applyFont="1" applyFill="1" applyBorder="1" applyAlignment="1"/>
    <xf numFmtId="0" fontId="81" fillId="4" borderId="332" xfId="0" applyFont="1" applyFill="1" applyBorder="1" applyAlignment="1"/>
    <xf numFmtId="0" fontId="81" fillId="4" borderId="252" xfId="0" applyFont="1" applyFill="1" applyBorder="1" applyAlignment="1"/>
    <xf numFmtId="0" fontId="30" fillId="0" borderId="0" xfId="0" applyFont="1" applyFill="1" applyAlignment="1">
      <alignment horizontal="left"/>
    </xf>
    <xf numFmtId="0" fontId="9" fillId="0" borderId="0" xfId="0" applyFont="1" applyFill="1"/>
    <xf numFmtId="0" fontId="83" fillId="34" borderId="0" xfId="0" applyFont="1" applyFill="1"/>
    <xf numFmtId="0" fontId="81" fillId="34" borderId="0" xfId="0" applyFont="1" applyFill="1" applyBorder="1" applyAlignment="1">
      <alignment horizontal="left"/>
    </xf>
    <xf numFmtId="0" fontId="0" fillId="34" borderId="0" xfId="0" applyFont="1" applyFill="1"/>
    <xf numFmtId="44" fontId="30" fillId="20" borderId="1" xfId="0" applyNumberFormat="1" applyFont="1" applyFill="1" applyBorder="1" applyAlignment="1">
      <alignment horizontal="left"/>
    </xf>
    <xf numFmtId="44" fontId="30" fillId="20" borderId="1" xfId="0" applyNumberFormat="1" applyFont="1" applyFill="1" applyBorder="1"/>
    <xf numFmtId="44" fontId="4" fillId="20" borderId="0" xfId="0" applyNumberFormat="1" applyFont="1" applyFill="1"/>
    <xf numFmtId="44" fontId="164" fillId="0" borderId="0" xfId="0" applyNumberFormat="1" applyFont="1"/>
    <xf numFmtId="43" fontId="30" fillId="21" borderId="0" xfId="0" applyNumberFormat="1" applyFont="1" applyFill="1"/>
    <xf numFmtId="0" fontId="30" fillId="0" borderId="0" xfId="0" applyFont="1" applyAlignment="1">
      <alignment horizontal="center"/>
    </xf>
    <xf numFmtId="0" fontId="33" fillId="0" borderId="0" xfId="0" applyFont="1" applyAlignment="1">
      <alignment vertical="center"/>
    </xf>
    <xf numFmtId="44" fontId="30" fillId="20" borderId="0" xfId="0" applyNumberFormat="1" applyFont="1" applyFill="1" applyAlignment="1">
      <alignment horizontal="left"/>
    </xf>
    <xf numFmtId="43" fontId="30" fillId="20" borderId="0" xfId="0" applyNumberFormat="1" applyFont="1" applyFill="1"/>
    <xf numFmtId="0" fontId="32" fillId="4" borderId="229" xfId="0" applyFont="1" applyFill="1" applyBorder="1" applyAlignment="1"/>
    <xf numFmtId="0" fontId="91" fillId="4" borderId="229" xfId="0" applyFont="1" applyFill="1" applyBorder="1" applyAlignment="1"/>
    <xf numFmtId="0" fontId="32" fillId="4" borderId="0" xfId="0" applyFont="1" applyFill="1" applyBorder="1" applyAlignment="1"/>
    <xf numFmtId="0" fontId="129" fillId="34" borderId="0" xfId="0" applyFont="1" applyFill="1"/>
    <xf numFmtId="0" fontId="129" fillId="21" borderId="0" xfId="0" applyFont="1" applyFill="1"/>
    <xf numFmtId="0" fontId="179" fillId="0" borderId="0" xfId="0" applyFont="1"/>
    <xf numFmtId="167" fontId="129" fillId="20" borderId="0" xfId="19" applyFont="1" applyFill="1"/>
    <xf numFmtId="0" fontId="81" fillId="20" borderId="0" xfId="0" applyFont="1" applyFill="1"/>
    <xf numFmtId="0" fontId="12" fillId="20" borderId="0" xfId="0" applyFont="1" applyFill="1"/>
    <xf numFmtId="0" fontId="25" fillId="7" borderId="0" xfId="0" applyFont="1" applyFill="1"/>
    <xf numFmtId="0" fontId="180" fillId="7" borderId="0" xfId="0" applyFont="1" applyFill="1"/>
    <xf numFmtId="0" fontId="1" fillId="0" borderId="74" xfId="0" applyFont="1" applyBorder="1" applyAlignment="1">
      <alignment horizontal="center" vertical="center"/>
    </xf>
    <xf numFmtId="0" fontId="1" fillId="0" borderId="74" xfId="0" applyFont="1" applyBorder="1"/>
    <xf numFmtId="0" fontId="1" fillId="0" borderId="74" xfId="0" applyFont="1" applyBorder="1" applyAlignment="1">
      <alignment horizontal="center"/>
    </xf>
    <xf numFmtId="190" fontId="1" fillId="0" borderId="74" xfId="0" applyNumberFormat="1" applyFont="1" applyFill="1" applyBorder="1" applyAlignment="1">
      <alignment horizontal="center"/>
    </xf>
    <xf numFmtId="0" fontId="1" fillId="2" borderId="74" xfId="0" applyFont="1" applyFill="1" applyBorder="1" applyAlignment="1">
      <alignment horizontal="center" vertical="center"/>
    </xf>
    <xf numFmtId="177" fontId="1" fillId="0" borderId="74" xfId="0" applyNumberFormat="1" applyFont="1" applyFill="1" applyBorder="1" applyAlignment="1">
      <alignment horizontal="center"/>
    </xf>
    <xf numFmtId="0" fontId="1" fillId="0" borderId="165" xfId="0" applyFont="1" applyBorder="1" applyAlignment="1">
      <alignment horizontal="center" vertical="center"/>
    </xf>
    <xf numFmtId="0" fontId="1" fillId="0" borderId="165" xfId="0" applyFont="1" applyBorder="1"/>
    <xf numFmtId="0" fontId="1" fillId="0" borderId="165" xfId="0" applyFont="1" applyBorder="1" applyAlignment="1">
      <alignment horizontal="center"/>
    </xf>
    <xf numFmtId="190" fontId="1" fillId="0" borderId="165" xfId="0" applyNumberFormat="1" applyFont="1" applyFill="1" applyBorder="1" applyAlignment="1">
      <alignment horizontal="center"/>
    </xf>
    <xf numFmtId="0" fontId="1" fillId="2" borderId="165" xfId="0" applyFont="1" applyFill="1" applyBorder="1" applyAlignment="1">
      <alignment horizontal="center" vertical="center"/>
    </xf>
    <xf numFmtId="177" fontId="1" fillId="0" borderId="165" xfId="0" applyNumberFormat="1" applyFont="1" applyFill="1" applyBorder="1" applyAlignment="1">
      <alignment horizontal="center"/>
    </xf>
    <xf numFmtId="0" fontId="1" fillId="2" borderId="334" xfId="0" applyFont="1" applyFill="1" applyBorder="1" applyAlignment="1"/>
    <xf numFmtId="0" fontId="1" fillId="2" borderId="25" xfId="0" applyFont="1" applyFill="1" applyBorder="1" applyAlignment="1"/>
    <xf numFmtId="177" fontId="1" fillId="0" borderId="166" xfId="0" applyNumberFormat="1" applyFont="1" applyFill="1" applyBorder="1" applyAlignment="1">
      <alignment horizontal="center"/>
    </xf>
    <xf numFmtId="177" fontId="1" fillId="0" borderId="45" xfId="0" applyNumberFormat="1" applyFont="1" applyFill="1" applyBorder="1" applyAlignment="1">
      <alignment horizontal="center"/>
    </xf>
    <xf numFmtId="0" fontId="70" fillId="12" borderId="158" xfId="0" applyFont="1" applyFill="1" applyBorder="1" applyAlignment="1">
      <alignment horizontal="center" vertical="center"/>
    </xf>
    <xf numFmtId="0" fontId="70" fillId="12" borderId="156" xfId="0" applyFont="1" applyFill="1" applyBorder="1" applyAlignment="1">
      <alignment horizontal="center" vertical="center"/>
    </xf>
    <xf numFmtId="0" fontId="70" fillId="12" borderId="157" xfId="0" applyFont="1" applyFill="1" applyBorder="1" applyAlignment="1">
      <alignment horizontal="center" vertical="center"/>
    </xf>
    <xf numFmtId="0" fontId="1" fillId="2" borderId="335" xfId="0" applyFont="1" applyFill="1" applyBorder="1" applyAlignment="1"/>
    <xf numFmtId="0" fontId="1" fillId="0" borderId="336" xfId="0" applyFont="1" applyBorder="1" applyAlignment="1">
      <alignment horizontal="center" vertical="center"/>
    </xf>
    <xf numFmtId="0" fontId="1" fillId="0" borderId="336" xfId="0" applyFont="1" applyBorder="1"/>
    <xf numFmtId="0" fontId="1" fillId="0" borderId="336" xfId="0" applyFont="1" applyBorder="1" applyAlignment="1">
      <alignment horizontal="center"/>
    </xf>
    <xf numFmtId="190" fontId="1" fillId="0" borderId="336" xfId="0" applyNumberFormat="1" applyFont="1" applyFill="1" applyBorder="1" applyAlignment="1">
      <alignment horizontal="center"/>
    </xf>
    <xf numFmtId="0" fontId="1" fillId="2" borderId="336" xfId="0" applyFont="1" applyFill="1" applyBorder="1" applyAlignment="1">
      <alignment horizontal="center" vertical="center"/>
    </xf>
    <xf numFmtId="177" fontId="1" fillId="0" borderId="336" xfId="0" applyNumberFormat="1" applyFont="1" applyFill="1" applyBorder="1" applyAlignment="1">
      <alignment horizontal="center"/>
    </xf>
    <xf numFmtId="177" fontId="1" fillId="0" borderId="132" xfId="0" applyNumberFormat="1" applyFont="1" applyFill="1" applyBorder="1" applyAlignment="1">
      <alignment horizontal="center"/>
    </xf>
    <xf numFmtId="0" fontId="181" fillId="7" borderId="0" xfId="0" applyFont="1" applyFill="1"/>
    <xf numFmtId="0" fontId="25" fillId="35" borderId="337" xfId="0" applyFont="1" applyFill="1" applyBorder="1"/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left"/>
    </xf>
    <xf numFmtId="0" fontId="25" fillId="13" borderId="0" xfId="0" applyFont="1" applyFill="1"/>
    <xf numFmtId="4" fontId="45" fillId="25" borderId="26" xfId="0" applyNumberFormat="1" applyFont="1" applyFill="1" applyBorder="1"/>
    <xf numFmtId="0" fontId="45" fillId="25" borderId="26" xfId="0" applyFont="1" applyFill="1" applyBorder="1" applyAlignment="1">
      <alignment horizontal="center"/>
    </xf>
    <xf numFmtId="0" fontId="45" fillId="34" borderId="34" xfId="0" applyFont="1" applyFill="1" applyBorder="1"/>
    <xf numFmtId="167" fontId="19" fillId="34" borderId="186" xfId="19" applyFont="1" applyFill="1" applyBorder="1"/>
    <xf numFmtId="0" fontId="8" fillId="7" borderId="337" xfId="0" applyFont="1" applyFill="1" applyBorder="1"/>
    <xf numFmtId="0" fontId="9" fillId="7" borderId="337" xfId="0" applyFont="1" applyFill="1" applyBorder="1"/>
    <xf numFmtId="0" fontId="0" fillId="7" borderId="337" xfId="0" applyFill="1" applyBorder="1"/>
    <xf numFmtId="0" fontId="8" fillId="7" borderId="0" xfId="0" applyFont="1" applyFill="1" applyBorder="1"/>
    <xf numFmtId="0" fontId="9" fillId="7" borderId="0" xfId="0" applyFont="1" applyFill="1" applyBorder="1"/>
    <xf numFmtId="0" fontId="0" fillId="7" borderId="0" xfId="0" applyFill="1" applyBorder="1"/>
    <xf numFmtId="0" fontId="182" fillId="0" borderId="0" xfId="0" applyFont="1" applyProtection="1"/>
    <xf numFmtId="0" fontId="122" fillId="4" borderId="0" xfId="0" applyFont="1" applyFill="1" applyProtection="1">
      <protection locked="0"/>
    </xf>
    <xf numFmtId="0" fontId="1" fillId="0" borderId="0" xfId="0" applyFont="1" applyProtection="1">
      <protection hidden="1"/>
    </xf>
    <xf numFmtId="0" fontId="17" fillId="0" borderId="0" xfId="0" applyFont="1" applyProtection="1"/>
    <xf numFmtId="0" fontId="113" fillId="25" borderId="306" xfId="15" applyFont="1" applyFill="1" applyBorder="1" applyAlignment="1">
      <alignment horizontal="center" textRotation="90"/>
    </xf>
    <xf numFmtId="0" fontId="110" fillId="25" borderId="156" xfId="15" applyFill="1" applyBorder="1" applyAlignment="1">
      <alignment horizontal="center"/>
    </xf>
    <xf numFmtId="0" fontId="110" fillId="25" borderId="157" xfId="15" applyFill="1" applyBorder="1"/>
    <xf numFmtId="0" fontId="113" fillId="25" borderId="0" xfId="15" applyFont="1" applyFill="1" applyBorder="1" applyAlignment="1">
      <alignment horizontal="center"/>
    </xf>
    <xf numFmtId="181" fontId="112" fillId="0" borderId="72" xfId="15" applyNumberFormat="1" applyFont="1" applyFill="1" applyBorder="1"/>
    <xf numFmtId="0" fontId="183" fillId="36" borderId="72" xfId="15" applyFont="1" applyFill="1" applyBorder="1"/>
    <xf numFmtId="0" fontId="133" fillId="4" borderId="333" xfId="0" applyFont="1" applyFill="1" applyBorder="1" applyAlignment="1">
      <alignment horizontal="center" vertical="center"/>
    </xf>
    <xf numFmtId="0" fontId="101" fillId="0" borderId="250" xfId="0" applyFont="1" applyBorder="1" applyAlignment="1">
      <alignment horizontal="center" vertical="center"/>
    </xf>
    <xf numFmtId="0" fontId="101" fillId="0" borderId="0" xfId="0" applyFont="1" applyBorder="1" applyAlignment="1">
      <alignment horizontal="center" vertical="center"/>
    </xf>
    <xf numFmtId="0" fontId="129" fillId="21" borderId="0" xfId="0" applyFont="1" applyFill="1" applyAlignment="1">
      <alignment horizontal="center"/>
    </xf>
    <xf numFmtId="0" fontId="129" fillId="20" borderId="0" xfId="0" applyFont="1" applyFill="1" applyAlignment="1">
      <alignment horizontal="center"/>
    </xf>
    <xf numFmtId="0" fontId="69" fillId="0" borderId="0" xfId="0" applyFont="1" applyBorder="1" applyAlignment="1">
      <alignment horizontal="center"/>
    </xf>
    <xf numFmtId="0" fontId="58" fillId="21" borderId="0" xfId="0" applyFont="1" applyFill="1" applyBorder="1" applyAlignment="1">
      <alignment horizontal="center" vertical="center"/>
    </xf>
    <xf numFmtId="0" fontId="64" fillId="0" borderId="0" xfId="0" applyFont="1" applyBorder="1" applyAlignment="1">
      <alignment horizontal="center"/>
    </xf>
    <xf numFmtId="0" fontId="58" fillId="20" borderId="0" xfId="0" applyFont="1" applyFill="1" applyBorder="1" applyAlignment="1">
      <alignment horizontal="center" vertical="center"/>
    </xf>
    <xf numFmtId="0" fontId="176" fillId="16" borderId="97" xfId="0" applyFont="1" applyFill="1" applyBorder="1" applyAlignment="1">
      <alignment horizontal="center" vertical="center"/>
    </xf>
    <xf numFmtId="0" fontId="176" fillId="16" borderId="134" xfId="0" applyFont="1" applyFill="1" applyBorder="1" applyAlignment="1">
      <alignment horizontal="center" vertical="center"/>
    </xf>
    <xf numFmtId="0" fontId="176" fillId="16" borderId="98" xfId="0" applyFont="1" applyFill="1" applyBorder="1" applyAlignment="1">
      <alignment horizontal="center" vertical="center"/>
    </xf>
    <xf numFmtId="0" fontId="12" fillId="20" borderId="286" xfId="0" applyFont="1" applyFill="1" applyBorder="1" applyAlignment="1">
      <alignment horizontal="center"/>
    </xf>
    <xf numFmtId="0" fontId="150" fillId="0" borderId="0" xfId="0" applyFont="1" applyBorder="1" applyAlignment="1">
      <alignment horizontal="center" vertical="center"/>
    </xf>
    <xf numFmtId="0" fontId="150" fillId="20" borderId="121" xfId="0" applyFont="1" applyFill="1" applyBorder="1" applyAlignment="1">
      <alignment horizontal="center" vertical="center"/>
    </xf>
    <xf numFmtId="0" fontId="150" fillId="20" borderId="279" xfId="0" applyFont="1" applyFill="1" applyBorder="1" applyAlignment="1">
      <alignment horizontal="center" vertical="center"/>
    </xf>
    <xf numFmtId="0" fontId="150" fillId="20" borderId="122" xfId="0" applyFont="1" applyFill="1" applyBorder="1" applyAlignment="1">
      <alignment horizontal="center" vertical="center"/>
    </xf>
    <xf numFmtId="0" fontId="150" fillId="20" borderId="285" xfId="0" applyFont="1" applyFill="1" applyBorder="1" applyAlignment="1">
      <alignment horizontal="center" vertical="center"/>
    </xf>
    <xf numFmtId="0" fontId="150" fillId="20" borderId="286" xfId="0" applyFont="1" applyFill="1" applyBorder="1" applyAlignment="1">
      <alignment horizontal="center" vertical="center"/>
    </xf>
    <xf numFmtId="0" fontId="150" fillId="20" borderId="287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4" xfId="0" applyFont="1" applyBorder="1" applyAlignment="1">
      <alignment horizontal="center"/>
    </xf>
    <xf numFmtId="0" fontId="0" fillId="0" borderId="150" xfId="0" applyBorder="1" applyAlignment="1">
      <alignment horizontal="center" vertical="center"/>
    </xf>
    <xf numFmtId="0" fontId="0" fillId="0" borderId="150" xfId="0" applyFont="1" applyBorder="1" applyAlignment="1">
      <alignment horizontal="center" vertical="center"/>
    </xf>
    <xf numFmtId="0" fontId="105" fillId="27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left" vertical="top" wrapText="1"/>
    </xf>
    <xf numFmtId="0" fontId="172" fillId="21" borderId="0" xfId="0" applyFont="1" applyFill="1" applyBorder="1" applyAlignment="1">
      <alignment horizontal="center" vertical="center"/>
    </xf>
    <xf numFmtId="0" fontId="172" fillId="22" borderId="0" xfId="0" applyFont="1" applyFill="1" applyAlignment="1">
      <alignment horizontal="center" vertical="center"/>
    </xf>
    <xf numFmtId="0" fontId="175" fillId="33" borderId="0" xfId="0" applyFont="1" applyFill="1" applyBorder="1" applyAlignment="1">
      <alignment horizontal="center" vertical="top" textRotation="23"/>
    </xf>
    <xf numFmtId="0" fontId="109" fillId="7" borderId="328" xfId="0" applyFont="1" applyFill="1" applyBorder="1" applyAlignment="1">
      <alignment horizontal="center"/>
    </xf>
    <xf numFmtId="0" fontId="109" fillId="7" borderId="329" xfId="0" applyFont="1" applyFill="1" applyBorder="1" applyAlignment="1">
      <alignment horizontal="center"/>
    </xf>
    <xf numFmtId="0" fontId="109" fillId="7" borderId="330" xfId="0" applyFont="1" applyFill="1" applyBorder="1" applyAlignment="1">
      <alignment horizontal="center"/>
    </xf>
    <xf numFmtId="0" fontId="93" fillId="0" borderId="286" xfId="0" applyFont="1" applyBorder="1" applyAlignment="1">
      <alignment horizontal="center"/>
    </xf>
    <xf numFmtId="0" fontId="77" fillId="4" borderId="299" xfId="0" applyFont="1" applyFill="1" applyBorder="1" applyAlignment="1">
      <alignment horizontal="center"/>
    </xf>
    <xf numFmtId="0" fontId="77" fillId="4" borderId="300" xfId="0" applyFont="1" applyFill="1" applyBorder="1" applyAlignment="1">
      <alignment horizontal="center"/>
    </xf>
    <xf numFmtId="0" fontId="77" fillId="4" borderId="301" xfId="0" applyFont="1" applyFill="1" applyBorder="1" applyAlignment="1">
      <alignment horizontal="center"/>
    </xf>
    <xf numFmtId="0" fontId="6" fillId="20" borderId="0" xfId="0" applyFont="1" applyFill="1" applyAlignment="1">
      <alignment horizontal="center"/>
    </xf>
    <xf numFmtId="0" fontId="21" fillId="21" borderId="0" xfId="0" applyFont="1" applyFill="1" applyAlignment="1">
      <alignment horizontal="center"/>
    </xf>
    <xf numFmtId="0" fontId="31" fillId="4" borderId="229" xfId="0" applyFont="1" applyFill="1" applyBorder="1" applyAlignment="1">
      <alignment horizontal="left"/>
    </xf>
    <xf numFmtId="0" fontId="94" fillId="4" borderId="229" xfId="0" applyFont="1" applyFill="1" applyBorder="1" applyAlignment="1">
      <alignment horizontal="left"/>
    </xf>
    <xf numFmtId="0" fontId="80" fillId="0" borderId="0" xfId="0" applyFont="1" applyFill="1" applyAlignment="1">
      <alignment horizontal="center"/>
    </xf>
    <xf numFmtId="0" fontId="35" fillId="4" borderId="0" xfId="0" applyFont="1" applyFill="1" applyAlignment="1">
      <alignment horizontal="center"/>
    </xf>
    <xf numFmtId="0" fontId="150" fillId="0" borderId="0" xfId="0" applyFont="1" applyAlignment="1">
      <alignment horizontal="center"/>
    </xf>
    <xf numFmtId="0" fontId="28" fillId="0" borderId="144" xfId="0" applyFont="1" applyBorder="1" applyAlignment="1">
      <alignment horizontal="center"/>
    </xf>
    <xf numFmtId="0" fontId="12" fillId="0" borderId="0" xfId="0" applyFont="1" applyAlignment="1">
      <alignment horizontal="center"/>
    </xf>
    <xf numFmtId="4" fontId="50" fillId="0" borderId="130" xfId="0" applyNumberFormat="1" applyFont="1" applyFill="1" applyBorder="1" applyAlignment="1">
      <alignment horizontal="left" vertical="center"/>
    </xf>
    <xf numFmtId="167" fontId="15" fillId="21" borderId="222" xfId="19" applyFont="1" applyFill="1" applyBorder="1" applyAlignment="1">
      <alignment horizontal="center" vertical="center"/>
    </xf>
    <xf numFmtId="167" fontId="15" fillId="21" borderId="174" xfId="19" applyFont="1" applyFill="1" applyBorder="1" applyAlignment="1">
      <alignment horizontal="center" vertical="center"/>
    </xf>
    <xf numFmtId="4" fontId="15" fillId="21" borderId="222" xfId="0" applyNumberFormat="1" applyFont="1" applyFill="1" applyBorder="1" applyAlignment="1">
      <alignment horizontal="center" vertical="center"/>
    </xf>
    <xf numFmtId="4" fontId="15" fillId="21" borderId="174" xfId="0" applyNumberFormat="1" applyFont="1" applyFill="1" applyBorder="1" applyAlignment="1">
      <alignment horizontal="center" vertical="center"/>
    </xf>
    <xf numFmtId="0" fontId="15" fillId="22" borderId="135" xfId="0" applyFont="1" applyFill="1" applyBorder="1" applyAlignment="1">
      <alignment horizontal="center" vertical="center"/>
    </xf>
    <xf numFmtId="0" fontId="15" fillId="22" borderId="136" xfId="0" applyFont="1" applyFill="1" applyBorder="1" applyAlignment="1">
      <alignment horizontal="center" vertical="center"/>
    </xf>
    <xf numFmtId="0" fontId="15" fillId="22" borderId="137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5" fillId="22" borderId="121" xfId="0" applyFont="1" applyFill="1" applyBorder="1" applyAlignment="1">
      <alignment horizontal="center" vertical="center"/>
    </xf>
    <xf numFmtId="0" fontId="15" fillId="22" borderId="86" xfId="0" applyFont="1" applyFill="1" applyBorder="1" applyAlignment="1">
      <alignment horizontal="center" vertical="center"/>
    </xf>
    <xf numFmtId="0" fontId="15" fillId="22" borderId="122" xfId="0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54" fillId="4" borderId="231" xfId="0" applyFont="1" applyFill="1" applyBorder="1" applyAlignment="1">
      <alignment horizontal="center"/>
    </xf>
    <xf numFmtId="0" fontId="54" fillId="4" borderId="232" xfId="0" applyFont="1" applyFill="1" applyBorder="1" applyAlignment="1">
      <alignment horizontal="center"/>
    </xf>
    <xf numFmtId="0" fontId="54" fillId="4" borderId="233" xfId="0" applyFont="1" applyFill="1" applyBorder="1" applyAlignment="1">
      <alignment horizontal="center"/>
    </xf>
    <xf numFmtId="0" fontId="9" fillId="0" borderId="264" xfId="0" applyFont="1" applyBorder="1" applyAlignment="1">
      <alignment horizontal="center"/>
    </xf>
    <xf numFmtId="0" fontId="83" fillId="0" borderId="0" xfId="0" applyFont="1" applyAlignment="1">
      <alignment horizontal="center"/>
    </xf>
    <xf numFmtId="166" fontId="155" fillId="0" borderId="0" xfId="0" applyNumberFormat="1" applyFont="1" applyAlignment="1">
      <alignment horizontal="center"/>
    </xf>
    <xf numFmtId="0" fontId="95" fillId="0" borderId="230" xfId="0" applyFont="1" applyBorder="1" applyAlignment="1">
      <alignment horizontal="center"/>
    </xf>
    <xf numFmtId="0" fontId="0" fillId="0" borderId="338" xfId="0" applyFont="1" applyBorder="1" applyAlignment="1">
      <alignment horizontal="center"/>
    </xf>
    <xf numFmtId="166" fontId="22" fillId="0" borderId="0" xfId="0" applyNumberFormat="1" applyFont="1" applyFill="1" applyAlignment="1">
      <alignment horizontal="center"/>
    </xf>
    <xf numFmtId="0" fontId="35" fillId="4" borderId="234" xfId="0" applyFont="1" applyFill="1" applyBorder="1" applyAlignment="1">
      <alignment horizontal="center"/>
    </xf>
    <xf numFmtId="0" fontId="33" fillId="0" borderId="41" xfId="0" applyFont="1" applyBorder="1" applyAlignment="1">
      <alignment horizontal="center"/>
    </xf>
    <xf numFmtId="0" fontId="28" fillId="2" borderId="97" xfId="0" applyFont="1" applyFill="1" applyBorder="1" applyAlignment="1">
      <alignment horizontal="center"/>
    </xf>
    <xf numFmtId="0" fontId="28" fillId="2" borderId="134" xfId="0" applyFont="1" applyFill="1" applyBorder="1" applyAlignment="1">
      <alignment horizontal="center"/>
    </xf>
    <xf numFmtId="0" fontId="28" fillId="2" borderId="98" xfId="0" applyFont="1" applyFill="1" applyBorder="1" applyAlignment="1">
      <alignment horizontal="center"/>
    </xf>
    <xf numFmtId="0" fontId="30" fillId="2" borderId="267" xfId="0" applyFont="1" applyFill="1" applyBorder="1" applyAlignment="1">
      <alignment horizontal="center"/>
    </xf>
    <xf numFmtId="0" fontId="21" fillId="0" borderId="279" xfId="0" applyFont="1" applyBorder="1" applyAlignment="1">
      <alignment horizontal="center"/>
    </xf>
    <xf numFmtId="0" fontId="96" fillId="4" borderId="0" xfId="0" applyFont="1" applyFill="1" applyAlignment="1">
      <alignment horizontal="center"/>
    </xf>
    <xf numFmtId="0" fontId="77" fillId="0" borderId="0" xfId="0" applyFont="1" applyAlignment="1">
      <alignment horizontal="center"/>
    </xf>
    <xf numFmtId="0" fontId="30" fillId="2" borderId="267" xfId="0" applyFont="1" applyFill="1" applyBorder="1" applyAlignment="1">
      <alignment horizontal="right"/>
    </xf>
    <xf numFmtId="0" fontId="0" fillId="0" borderId="277" xfId="0" applyFont="1" applyBorder="1" applyAlignment="1">
      <alignment horizontal="center"/>
    </xf>
    <xf numFmtId="0" fontId="33" fillId="0" borderId="278" xfId="0" applyFont="1" applyBorder="1" applyAlignment="1">
      <alignment horizontal="center"/>
    </xf>
    <xf numFmtId="0" fontId="55" fillId="0" borderId="86" xfId="0" applyFont="1" applyBorder="1" applyAlignment="1">
      <alignment horizontal="center"/>
    </xf>
    <xf numFmtId="0" fontId="63" fillId="0" borderId="86" xfId="0" applyFont="1" applyBorder="1" applyAlignment="1">
      <alignment horizontal="center"/>
    </xf>
    <xf numFmtId="0" fontId="63" fillId="0" borderId="235" xfId="0" applyFont="1" applyBorder="1" applyAlignment="1">
      <alignment horizontal="center"/>
    </xf>
    <xf numFmtId="0" fontId="21" fillId="0" borderId="86" xfId="0" applyFont="1" applyBorder="1" applyAlignment="1">
      <alignment horizontal="center"/>
    </xf>
    <xf numFmtId="0" fontId="47" fillId="0" borderId="41" xfId="0" applyFont="1" applyBorder="1" applyAlignment="1">
      <alignment horizontal="center"/>
    </xf>
    <xf numFmtId="0" fontId="0" fillId="0" borderId="118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30" fillId="0" borderId="0" xfId="0" applyFont="1" applyBorder="1" applyAlignment="1">
      <alignment horizontal="center"/>
    </xf>
    <xf numFmtId="0" fontId="9" fillId="0" borderId="4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92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73" fillId="0" borderId="0" xfId="0" applyFont="1" applyBorder="1" applyAlignment="1">
      <alignment horizontal="center"/>
    </xf>
    <xf numFmtId="0" fontId="118" fillId="0" borderId="0" xfId="0" applyFont="1" applyFill="1" applyAlignment="1">
      <alignment horizontal="center"/>
    </xf>
    <xf numFmtId="0" fontId="157" fillId="0" borderId="0" xfId="18" applyFont="1" applyAlignment="1" applyProtection="1">
      <alignment horizontal="center" vertical="center"/>
    </xf>
    <xf numFmtId="0" fontId="3" fillId="0" borderId="238" xfId="0" applyFont="1" applyBorder="1" applyAlignment="1">
      <alignment horizontal="center"/>
    </xf>
    <xf numFmtId="0" fontId="111" fillId="9" borderId="236" xfId="15" applyFont="1" applyFill="1" applyBorder="1" applyAlignment="1">
      <alignment horizontal="center"/>
    </xf>
    <xf numFmtId="0" fontId="111" fillId="9" borderId="237" xfId="15" applyFont="1" applyFill="1" applyBorder="1" applyAlignment="1">
      <alignment horizontal="center"/>
    </xf>
    <xf numFmtId="0" fontId="111" fillId="25" borderId="236" xfId="15" applyFont="1" applyFill="1" applyBorder="1" applyAlignment="1">
      <alignment horizontal="center"/>
    </xf>
    <xf numFmtId="0" fontId="111" fillId="25" borderId="237" xfId="15" applyFont="1" applyFill="1" applyBorder="1" applyAlignment="1">
      <alignment horizontal="center"/>
    </xf>
    <xf numFmtId="0" fontId="58" fillId="12" borderId="0" xfId="0" applyFont="1" applyFill="1" applyBorder="1" applyAlignment="1">
      <alignment horizontal="center"/>
    </xf>
    <xf numFmtId="0" fontId="58" fillId="12" borderId="26" xfId="0" applyFont="1" applyFill="1" applyBorder="1" applyAlignment="1">
      <alignment horizontal="center"/>
    </xf>
    <xf numFmtId="0" fontId="58" fillId="12" borderId="294" xfId="0" applyFont="1" applyFill="1" applyBorder="1" applyAlignment="1">
      <alignment horizontal="center"/>
    </xf>
    <xf numFmtId="0" fontId="58" fillId="12" borderId="295" xfId="0" applyFont="1" applyFill="1" applyBorder="1" applyAlignment="1">
      <alignment horizontal="center"/>
    </xf>
  </cellXfs>
  <cellStyles count="49">
    <cellStyle name="1.000" xfId="30"/>
    <cellStyle name="1.000,00" xfId="31"/>
    <cellStyle name="1000" xfId="32"/>
    <cellStyle name="20% - Accent6 2" xfId="33"/>
    <cellStyle name="31-12-97" xfId="34"/>
    <cellStyle name="31-dec-97" xfId="35"/>
    <cellStyle name="Euro" xfId="17"/>
    <cellStyle name="Gevolgde hyperlink" xfId="21" builtinId="9" hidden="1"/>
    <cellStyle name="Gevolgde hyperlink" xfId="23" builtinId="9" hidden="1"/>
    <cellStyle name="Gevolgde hyperlink" xfId="25" builtinId="9" hidden="1"/>
    <cellStyle name="Gevolgde hyperlink" xfId="27" builtinId="9" hidden="1"/>
    <cellStyle name="Gevolgde hyperlink" xfId="29" builtinId="9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 2" xfId="36"/>
    <cellStyle name="Hyperlink 3" xfId="37"/>
    <cellStyle name="Komma 2" xfId="1"/>
    <cellStyle name="Komma 2 2" xfId="2"/>
    <cellStyle name="Komma 2 2 2" xfId="3"/>
    <cellStyle name="Komma 2 3" xfId="4"/>
    <cellStyle name="Komma 3" xfId="5"/>
    <cellStyle name="Komma 3 2" xfId="38"/>
    <cellStyle name="Nederlandse Gulden" xfId="39"/>
    <cellStyle name="Normaal 2" xfId="40"/>
    <cellStyle name="Normal_Boekwerk excel 2003 gevorderden nieuw_Frank" xfId="41"/>
    <cellStyle name="Procent" xfId="48" builtinId="5"/>
    <cellStyle name="Procent 2" xfId="6"/>
    <cellStyle name="Procent 2 2" xfId="7"/>
    <cellStyle name="Procent 2 2 2" xfId="8"/>
    <cellStyle name="Procent 3" xfId="9"/>
    <cellStyle name="Standaard" xfId="0" builtinId="0"/>
    <cellStyle name="Standaard 2" xfId="10"/>
    <cellStyle name="Standaard 2 2" xfId="11"/>
    <cellStyle name="Standaard 2 2 2" xfId="12"/>
    <cellStyle name="Standaard 3" xfId="13"/>
    <cellStyle name="Standaard 3 2" xfId="14"/>
    <cellStyle name="Standaard 4" xfId="42"/>
    <cellStyle name="Standaard 5" xfId="43"/>
    <cellStyle name="Standaard 5 2" xfId="44"/>
    <cellStyle name="Standaard 5 3" xfId="45"/>
    <cellStyle name="Standaard_Opdr. 4 Testoefening Opmaak uitgebreid" xfId="15"/>
    <cellStyle name="Standaard_Valideren" xfId="18"/>
    <cellStyle name="Valuta" xfId="19" builtinId="4"/>
    <cellStyle name="Valuta 2" xfId="16"/>
    <cellStyle name="Valuta 2 2" xfId="46"/>
    <cellStyle name="Valuta 3" xfId="47"/>
  </cellStyles>
  <dxfs count="28"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solid">
          <fgColor indexed="64"/>
          <bgColor theme="6" tint="0.39994506668294322"/>
        </patternFill>
      </fill>
    </dxf>
    <dxf>
      <font>
        <strike val="0"/>
      </font>
      <fill>
        <patternFill patternType="solid">
          <fgColor indexed="64"/>
          <bgColor theme="9" tint="0.79998168889431442"/>
        </patternFill>
      </fill>
    </dxf>
    <dxf>
      <font>
        <strike val="0"/>
        <color auto="1"/>
        <name val="Cambria"/>
        <scheme val="none"/>
      </font>
      <fill>
        <patternFill patternType="solid">
          <fgColor indexed="64"/>
          <bgColor rgb="FFFFFFCC"/>
        </patternFill>
      </fill>
    </dxf>
    <dxf>
      <fill>
        <patternFill>
          <bgColor rgb="FFA6D86E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77" formatCode="0#########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77" formatCode="0#########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90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indexed="2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auto="1"/>
        </bottom>
      </border>
    </dxf>
    <dxf>
      <border outline="0">
        <bottom style="double">
          <color auto="1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2"/>
        <color indexed="18"/>
        <name val="Calibri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9" defaultPivotStyle="PivotStyleLight16"/>
  <colors>
    <mruColors>
      <color rgb="FFFFFFCC"/>
      <color rgb="FFA8227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8.xml"/><Relationship Id="rId47" Type="http://schemas.openxmlformats.org/officeDocument/2006/relationships/externalLink" Target="externalLinks/externalLink13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externalLink" Target="externalLinks/externalLink11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0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externalLink" Target="externalLinks/externalLink9.xml"/><Relationship Id="rId48" Type="http://schemas.openxmlformats.org/officeDocument/2006/relationships/externalLink" Target="externalLinks/externalLink14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l-NL"/>
              <a:t>Inkomsten Kwartaal 1</a:t>
            </a:r>
          </a:p>
        </c:rich>
      </c:tx>
      <c:layout>
        <c:manualLayout>
          <c:xMode val="edge"/>
          <c:yMode val="edge"/>
          <c:x val="0.33114057695384003"/>
          <c:y val="5.5818872155543701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3108758421559198"/>
          <c:y val="0.523316062176165"/>
          <c:w val="0.23484119345524501"/>
          <c:h val="0.124352331606218"/>
        </c:manualLayout>
      </c:layout>
      <c:pie3DChart>
        <c:varyColors val="1"/>
        <c:ser>
          <c:idx val="0"/>
          <c:order val="0"/>
          <c:explosion val="25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l-NL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'Opdr. 21 Grafiek invoegen'!$B$12:$F$12</c:f>
              <c:strCache>
                <c:ptCount val="5"/>
                <c:pt idx="0">
                  <c:v>kwartaal</c:v>
                </c:pt>
                <c:pt idx="1">
                  <c:v>Inkomsten</c:v>
                </c:pt>
                <c:pt idx="2">
                  <c:v>Kosten</c:v>
                </c:pt>
                <c:pt idx="3">
                  <c:v>Totaal</c:v>
                </c:pt>
                <c:pt idx="4">
                  <c:v>Eindtotaal</c:v>
                </c:pt>
              </c:strCache>
            </c:strRef>
          </c:cat>
          <c:val>
            <c:numRef>
              <c:f>'Opdr. 21 Grafiek invoegen'!$B$13:$F$13</c:f>
              <c:numCache>
                <c:formatCode>_([$€-2]\ * #,##0.00_);_([$€-2]\ * \(#,##0.00\);_([$€-2]\ * "-"??_);_(@_)</c:formatCode>
                <c:ptCount val="5"/>
                <c:pt idx="0" formatCode="General">
                  <c:v>0</c:v>
                </c:pt>
                <c:pt idx="1">
                  <c:v>4300</c:v>
                </c:pt>
                <c:pt idx="2">
                  <c:v>1550</c:v>
                </c:pt>
                <c:pt idx="3">
                  <c:v>2750</c:v>
                </c:pt>
                <c:pt idx="4">
                  <c:v>522.5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97-4939-94FF-2C58CBFAA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5169359473406705"/>
          <c:y val="0.38187787206210899"/>
          <c:w val="0.207675239804957"/>
          <c:h val="0.25566385512490603"/>
        </c:manualLayout>
      </c:layout>
      <c:overlay val="0"/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zero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 alignWithMargins="0"/>
    <c:pageMargins b="1" l="0.750000000000001" r="0.75000000000000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'Opdr. 21 Grafiek invoegen'!$B$16</c:f>
              <c:strCache>
                <c:ptCount val="1"/>
                <c:pt idx="0">
                  <c:v>jan</c:v>
                </c:pt>
              </c:strCache>
            </c:strRef>
          </c:tx>
          <c:invertIfNegative val="0"/>
          <c:cat>
            <c:strRef>
              <c:f>'Opdr. 21 Grafiek invoegen'!$C$15:$F$15</c:f>
              <c:strCache>
                <c:ptCount val="4"/>
                <c:pt idx="0">
                  <c:v>Inkomsten</c:v>
                </c:pt>
                <c:pt idx="1">
                  <c:v>Kosten</c:v>
                </c:pt>
                <c:pt idx="2">
                  <c:v>Totaal</c:v>
                </c:pt>
                <c:pt idx="3">
                  <c:v>BTW</c:v>
                </c:pt>
              </c:strCache>
            </c:strRef>
          </c:cat>
          <c:val>
            <c:numRef>
              <c:f>'Opdr. 21 Grafiek invoegen'!$C$16:$F$16</c:f>
              <c:numCache>
                <c:formatCode>_([$€-2]\ * #,##0.00_);_([$€-2]\ * \(#,##0.00\);_([$€-2]\ * "-"??_);_(@_)</c:formatCode>
                <c:ptCount val="4"/>
                <c:pt idx="0">
                  <c:v>1900</c:v>
                </c:pt>
                <c:pt idx="1">
                  <c:v>800</c:v>
                </c:pt>
                <c:pt idx="2">
                  <c:v>1100</c:v>
                </c:pt>
                <c:pt idx="3">
                  <c:v>209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62-4891-9BDF-792E9F112D5B}"/>
            </c:ext>
          </c:extLst>
        </c:ser>
        <c:ser>
          <c:idx val="1"/>
          <c:order val="1"/>
          <c:tx>
            <c:strRef>
              <c:f>'Opdr. 21 Grafiek invoegen'!$B$17</c:f>
              <c:strCache>
                <c:ptCount val="1"/>
                <c:pt idx="0">
                  <c:v>feb</c:v>
                </c:pt>
              </c:strCache>
            </c:strRef>
          </c:tx>
          <c:invertIfNegative val="0"/>
          <c:cat>
            <c:strRef>
              <c:f>'Opdr. 21 Grafiek invoegen'!$C$15:$F$15</c:f>
              <c:strCache>
                <c:ptCount val="4"/>
                <c:pt idx="0">
                  <c:v>Inkomsten</c:v>
                </c:pt>
                <c:pt idx="1">
                  <c:v>Kosten</c:v>
                </c:pt>
                <c:pt idx="2">
                  <c:v>Totaal</c:v>
                </c:pt>
                <c:pt idx="3">
                  <c:v>BTW</c:v>
                </c:pt>
              </c:strCache>
            </c:strRef>
          </c:cat>
          <c:val>
            <c:numRef>
              <c:f>'Opdr. 21 Grafiek invoegen'!$C$17:$F$17</c:f>
              <c:numCache>
                <c:formatCode>_([$€-2]\ * #,##0.00_);_([$€-2]\ * \(#,##0.00\);_([$€-2]\ * "-"??_);_(@_)</c:formatCode>
                <c:ptCount val="4"/>
                <c:pt idx="0">
                  <c:v>1300</c:v>
                </c:pt>
                <c:pt idx="1">
                  <c:v>500</c:v>
                </c:pt>
                <c:pt idx="2">
                  <c:v>800</c:v>
                </c:pt>
                <c:pt idx="3">
                  <c:v>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62-4891-9BDF-792E9F112D5B}"/>
            </c:ext>
          </c:extLst>
        </c:ser>
        <c:ser>
          <c:idx val="2"/>
          <c:order val="2"/>
          <c:tx>
            <c:strRef>
              <c:f>'Opdr. 21 Grafiek invoegen'!$B$18</c:f>
              <c:strCache>
                <c:ptCount val="1"/>
                <c:pt idx="0">
                  <c:v>maart</c:v>
                </c:pt>
              </c:strCache>
            </c:strRef>
          </c:tx>
          <c:invertIfNegative val="0"/>
          <c:cat>
            <c:strRef>
              <c:f>'Opdr. 21 Grafiek invoegen'!$C$15:$F$15</c:f>
              <c:strCache>
                <c:ptCount val="4"/>
                <c:pt idx="0">
                  <c:v>Inkomsten</c:v>
                </c:pt>
                <c:pt idx="1">
                  <c:v>Kosten</c:v>
                </c:pt>
                <c:pt idx="2">
                  <c:v>Totaal</c:v>
                </c:pt>
                <c:pt idx="3">
                  <c:v>BTW</c:v>
                </c:pt>
              </c:strCache>
            </c:strRef>
          </c:cat>
          <c:val>
            <c:numRef>
              <c:f>'Opdr. 21 Grafiek invoegen'!$C$18:$F$18</c:f>
              <c:numCache>
                <c:formatCode>_([$€-2]\ * #,##0.00_);_([$€-2]\ * \(#,##0.00\);_([$€-2]\ * "-"??_);_(@_)</c:formatCode>
                <c:ptCount val="4"/>
                <c:pt idx="0">
                  <c:v>1100</c:v>
                </c:pt>
                <c:pt idx="1">
                  <c:v>250</c:v>
                </c:pt>
                <c:pt idx="2">
                  <c:v>850</c:v>
                </c:pt>
                <c:pt idx="3">
                  <c:v>161.5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962-4891-9BDF-792E9F112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4979088"/>
        <c:axId val="363952328"/>
        <c:axId val="0"/>
      </c:bar3DChart>
      <c:catAx>
        <c:axId val="36497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chemeClr val="accent1">
              <a:lumMod val="20000"/>
              <a:lumOff val="80000"/>
            </a:schemeClr>
          </a:solidFill>
        </c:spPr>
        <c:txPr>
          <a:bodyPr rot="-2700000" vert="horz"/>
          <a:lstStyle/>
          <a:p>
            <a:pPr>
              <a:defRPr/>
            </a:pPr>
            <a:endParaRPr lang="nl-NL"/>
          </a:p>
        </c:txPr>
        <c:crossAx val="363952328"/>
        <c:crosses val="autoZero"/>
        <c:auto val="1"/>
        <c:lblAlgn val="ctr"/>
        <c:lblOffset val="100"/>
        <c:noMultiLvlLbl val="0"/>
      </c:catAx>
      <c:valAx>
        <c:axId val="363952328"/>
        <c:scaling>
          <c:orientation val="minMax"/>
        </c:scaling>
        <c:delete val="0"/>
        <c:axPos val="l"/>
        <c:majorGridlines/>
        <c:numFmt formatCode="_([$€-2]\ * #,##0.00_);_([$€-2]\ * \(#,##0.00\);_([$€-2]\ 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66CC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364979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237158677533695"/>
          <c:y val="0.36012988328227502"/>
          <c:w val="0.153509347515771"/>
          <c:h val="0.27652817513566502"/>
        </c:manualLayout>
      </c:layout>
      <c:overlay val="0"/>
      <c:txPr>
        <a:bodyPr/>
        <a:lstStyle/>
        <a:p>
          <a:pPr>
            <a:defRPr sz="690" b="0" i="0" u="none" strike="noStrike" baseline="0">
              <a:solidFill>
                <a:srgbClr val="0066CC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spPr>
    <a:gradFill>
      <a:gsLst>
        <a:gs pos="0">
          <a:srgbClr val="FFEFD1"/>
        </a:gs>
        <a:gs pos="64999">
          <a:srgbClr val="F0EBD5"/>
        </a:gs>
        <a:gs pos="100000">
          <a:srgbClr val="D1C39F"/>
        </a:gs>
      </a:gsLst>
      <a:lin ang="5400000" scaled="0"/>
    </a:gra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wmf"/><Relationship Id="rId1" Type="http://schemas.openxmlformats.org/officeDocument/2006/relationships/image" Target="../media/image28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161925</xdr:rowOff>
    </xdr:from>
    <xdr:to>
      <xdr:col>0</xdr:col>
      <xdr:colOff>1069521</xdr:colOff>
      <xdr:row>0</xdr:row>
      <xdr:rowOff>685800</xdr:rowOff>
    </xdr:to>
    <xdr:pic>
      <xdr:nvPicPr>
        <xdr:cNvPr id="2" name="Picture 175" descr="CompuTraining witte achtergrond 2009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964746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200025</xdr:rowOff>
    </xdr:from>
    <xdr:to>
      <xdr:col>4</xdr:col>
      <xdr:colOff>0</xdr:colOff>
      <xdr:row>20</xdr:row>
      <xdr:rowOff>201549</xdr:rowOff>
    </xdr:to>
    <xdr:sp macro="" textlink="">
      <xdr:nvSpPr>
        <xdr:cNvPr id="1603" name="Tekstvak 14">
          <a:extLst>
            <a:ext uri="{FF2B5EF4-FFF2-40B4-BE49-F238E27FC236}">
              <a16:creationId xmlns:a16="http://schemas.microsoft.com/office/drawing/2014/main" xmlns="" id="{00000000-0008-0000-0900-000043060000}"/>
            </a:ext>
          </a:extLst>
        </xdr:cNvPr>
        <xdr:cNvSpPr txBox="1">
          <a:spLocks noChangeArrowheads="1"/>
        </xdr:cNvSpPr>
      </xdr:nvSpPr>
      <xdr:spPr bwMode="auto">
        <a:xfrm>
          <a:off x="2419350" y="5619750"/>
          <a:ext cx="2324100" cy="55397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0000" tIns="108000" rIns="90000" bIns="108000" anchor="ctr" upright="1"/>
        <a:lstStyle/>
        <a:p>
          <a:pPr algn="ctr" rtl="0">
            <a:defRPr sz="1000"/>
          </a:pPr>
          <a:r>
            <a:rPr lang="nl-NL" sz="2000" b="0" i="0" u="none" strike="dblStrike" baseline="0">
              <a:solidFill>
                <a:srgbClr val="000000"/>
              </a:solidFill>
              <a:latin typeface="Brush Script MT"/>
            </a:rPr>
            <a:t>Dit is een Tekstvak</a:t>
          </a:r>
        </a:p>
      </xdr:txBody>
    </xdr:sp>
    <xdr:clientData/>
  </xdr:twoCellAnchor>
  <xdr:twoCellAnchor editAs="oneCell">
    <xdr:from>
      <xdr:col>2</xdr:col>
      <xdr:colOff>0</xdr:colOff>
      <xdr:row>24</xdr:row>
      <xdr:rowOff>53340</xdr:rowOff>
    </xdr:from>
    <xdr:to>
      <xdr:col>2</xdr:col>
      <xdr:colOff>1089660</xdr:colOff>
      <xdr:row>25</xdr:row>
      <xdr:rowOff>15240</xdr:rowOff>
    </xdr:to>
    <xdr:pic>
      <xdr:nvPicPr>
        <xdr:cNvPr id="116606" name="Picture 433">
          <a:extLst>
            <a:ext uri="{FF2B5EF4-FFF2-40B4-BE49-F238E27FC236}">
              <a16:creationId xmlns:a16="http://schemas.microsoft.com/office/drawing/2014/main" xmlns="" id="{00000000-0008-0000-0900-00007EC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63980" y="7581900"/>
          <a:ext cx="1089660" cy="2819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</xdr:colOff>
          <xdr:row>9</xdr:row>
          <xdr:rowOff>38100</xdr:rowOff>
        </xdr:from>
        <xdr:to>
          <xdr:col>3</xdr:col>
          <xdr:colOff>66675</xdr:colOff>
          <xdr:row>9</xdr:row>
          <xdr:rowOff>38100</xdr:rowOff>
        </xdr:to>
        <xdr:sp macro="" textlink="">
          <xdr:nvSpPr>
            <xdr:cNvPr id="115725" name="Object 13" hidden="1">
              <a:extLst>
                <a:ext uri="{63B3BB69-23CF-44E3-9099-C40C66FF867C}">
                  <a14:compatExt spid="_x0000_s115725"/>
                </a:ext>
                <a:ext uri="{FF2B5EF4-FFF2-40B4-BE49-F238E27FC236}">
                  <a16:creationId xmlns:a16="http://schemas.microsoft.com/office/drawing/2014/main" xmlns="" id="{00000000-0008-0000-0900-00000D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</xdr:colOff>
          <xdr:row>9</xdr:row>
          <xdr:rowOff>38100</xdr:rowOff>
        </xdr:from>
        <xdr:to>
          <xdr:col>3</xdr:col>
          <xdr:colOff>66675</xdr:colOff>
          <xdr:row>9</xdr:row>
          <xdr:rowOff>38100</xdr:rowOff>
        </xdr:to>
        <xdr:sp macro="" textlink="">
          <xdr:nvSpPr>
            <xdr:cNvPr id="115726" name="Object 14" hidden="1">
              <a:extLst>
                <a:ext uri="{63B3BB69-23CF-44E3-9099-C40C66FF867C}">
                  <a14:compatExt spid="_x0000_s115726"/>
                </a:ext>
                <a:ext uri="{FF2B5EF4-FFF2-40B4-BE49-F238E27FC236}">
                  <a16:creationId xmlns:a16="http://schemas.microsoft.com/office/drawing/2014/main" xmlns="" id="{00000000-0008-0000-0900-00000E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449580</xdr:colOff>
      <xdr:row>38</xdr:row>
      <xdr:rowOff>167640</xdr:rowOff>
    </xdr:from>
    <xdr:to>
      <xdr:col>4</xdr:col>
      <xdr:colOff>266700</xdr:colOff>
      <xdr:row>51</xdr:row>
      <xdr:rowOff>83820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8320" y="9860280"/>
          <a:ext cx="3329940" cy="3482340"/>
        </a:xfrm>
        <a:prstGeom prst="rect">
          <a:avLst/>
        </a:prstGeom>
      </xdr:spPr>
    </xdr:pic>
    <xdr:clientData/>
  </xdr:twoCellAnchor>
  <xdr:twoCellAnchor>
    <xdr:from>
      <xdr:col>3</xdr:col>
      <xdr:colOff>594360</xdr:colOff>
      <xdr:row>47</xdr:row>
      <xdr:rowOff>495300</xdr:rowOff>
    </xdr:from>
    <xdr:to>
      <xdr:col>3</xdr:col>
      <xdr:colOff>1653540</xdr:colOff>
      <xdr:row>47</xdr:row>
      <xdr:rowOff>1082040</xdr:rowOff>
    </xdr:to>
    <xdr:sp macro="" textlink="">
      <xdr:nvSpPr>
        <xdr:cNvPr id="7" name="Tekstvak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 txBox="1"/>
      </xdr:nvSpPr>
      <xdr:spPr>
        <a:xfrm>
          <a:off x="3063240" y="11978640"/>
          <a:ext cx="1059180" cy="586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800" b="1"/>
            <a:t>Let op!</a:t>
          </a:r>
        </a:p>
      </xdr:txBody>
    </xdr:sp>
    <xdr:clientData/>
  </xdr:twoCellAnchor>
  <xdr:twoCellAnchor>
    <xdr:from>
      <xdr:col>7</xdr:col>
      <xdr:colOff>312420</xdr:colOff>
      <xdr:row>37</xdr:row>
      <xdr:rowOff>106680</xdr:rowOff>
    </xdr:from>
    <xdr:to>
      <xdr:col>8</xdr:col>
      <xdr:colOff>289560</xdr:colOff>
      <xdr:row>45</xdr:row>
      <xdr:rowOff>53340</xdr:rowOff>
    </xdr:to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 txBox="1"/>
      </xdr:nvSpPr>
      <xdr:spPr>
        <a:xfrm>
          <a:off x="11879580" y="1729740"/>
          <a:ext cx="601980" cy="19659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ctr"/>
        <a:lstStyle/>
        <a:p>
          <a:pPr algn="ctr"/>
          <a:r>
            <a:rPr lang="nl-NL" sz="2400"/>
            <a:t>Gevarenzone</a:t>
          </a:r>
        </a:p>
      </xdr:txBody>
    </xdr:sp>
    <xdr:clientData/>
  </xdr:twoCellAnchor>
  <xdr:oneCellAnchor>
    <xdr:from>
      <xdr:col>5</xdr:col>
      <xdr:colOff>277839</xdr:colOff>
      <xdr:row>47</xdr:row>
      <xdr:rowOff>26485</xdr:rowOff>
    </xdr:from>
    <xdr:ext cx="2522807" cy="937629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/>
      </xdr:nvSpPr>
      <xdr:spPr>
        <a:xfrm>
          <a:off x="10595319" y="4179385"/>
          <a:ext cx="252280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nl-NL" sz="54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Pas op!!</a:t>
          </a:r>
        </a:p>
      </xdr:txBody>
    </xdr:sp>
    <xdr:clientData/>
  </xdr:oneCellAnchor>
  <xdr:oneCellAnchor>
    <xdr:from>
      <xdr:col>2</xdr:col>
      <xdr:colOff>1030605</xdr:colOff>
      <xdr:row>56</xdr:row>
      <xdr:rowOff>15241</xdr:rowOff>
    </xdr:from>
    <xdr:ext cx="2729605" cy="2613660"/>
    <xdr:pic>
      <xdr:nvPicPr>
        <xdr:cNvPr id="10" name="Afbeelding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555" y="14559916"/>
          <a:ext cx="2729605" cy="2613660"/>
        </a:xfrm>
        <a:prstGeom prst="rect">
          <a:avLst/>
        </a:prstGeom>
      </xdr:spPr>
    </xdr:pic>
    <xdr:clientData/>
  </xdr:oneCellAnchor>
  <xdr:oneCellAnchor>
    <xdr:from>
      <xdr:col>7</xdr:col>
      <xdr:colOff>392723</xdr:colOff>
      <xdr:row>64</xdr:row>
      <xdr:rowOff>150310</xdr:rowOff>
    </xdr:from>
    <xdr:ext cx="635687" cy="937629"/>
    <xdr:sp macro="" textlink="">
      <xdr:nvSpPr>
        <xdr:cNvPr id="13" name="Rechthoek 1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/>
      </xdr:nvSpPr>
      <xdr:spPr>
        <a:xfrm>
          <a:off x="7698398" y="16361860"/>
          <a:ext cx="63568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nl-NL" sz="54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!!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790575</xdr:colOff>
      <xdr:row>15</xdr:row>
      <xdr:rowOff>161925</xdr:rowOff>
    </xdr:from>
    <xdr:to>
      <xdr:col>6</xdr:col>
      <xdr:colOff>1400175</xdr:colOff>
      <xdr:row>17</xdr:row>
      <xdr:rowOff>142875</xdr:rowOff>
    </xdr:to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SpPr/>
      </xdr:nvSpPr>
      <xdr:spPr>
        <a:xfrm>
          <a:off x="6677025" y="4038600"/>
          <a:ext cx="1743075" cy="342900"/>
        </a:xfrm>
        <a:prstGeom prst="rect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1400174</xdr:colOff>
      <xdr:row>15</xdr:row>
      <xdr:rowOff>161925</xdr:rowOff>
    </xdr:from>
    <xdr:to>
      <xdr:col>7</xdr:col>
      <xdr:colOff>276224</xdr:colOff>
      <xdr:row>17</xdr:row>
      <xdr:rowOff>142875</xdr:rowOff>
    </xdr:to>
    <xdr:sp macro="" textlink="">
      <xdr:nvSpPr>
        <xdr:cNvPr id="10" name="Rechthoekige driehoek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SpPr/>
      </xdr:nvSpPr>
      <xdr:spPr>
        <a:xfrm>
          <a:off x="8420099" y="4038600"/>
          <a:ext cx="447675" cy="342900"/>
        </a:xfrm>
        <a:prstGeom prst="rtTriangle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342899</xdr:colOff>
      <xdr:row>15</xdr:row>
      <xdr:rowOff>161925</xdr:rowOff>
    </xdr:from>
    <xdr:to>
      <xdr:col>5</xdr:col>
      <xdr:colOff>790574</xdr:colOff>
      <xdr:row>17</xdr:row>
      <xdr:rowOff>142875</xdr:rowOff>
    </xdr:to>
    <xdr:sp macro="" textlink="">
      <xdr:nvSpPr>
        <xdr:cNvPr id="11" name="Rechthoekige driehoek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/>
      </xdr:nvSpPr>
      <xdr:spPr>
        <a:xfrm flipH="1">
          <a:off x="6229349" y="4038600"/>
          <a:ext cx="447675" cy="342900"/>
        </a:xfrm>
        <a:prstGeom prst="rtTriangle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5</xdr:col>
      <xdr:colOff>371474</xdr:colOff>
      <xdr:row>29</xdr:row>
      <xdr:rowOff>95251</xdr:rowOff>
    </xdr:from>
    <xdr:to>
      <xdr:col>7</xdr:col>
      <xdr:colOff>0</xdr:colOff>
      <xdr:row>33</xdr:row>
      <xdr:rowOff>93465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4" y="6724651"/>
          <a:ext cx="2333626" cy="798314"/>
        </a:xfrm>
        <a:prstGeom prst="rect">
          <a:avLst/>
        </a:prstGeom>
      </xdr:spPr>
    </xdr:pic>
    <xdr:clientData/>
  </xdr:twoCellAnchor>
  <xdr:twoCellAnchor>
    <xdr:from>
      <xdr:col>5</xdr:col>
      <xdr:colOff>1019176</xdr:colOff>
      <xdr:row>20</xdr:row>
      <xdr:rowOff>123825</xdr:rowOff>
    </xdr:from>
    <xdr:to>
      <xdr:col>6</xdr:col>
      <xdr:colOff>1104901</xdr:colOff>
      <xdr:row>22</xdr:row>
      <xdr:rowOff>171450</xdr:rowOff>
    </xdr:to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SpPr txBox="1"/>
      </xdr:nvSpPr>
      <xdr:spPr>
        <a:xfrm>
          <a:off x="6905626" y="4962525"/>
          <a:ext cx="121920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100"/>
            <a:t>zijn</a:t>
          </a:r>
        </a:p>
      </xdr:txBody>
    </xdr:sp>
    <xdr:clientData/>
  </xdr:twoCellAnchor>
  <xdr:twoCellAnchor>
    <xdr:from>
      <xdr:col>5</xdr:col>
      <xdr:colOff>76200</xdr:colOff>
      <xdr:row>21</xdr:row>
      <xdr:rowOff>19049</xdr:rowOff>
    </xdr:from>
    <xdr:to>
      <xdr:col>5</xdr:col>
      <xdr:colOff>1000125</xdr:colOff>
      <xdr:row>22</xdr:row>
      <xdr:rowOff>76199</xdr:rowOff>
    </xdr:to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SpPr txBox="1"/>
      </xdr:nvSpPr>
      <xdr:spPr>
        <a:xfrm>
          <a:off x="5962650" y="5048249"/>
          <a:ext cx="92392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100"/>
            <a:t>Dit</a:t>
          </a:r>
        </a:p>
      </xdr:txBody>
    </xdr:sp>
    <xdr:clientData/>
  </xdr:twoCellAnchor>
  <xdr:twoCellAnchor>
    <xdr:from>
      <xdr:col>6</xdr:col>
      <xdr:colOff>1123949</xdr:colOff>
      <xdr:row>21</xdr:row>
      <xdr:rowOff>28574</xdr:rowOff>
    </xdr:from>
    <xdr:to>
      <xdr:col>7</xdr:col>
      <xdr:colOff>476250</xdr:colOff>
      <xdr:row>22</xdr:row>
      <xdr:rowOff>85724</xdr:rowOff>
    </xdr:to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 txBox="1"/>
      </xdr:nvSpPr>
      <xdr:spPr>
        <a:xfrm>
          <a:off x="8143874" y="5057774"/>
          <a:ext cx="923926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100"/>
            <a:t>tekstvakken</a:t>
          </a:r>
        </a:p>
      </xdr:txBody>
    </xdr:sp>
    <xdr:clientData/>
  </xdr:twoCellAnchor>
  <xdr:twoCellAnchor editAs="oneCell">
    <xdr:from>
      <xdr:col>1</xdr:col>
      <xdr:colOff>47624</xdr:colOff>
      <xdr:row>29</xdr:row>
      <xdr:rowOff>76201</xdr:rowOff>
    </xdr:from>
    <xdr:to>
      <xdr:col>2</xdr:col>
      <xdr:colOff>809625</xdr:colOff>
      <xdr:row>33</xdr:row>
      <xdr:rowOff>74415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6705601"/>
          <a:ext cx="2333626" cy="798314"/>
        </a:xfrm>
        <a:prstGeom prst="rect">
          <a:avLst/>
        </a:prstGeom>
      </xdr:spPr>
    </xdr:pic>
    <xdr:clientData/>
  </xdr:twoCellAnchor>
  <xdr:twoCellAnchor>
    <xdr:from>
      <xdr:col>5</xdr:col>
      <xdr:colOff>361950</xdr:colOff>
      <xdr:row>29</xdr:row>
      <xdr:rowOff>76200</xdr:rowOff>
    </xdr:from>
    <xdr:to>
      <xdr:col>6</xdr:col>
      <xdr:colOff>47625</xdr:colOff>
      <xdr:row>31</xdr:row>
      <xdr:rowOff>28575</xdr:rowOff>
    </xdr:to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SpPr txBox="1"/>
      </xdr:nvSpPr>
      <xdr:spPr>
        <a:xfrm>
          <a:off x="6248400" y="6705600"/>
          <a:ext cx="81915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 b="1" cap="none" spc="5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Op maat</a:t>
          </a:r>
        </a:p>
      </xdr:txBody>
    </xdr:sp>
    <xdr:clientData/>
  </xdr:twoCellAnchor>
  <xdr:oneCellAnchor>
    <xdr:from>
      <xdr:col>4</xdr:col>
      <xdr:colOff>126602</xdr:colOff>
      <xdr:row>23</xdr:row>
      <xdr:rowOff>83635</xdr:rowOff>
    </xdr:from>
    <xdr:ext cx="3404395" cy="937629"/>
    <xdr:sp macro="" textlink="">
      <xdr:nvSpPr>
        <xdr:cNvPr id="20" name="Rechthoek 19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SpPr/>
      </xdr:nvSpPr>
      <xdr:spPr>
        <a:xfrm>
          <a:off x="5765402" y="5512885"/>
          <a:ext cx="3404395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nl-NL" sz="5400" b="0" cap="none" spc="0">
              <a:ln w="0"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Watermerk</a:t>
          </a:r>
        </a:p>
      </xdr:txBody>
    </xdr:sp>
    <xdr:clientData/>
  </xdr:oneCellAnchor>
  <xdr:twoCellAnchor>
    <xdr:from>
      <xdr:col>6</xdr:col>
      <xdr:colOff>47624</xdr:colOff>
      <xdr:row>31</xdr:row>
      <xdr:rowOff>161925</xdr:rowOff>
    </xdr:from>
    <xdr:to>
      <xdr:col>6</xdr:col>
      <xdr:colOff>971549</xdr:colOff>
      <xdr:row>34</xdr:row>
      <xdr:rowOff>0</xdr:rowOff>
    </xdr:to>
    <xdr:sp macro="" textlink="">
      <xdr:nvSpPr>
        <xdr:cNvPr id="21" name="Tekstvak 20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SpPr txBox="1"/>
      </xdr:nvSpPr>
      <xdr:spPr>
        <a:xfrm>
          <a:off x="7067549" y="7191375"/>
          <a:ext cx="923925" cy="2190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400" b="1" cap="none" spc="5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Limburg</a:t>
          </a:r>
          <a:endParaRPr lang="nl-NL" sz="1100" b="1" cap="none" spc="50">
            <a:ln w="0"/>
            <a:solidFill>
              <a:schemeClr val="bg2"/>
            </a:solidFill>
            <a:effectLst>
              <a:innerShdw blurRad="63500" dist="50800" dir="13500000">
                <a:srgbClr val="000000">
                  <a:alpha val="50000"/>
                </a:srgbClr>
              </a:innerShdw>
            </a:effectLst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120014</xdr:colOff>
      <xdr:row>2</xdr:row>
      <xdr:rowOff>180976</xdr:rowOff>
    </xdr:from>
    <xdr:to>
      <xdr:col>10</xdr:col>
      <xdr:colOff>24572</xdr:colOff>
      <xdr:row>4</xdr:row>
      <xdr:rowOff>95250</xdr:rowOff>
    </xdr:to>
    <xdr:pic>
      <xdr:nvPicPr>
        <xdr:cNvPr id="117460" name="Picture 256">
          <a:extLst>
            <a:ext uri="{FF2B5EF4-FFF2-40B4-BE49-F238E27FC236}">
              <a16:creationId xmlns:a16="http://schemas.microsoft.com/office/drawing/2014/main" xmlns="" id="{00000000-0008-0000-0B00-0000D4C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49114" y="1085851"/>
          <a:ext cx="885633" cy="31432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276225</xdr:colOff>
      <xdr:row>3</xdr:row>
      <xdr:rowOff>190502</xdr:rowOff>
    </xdr:from>
    <xdr:to>
      <xdr:col>8</xdr:col>
      <xdr:colOff>466725</xdr:colOff>
      <xdr:row>5</xdr:row>
      <xdr:rowOff>0</xdr:rowOff>
    </xdr:to>
    <xdr:cxnSp macro="">
      <xdr:nvCxnSpPr>
        <xdr:cNvPr id="43" name="AutoShape 22">
          <a:extLst>
            <a:ext uri="{FF2B5EF4-FFF2-40B4-BE49-F238E27FC236}">
              <a16:creationId xmlns:a16="http://schemas.microsoft.com/office/drawing/2014/main" xmlns="" id="{00000000-0008-0000-0B00-00002B000000}"/>
            </a:ext>
          </a:extLst>
        </xdr:cNvPr>
        <xdr:cNvCxnSpPr>
          <a:cxnSpLocks noChangeShapeType="1"/>
        </xdr:cNvCxnSpPr>
      </xdr:nvCxnSpPr>
      <xdr:spPr bwMode="auto">
        <a:xfrm flipV="1">
          <a:off x="4505325" y="1295402"/>
          <a:ext cx="190500" cy="209548"/>
        </a:xfrm>
        <a:prstGeom prst="straightConnector1">
          <a:avLst/>
        </a:prstGeom>
        <a:noFill/>
        <a:ln w="38100">
          <a:solidFill>
            <a:srgbClr val="FFC000"/>
          </a:solidFill>
          <a:round/>
          <a:headEnd/>
          <a:tailEnd type="triangle" w="med" len="med"/>
        </a:ln>
        <a:scene3d>
          <a:camera prst="orthographicFront"/>
          <a:lightRig rig="threePt" dir="t"/>
        </a:scene3d>
        <a:sp3d prstMaterial="matte">
          <a:bevelT/>
        </a:sp3d>
      </xdr:spPr>
    </xdr:cxnSp>
    <xdr:clientData/>
  </xdr:twoCellAnchor>
  <xdr:twoCellAnchor editAs="oneCell">
    <xdr:from>
      <xdr:col>12</xdr:col>
      <xdr:colOff>19050</xdr:colOff>
      <xdr:row>20</xdr:row>
      <xdr:rowOff>19050</xdr:rowOff>
    </xdr:from>
    <xdr:to>
      <xdr:col>13</xdr:col>
      <xdr:colOff>190252</xdr:colOff>
      <xdr:row>26</xdr:row>
      <xdr:rowOff>133167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9875" y="4686300"/>
          <a:ext cx="1980952" cy="1466667"/>
        </a:xfrm>
        <a:prstGeom prst="rect">
          <a:avLst/>
        </a:prstGeom>
      </xdr:spPr>
    </xdr:pic>
    <xdr:clientData/>
  </xdr:twoCellAnchor>
  <xdr:twoCellAnchor>
    <xdr:from>
      <xdr:col>10</xdr:col>
      <xdr:colOff>95250</xdr:colOff>
      <xdr:row>20</xdr:row>
      <xdr:rowOff>161925</xdr:rowOff>
    </xdr:from>
    <xdr:to>
      <xdr:col>12</xdr:col>
      <xdr:colOff>171450</xdr:colOff>
      <xdr:row>21</xdr:row>
      <xdr:rowOff>133350</xdr:rowOff>
    </xdr:to>
    <xdr:cxnSp macro="">
      <xdr:nvCxnSpPr>
        <xdr:cNvPr id="5" name="AutoShape 22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CxnSpPr>
          <a:cxnSpLocks noChangeShapeType="1"/>
        </xdr:cNvCxnSpPr>
      </xdr:nvCxnSpPr>
      <xdr:spPr bwMode="auto">
        <a:xfrm>
          <a:off x="5305425" y="4829175"/>
          <a:ext cx="1466850" cy="171450"/>
        </a:xfrm>
        <a:prstGeom prst="straightConnector1">
          <a:avLst/>
        </a:prstGeom>
        <a:noFill/>
        <a:ln w="38100">
          <a:solidFill>
            <a:srgbClr val="FFC000"/>
          </a:solidFill>
          <a:round/>
          <a:headEnd/>
          <a:tailEnd type="triangle" w="med" len="med"/>
        </a:ln>
        <a:scene3d>
          <a:camera prst="orthographicFront"/>
          <a:lightRig rig="threePt" dir="t"/>
        </a:scene3d>
        <a:sp3d prstMaterial="matte">
          <a:bevelT/>
        </a:sp3d>
      </xdr:spPr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</xdr:colOff>
          <xdr:row>4</xdr:row>
          <xdr:rowOff>85725</xdr:rowOff>
        </xdr:from>
        <xdr:to>
          <xdr:col>4</xdr:col>
          <xdr:colOff>28575</xdr:colOff>
          <xdr:row>4</xdr:row>
          <xdr:rowOff>85725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xmlns="" id="{00000000-0008-0000-0D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</xdr:colOff>
          <xdr:row>4</xdr:row>
          <xdr:rowOff>85725</xdr:rowOff>
        </xdr:from>
        <xdr:to>
          <xdr:col>4</xdr:col>
          <xdr:colOff>28575</xdr:colOff>
          <xdr:row>4</xdr:row>
          <xdr:rowOff>85725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xmlns="" id="{00000000-0008-0000-0D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371475</xdr:colOff>
          <xdr:row>8</xdr:row>
          <xdr:rowOff>123825</xdr:rowOff>
        </xdr:from>
        <xdr:to>
          <xdr:col>4</xdr:col>
          <xdr:colOff>371475</xdr:colOff>
          <xdr:row>8</xdr:row>
          <xdr:rowOff>123825</xdr:rowOff>
        </xdr:to>
        <xdr:sp macro="" textlink="">
          <xdr:nvSpPr>
            <xdr:cNvPr id="98305" name="Object 1" hidden="1">
              <a:extLst>
                <a:ext uri="{63B3BB69-23CF-44E3-9099-C40C66FF867C}">
                  <a14:compatExt spid="_x0000_s98305"/>
                </a:ext>
                <a:ext uri="{FF2B5EF4-FFF2-40B4-BE49-F238E27FC236}">
                  <a16:creationId xmlns:a16="http://schemas.microsoft.com/office/drawing/2014/main" xmlns="" id="{00000000-0008-0000-1300-0000018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371475</xdr:colOff>
          <xdr:row>8</xdr:row>
          <xdr:rowOff>123825</xdr:rowOff>
        </xdr:from>
        <xdr:to>
          <xdr:col>4</xdr:col>
          <xdr:colOff>371475</xdr:colOff>
          <xdr:row>8</xdr:row>
          <xdr:rowOff>123825</xdr:rowOff>
        </xdr:to>
        <xdr:sp macro="" textlink="">
          <xdr:nvSpPr>
            <xdr:cNvPr id="98306" name="Object 2" hidden="1">
              <a:extLst>
                <a:ext uri="{63B3BB69-23CF-44E3-9099-C40C66FF867C}">
                  <a14:compatExt spid="_x0000_s98306"/>
                </a:ext>
                <a:ext uri="{FF2B5EF4-FFF2-40B4-BE49-F238E27FC236}">
                  <a16:creationId xmlns:a16="http://schemas.microsoft.com/office/drawing/2014/main" xmlns="" id="{00000000-0008-0000-1300-0000028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4</xdr:col>
      <xdr:colOff>60960</xdr:colOff>
      <xdr:row>1</xdr:row>
      <xdr:rowOff>0</xdr:rowOff>
    </xdr:to>
    <xdr:grpSp>
      <xdr:nvGrpSpPr>
        <xdr:cNvPr id="187903" name="Group 1">
          <a:extLst>
            <a:ext uri="{FF2B5EF4-FFF2-40B4-BE49-F238E27FC236}">
              <a16:creationId xmlns:a16="http://schemas.microsoft.com/office/drawing/2014/main" xmlns="" id="{00000000-0008-0000-1500-0000FFDD0200}"/>
            </a:ext>
          </a:extLst>
        </xdr:cNvPr>
        <xdr:cNvGrpSpPr>
          <a:grpSpLocks noChangeAspect="1"/>
        </xdr:cNvGrpSpPr>
      </xdr:nvGrpSpPr>
      <xdr:grpSpPr bwMode="auto">
        <a:xfrm rot="16200000" flipV="1">
          <a:off x="1706880" y="-1068705"/>
          <a:ext cx="0" cy="3413760"/>
          <a:chOff x="5531" y="1258"/>
          <a:chExt cx="5291" cy="13813"/>
        </a:xfrm>
      </xdr:grpSpPr>
      <xdr:cxnSp macro="">
        <xdr:nvCxnSpPr>
          <xdr:cNvPr id="187911" name="AutoShape 6">
            <a:extLst>
              <a:ext uri="{FF2B5EF4-FFF2-40B4-BE49-F238E27FC236}">
                <a16:creationId xmlns:a16="http://schemas.microsoft.com/office/drawing/2014/main" xmlns="" id="{00000000-0008-0000-1500-000007DE0200}"/>
              </a:ext>
            </a:extLst>
          </xdr:cNvPr>
          <xdr:cNvCxnSpPr>
            <a:cxnSpLocks noChangeAspect="1" noChangeShapeType="1"/>
          </xdr:cNvCxnSpPr>
        </xdr:nvCxnSpPr>
        <xdr:spPr bwMode="auto">
          <a:xfrm flipH="1">
            <a:off x="6519" y="1258"/>
            <a:ext cx="4303" cy="10040"/>
          </a:xfrm>
          <a:prstGeom prst="straightConnector1">
            <a:avLst/>
          </a:prstGeom>
          <a:noFill/>
          <a:ln w="9525">
            <a:solidFill>
              <a:srgbClr val="A7BFDE"/>
            </a:solidFill>
            <a:round/>
            <a:headEnd/>
            <a:tailEnd/>
          </a:ln>
        </xdr:spPr>
      </xdr:cxnSp>
      <xdr:grpSp>
        <xdr:nvGrpSpPr>
          <xdr:cNvPr id="187912" name="Group 2">
            <a:extLst>
              <a:ext uri="{FF2B5EF4-FFF2-40B4-BE49-F238E27FC236}">
                <a16:creationId xmlns:a16="http://schemas.microsoft.com/office/drawing/2014/main" xmlns="" id="{00000000-0008-0000-1500-000008DE02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-379161674" y="9226"/>
            <a:ext cx="379172496" cy="2030901"/>
            <a:chOff x="-379161674" y="9226"/>
            <a:chExt cx="379172496" cy="2030901"/>
          </a:xfrm>
        </xdr:grpSpPr>
        <xdr:sp macro="" textlink="">
          <xdr:nvSpPr>
            <xdr:cNvPr id="187913" name="Freeform 5">
              <a:extLst>
                <a:ext uri="{FF2B5EF4-FFF2-40B4-BE49-F238E27FC236}">
                  <a16:creationId xmlns:a16="http://schemas.microsoft.com/office/drawing/2014/main" xmlns="" id="{00000000-0008-0000-1500-000009DE02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5531" y="9226"/>
              <a:ext cx="5291" cy="5845"/>
            </a:xfrm>
            <a:custGeom>
              <a:avLst/>
              <a:gdLst>
                <a:gd name="T0" fmla="*/ 2 w 6418"/>
                <a:gd name="T1" fmla="*/ 7 h 6670"/>
                <a:gd name="T2" fmla="*/ 2 w 6418"/>
                <a:gd name="T3" fmla="*/ 34 h 6670"/>
                <a:gd name="T4" fmla="*/ 2 w 6418"/>
                <a:gd name="T5" fmla="*/ 34 h 6670"/>
                <a:gd name="T6" fmla="*/ 2 w 6418"/>
                <a:gd name="T7" fmla="*/ 11 h 6670"/>
                <a:gd name="T8" fmla="*/ 2 w 6418"/>
                <a:gd name="T9" fmla="*/ 7 h 667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6418"/>
                <a:gd name="T16" fmla="*/ 0 h 6670"/>
                <a:gd name="T17" fmla="*/ 6418 w 6418"/>
                <a:gd name="T18" fmla="*/ 6670 h 6670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6418" h="6670">
                  <a:moveTo>
                    <a:pt x="6418" y="1185"/>
                  </a:moveTo>
                  <a:lnTo>
                    <a:pt x="6418" y="6670"/>
                  </a:lnTo>
                  <a:lnTo>
                    <a:pt x="1809" y="6669"/>
                  </a:lnTo>
                  <a:cubicBezTo>
                    <a:pt x="974" y="5889"/>
                    <a:pt x="0" y="3958"/>
                    <a:pt x="1407" y="1987"/>
                  </a:cubicBezTo>
                  <a:cubicBezTo>
                    <a:pt x="2830" y="0"/>
                    <a:pt x="5591" y="411"/>
                    <a:pt x="6418" y="1185"/>
                  </a:cubicBezTo>
                  <a:close/>
                </a:path>
              </a:pathLst>
            </a:custGeom>
            <a:solidFill>
              <a:srgbClr val="A7B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7914" name="Oval 4">
              <a:extLst>
                <a:ext uri="{FF2B5EF4-FFF2-40B4-BE49-F238E27FC236}">
                  <a16:creationId xmlns:a16="http://schemas.microsoft.com/office/drawing/2014/main" xmlns="" id="{00000000-0008-0000-1500-00000ADE02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 rot="5327714" flipV="1">
              <a:off x="6117" y="10212"/>
              <a:ext cx="4526" cy="4258"/>
            </a:xfrm>
            <a:prstGeom prst="ellipse">
              <a:avLst/>
            </a:prstGeom>
            <a:solidFill>
              <a:srgbClr val="D3DF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" name="Oval 3">
              <a:extLst>
                <a:ext uri="{FF2B5EF4-FFF2-40B4-BE49-F238E27FC236}">
                  <a16:creationId xmlns:a16="http://schemas.microsoft.com/office/drawing/2014/main" xmlns="" id="{00000000-0008-0000-1500-000007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 rot="5327714" flipV="1">
              <a:off x="-329532480" y="1501140"/>
              <a:ext cx="3539" cy="0"/>
            </a:xfrm>
            <a:prstGeom prst="ellipse">
              <a:avLst/>
            </a:prstGeom>
            <a:solidFill>
              <a:srgbClr val="7BA0CD"/>
            </a:solidFill>
            <a:ln w="9525">
              <a:noFill/>
              <a:round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endParaRPr lang="nl-NL" sz="1000" b="1" i="0" strike="noStrike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r>
                <a:rPr lang="nl-NL" sz="1200" b="1" i="0" strike="noStrike">
                  <a:solidFill>
                    <a:srgbClr val="000000"/>
                  </a:solidFill>
                  <a:latin typeface="Times New Roman"/>
                  <a:cs typeface="Times New Roman"/>
                </a:rPr>
                <a:t> </a:t>
              </a:r>
              <a:r>
                <a:rPr lang="nl-NL" sz="1200" b="1" i="0" strike="noStrike">
                  <a:solidFill>
                    <a:schemeClr val="bg1"/>
                  </a:solidFill>
                  <a:latin typeface="Times New Roman"/>
                  <a:cs typeface="Times New Roman"/>
                </a:rPr>
                <a:t>Blok</a:t>
              </a:r>
              <a:r>
                <a:rPr lang="nl-NL" sz="1200" b="1" i="0" strike="noStrike" baseline="0">
                  <a:solidFill>
                    <a:schemeClr val="bg1"/>
                  </a:solidFill>
                  <a:latin typeface="Times New Roman"/>
                  <a:cs typeface="Times New Roman"/>
                </a:rPr>
                <a:t> 5</a:t>
              </a:r>
              <a:endParaRPr lang="nl-NL" sz="1200" b="1" i="0" strike="noStrike">
                <a:solidFill>
                  <a:schemeClr val="bg1"/>
                </a:solidFill>
                <a:latin typeface="Times New Roman"/>
                <a:cs typeface="Times New Roman"/>
              </a:endParaRPr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180975</xdr:colOff>
          <xdr:row>1</xdr:row>
          <xdr:rowOff>28575</xdr:rowOff>
        </xdr:from>
        <xdr:to>
          <xdr:col>3</xdr:col>
          <xdr:colOff>180975</xdr:colOff>
          <xdr:row>1</xdr:row>
          <xdr:rowOff>28575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xmlns="" id="{00000000-0008-0000-15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180975</xdr:colOff>
          <xdr:row>1</xdr:row>
          <xdr:rowOff>28575</xdr:rowOff>
        </xdr:from>
        <xdr:to>
          <xdr:col>3</xdr:col>
          <xdr:colOff>180975</xdr:colOff>
          <xdr:row>1</xdr:row>
          <xdr:rowOff>28575</xdr:rowOff>
        </xdr:to>
        <xdr:sp macro="" textlink="">
          <xdr:nvSpPr>
            <xdr:cNvPr id="22530" name="Object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xmlns="" id="{00000000-0008-0000-15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450851</xdr:colOff>
      <xdr:row>4</xdr:row>
      <xdr:rowOff>190500</xdr:rowOff>
    </xdr:from>
    <xdr:to>
      <xdr:col>10</xdr:col>
      <xdr:colOff>295276</xdr:colOff>
      <xdr:row>7</xdr:row>
      <xdr:rowOff>33359</xdr:rowOff>
    </xdr:to>
    <xdr:pic>
      <xdr:nvPicPr>
        <xdr:cNvPr id="25529" name="Picture 543">
          <a:extLst>
            <a:ext uri="{FF2B5EF4-FFF2-40B4-BE49-F238E27FC236}">
              <a16:creationId xmlns:a16="http://schemas.microsoft.com/office/drawing/2014/main" xmlns="" id="{00000000-0008-0000-1600-0000B96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65726" y="1552575"/>
          <a:ext cx="2178050" cy="44293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217170</xdr:colOff>
      <xdr:row>2</xdr:row>
      <xdr:rowOff>21590</xdr:rowOff>
    </xdr:from>
    <xdr:to>
      <xdr:col>10</xdr:col>
      <xdr:colOff>339090</xdr:colOff>
      <xdr:row>3</xdr:row>
      <xdr:rowOff>36830</xdr:rowOff>
    </xdr:to>
    <xdr:pic>
      <xdr:nvPicPr>
        <xdr:cNvPr id="25532" name="Picture 520">
          <a:extLst>
            <a:ext uri="{FF2B5EF4-FFF2-40B4-BE49-F238E27FC236}">
              <a16:creationId xmlns:a16="http://schemas.microsoft.com/office/drawing/2014/main" xmlns="" id="{00000000-0008-0000-1600-0000BC6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0420" y="1634490"/>
          <a:ext cx="877570" cy="2501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10</xdr:row>
          <xdr:rowOff>180975</xdr:rowOff>
        </xdr:from>
        <xdr:to>
          <xdr:col>3</xdr:col>
          <xdr:colOff>561975</xdr:colOff>
          <xdr:row>10</xdr:row>
          <xdr:rowOff>180975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xmlns="" id="{00000000-0008-0000-16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10</xdr:row>
          <xdr:rowOff>180975</xdr:rowOff>
        </xdr:from>
        <xdr:to>
          <xdr:col>3</xdr:col>
          <xdr:colOff>561975</xdr:colOff>
          <xdr:row>10</xdr:row>
          <xdr:rowOff>180975</xdr:rowOff>
        </xdr:to>
        <xdr:sp macro="" textlink="">
          <xdr:nvSpPr>
            <xdr:cNvPr id="24578" name="Object 2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xmlns="" id="{00000000-0008-0000-16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107950</xdr:colOff>
      <xdr:row>5</xdr:row>
      <xdr:rowOff>196850</xdr:rowOff>
    </xdr:from>
    <xdr:to>
      <xdr:col>7</xdr:col>
      <xdr:colOff>571500</xdr:colOff>
      <xdr:row>6</xdr:row>
      <xdr:rowOff>15875</xdr:rowOff>
    </xdr:to>
    <xdr:cxnSp macro="">
      <xdr:nvCxnSpPr>
        <xdr:cNvPr id="3" name="Rechte verbindingslijn met pijl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CxnSpPr/>
      </xdr:nvCxnSpPr>
      <xdr:spPr>
        <a:xfrm flipV="1">
          <a:off x="4822825" y="1758950"/>
          <a:ext cx="463550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175260</xdr:rowOff>
    </xdr:from>
    <xdr:to>
      <xdr:col>1</xdr:col>
      <xdr:colOff>1196340</xdr:colOff>
      <xdr:row>15</xdr:row>
      <xdr:rowOff>47625</xdr:rowOff>
    </xdr:to>
    <xdr:pic>
      <xdr:nvPicPr>
        <xdr:cNvPr id="26620" name="Picture 562">
          <a:extLst>
            <a:ext uri="{FF2B5EF4-FFF2-40B4-BE49-F238E27FC236}">
              <a16:creationId xmlns:a16="http://schemas.microsoft.com/office/drawing/2014/main" xmlns="" id="{00000000-0008-0000-1700-0000FC6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3360" y="3314700"/>
          <a:ext cx="1196340" cy="1752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956947</xdr:colOff>
      <xdr:row>6</xdr:row>
      <xdr:rowOff>190500</xdr:rowOff>
    </xdr:from>
    <xdr:to>
      <xdr:col>2</xdr:col>
      <xdr:colOff>564098</xdr:colOff>
      <xdr:row>9</xdr:row>
      <xdr:rowOff>38100</xdr:rowOff>
    </xdr:to>
    <xdr:cxnSp macro="">
      <xdr:nvCxnSpPr>
        <xdr:cNvPr id="9" name="AutoShape 22"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CxnSpPr>
          <a:cxnSpLocks noChangeShapeType="1"/>
        </xdr:cNvCxnSpPr>
      </xdr:nvCxnSpPr>
      <xdr:spPr bwMode="auto">
        <a:xfrm flipH="1">
          <a:off x="1134112" y="3114675"/>
          <a:ext cx="951863" cy="619125"/>
        </a:xfrm>
        <a:prstGeom prst="straightConnector1">
          <a:avLst/>
        </a:prstGeom>
        <a:noFill/>
        <a:ln w="38100">
          <a:solidFill>
            <a:srgbClr val="FFC000"/>
          </a:solidFill>
          <a:round/>
          <a:headEnd/>
          <a:tailEnd type="triangle" w="med" len="med"/>
        </a:ln>
        <a:scene3d>
          <a:camera prst="orthographicFront"/>
          <a:lightRig rig="threePt" dir="t"/>
        </a:scene3d>
        <a:sp3d prstMaterial="matte">
          <a:bevelT/>
        </a:sp3d>
      </xdr:spPr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619125</xdr:colOff>
          <xdr:row>14</xdr:row>
          <xdr:rowOff>200025</xdr:rowOff>
        </xdr:from>
        <xdr:to>
          <xdr:col>2</xdr:col>
          <xdr:colOff>619125</xdr:colOff>
          <xdr:row>14</xdr:row>
          <xdr:rowOff>200025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xmlns="" id="{00000000-0008-0000-17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619125</xdr:colOff>
          <xdr:row>14</xdr:row>
          <xdr:rowOff>200025</xdr:rowOff>
        </xdr:from>
        <xdr:to>
          <xdr:col>2</xdr:col>
          <xdr:colOff>619125</xdr:colOff>
          <xdr:row>14</xdr:row>
          <xdr:rowOff>200025</xdr:rowOff>
        </xdr:to>
        <xdr:sp macro="" textlink="">
          <xdr:nvSpPr>
            <xdr:cNvPr id="25602" name="Object 2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xmlns="" id="{00000000-0008-0000-17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254000</xdr:colOff>
      <xdr:row>4</xdr:row>
      <xdr:rowOff>173561</xdr:rowOff>
    </xdr:from>
    <xdr:to>
      <xdr:col>9</xdr:col>
      <xdr:colOff>450664</xdr:colOff>
      <xdr:row>8</xdr:row>
      <xdr:rowOff>6350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08650" y="2243661"/>
          <a:ext cx="838014" cy="709089"/>
        </a:xfrm>
        <a:prstGeom prst="rect">
          <a:avLst/>
        </a:prstGeom>
      </xdr:spPr>
    </xdr:pic>
    <xdr:clientData/>
  </xdr:twoCellAnchor>
  <xdr:twoCellAnchor>
    <xdr:from>
      <xdr:col>7</xdr:col>
      <xdr:colOff>425450</xdr:colOff>
      <xdr:row>5</xdr:row>
      <xdr:rowOff>139700</xdr:rowOff>
    </xdr:from>
    <xdr:to>
      <xdr:col>9</xdr:col>
      <xdr:colOff>114300</xdr:colOff>
      <xdr:row>6</xdr:row>
      <xdr:rowOff>139700</xdr:rowOff>
    </xdr:to>
    <xdr:cxnSp macro="">
      <xdr:nvCxnSpPr>
        <xdr:cNvPr id="7" name="AutoShape 22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CxnSpPr>
          <a:cxnSpLocks noChangeShapeType="1"/>
        </xdr:cNvCxnSpPr>
      </xdr:nvCxnSpPr>
      <xdr:spPr bwMode="auto">
        <a:xfrm flipV="1">
          <a:off x="5238750" y="2406650"/>
          <a:ext cx="971550" cy="196850"/>
        </a:xfrm>
        <a:prstGeom prst="straightConnector1">
          <a:avLst/>
        </a:prstGeom>
        <a:noFill/>
        <a:ln w="38100">
          <a:solidFill>
            <a:srgbClr val="FFC000"/>
          </a:solidFill>
          <a:round/>
          <a:headEnd/>
          <a:tailEnd type="triangle" w="med" len="med"/>
        </a:ln>
        <a:scene3d>
          <a:camera prst="orthographicFront"/>
          <a:lightRig rig="threePt" dir="t"/>
        </a:scene3d>
        <a:sp3d prstMaterial="matte">
          <a:bevelT/>
        </a:sp3d>
      </xdr:spPr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185103</xdr:colOff>
      <xdr:row>39</xdr:row>
      <xdr:rowOff>171450</xdr:rowOff>
    </xdr:from>
    <xdr:to>
      <xdr:col>4</xdr:col>
      <xdr:colOff>427673</xdr:colOff>
      <xdr:row>40</xdr:row>
      <xdr:rowOff>179070</xdr:rowOff>
    </xdr:to>
    <xdr:pic>
      <xdr:nvPicPr>
        <xdr:cNvPr id="199105" name="Picture 657">
          <a:extLst>
            <a:ext uri="{FF2B5EF4-FFF2-40B4-BE49-F238E27FC236}">
              <a16:creationId xmlns:a16="http://schemas.microsoft.com/office/drawing/2014/main" xmlns="" id="{00000000-0008-0000-1800-0000C109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5028" y="8410575"/>
          <a:ext cx="242570" cy="24574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304800</xdr:colOff>
      <xdr:row>11</xdr:row>
      <xdr:rowOff>20954</xdr:rowOff>
    </xdr:from>
    <xdr:to>
      <xdr:col>8</xdr:col>
      <xdr:colOff>966788</xdr:colOff>
      <xdr:row>17</xdr:row>
      <xdr:rowOff>80101</xdr:rowOff>
    </xdr:to>
    <xdr:pic>
      <xdr:nvPicPr>
        <xdr:cNvPr id="199106" name="Picture 705">
          <a:extLst>
            <a:ext uri="{FF2B5EF4-FFF2-40B4-BE49-F238E27FC236}">
              <a16:creationId xmlns:a16="http://schemas.microsoft.com/office/drawing/2014/main" xmlns="" id="{00000000-0008-0000-1800-0000C209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67275" y="2811779"/>
          <a:ext cx="2319338" cy="129739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447675</xdr:colOff>
      <xdr:row>11</xdr:row>
      <xdr:rowOff>142875</xdr:rowOff>
    </xdr:from>
    <xdr:to>
      <xdr:col>6</xdr:col>
      <xdr:colOff>475300</xdr:colOff>
      <xdr:row>11</xdr:row>
      <xdr:rowOff>228600</xdr:rowOff>
    </xdr:to>
    <xdr:cxnSp macro="">
      <xdr:nvCxnSpPr>
        <xdr:cNvPr id="12" name="Rechte verbindingslijn met pijl 11">
          <a:extLst>
            <a:ext uri="{FF2B5EF4-FFF2-40B4-BE49-F238E27FC236}">
              <a16:creationId xmlns:a16="http://schemas.microsoft.com/office/drawing/2014/main" xmlns="" id="{00000000-0008-0000-1800-00000C000000}"/>
            </a:ext>
          </a:extLst>
        </xdr:cNvPr>
        <xdr:cNvCxnSpPr/>
      </xdr:nvCxnSpPr>
      <xdr:spPr>
        <a:xfrm>
          <a:off x="4333875" y="2933700"/>
          <a:ext cx="703900" cy="857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686207</xdr:colOff>
      <xdr:row>13</xdr:row>
      <xdr:rowOff>34290</xdr:rowOff>
    </xdr:from>
    <xdr:to>
      <xdr:col>10</xdr:col>
      <xdr:colOff>303848</xdr:colOff>
      <xdr:row>19</xdr:row>
      <xdr:rowOff>185737</xdr:rowOff>
    </xdr:to>
    <xdr:pic>
      <xdr:nvPicPr>
        <xdr:cNvPr id="199108" name="Picture 706">
          <a:extLst>
            <a:ext uri="{FF2B5EF4-FFF2-40B4-BE49-F238E27FC236}">
              <a16:creationId xmlns:a16="http://schemas.microsoft.com/office/drawing/2014/main" xmlns="" id="{00000000-0008-0000-1800-0000C409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06032" y="3263265"/>
          <a:ext cx="1446441" cy="135159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152400</xdr:colOff>
          <xdr:row>21</xdr:row>
          <xdr:rowOff>123825</xdr:rowOff>
        </xdr:from>
        <xdr:to>
          <xdr:col>4</xdr:col>
          <xdr:colOff>152400</xdr:colOff>
          <xdr:row>21</xdr:row>
          <xdr:rowOff>123825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xmlns="" id="{00000000-0008-0000-18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152400</xdr:colOff>
          <xdr:row>21</xdr:row>
          <xdr:rowOff>123825</xdr:rowOff>
        </xdr:from>
        <xdr:to>
          <xdr:col>4</xdr:col>
          <xdr:colOff>152400</xdr:colOff>
          <xdr:row>21</xdr:row>
          <xdr:rowOff>123825</xdr:rowOff>
        </xdr:to>
        <xdr:sp macro="" textlink="">
          <xdr:nvSpPr>
            <xdr:cNvPr id="26626" name="Object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xmlns="" id="{00000000-0008-0000-18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123190</xdr:colOff>
      <xdr:row>45</xdr:row>
      <xdr:rowOff>30480</xdr:rowOff>
    </xdr:from>
    <xdr:to>
      <xdr:col>8</xdr:col>
      <xdr:colOff>344170</xdr:colOff>
      <xdr:row>46</xdr:row>
      <xdr:rowOff>60960</xdr:rowOff>
    </xdr:to>
    <xdr:pic>
      <xdr:nvPicPr>
        <xdr:cNvPr id="2" name="Picture 657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315" y="8831580"/>
          <a:ext cx="220980" cy="2209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428625</xdr:colOff>
          <xdr:row>14</xdr:row>
          <xdr:rowOff>161925</xdr:rowOff>
        </xdr:from>
        <xdr:to>
          <xdr:col>4</xdr:col>
          <xdr:colOff>428625</xdr:colOff>
          <xdr:row>14</xdr:row>
          <xdr:rowOff>161925</xdr:rowOff>
        </xdr:to>
        <xdr:sp macro="" textlink="">
          <xdr:nvSpPr>
            <xdr:cNvPr id="203777" name="Object 1" hidden="1">
              <a:extLst>
                <a:ext uri="{63B3BB69-23CF-44E3-9099-C40C66FF867C}">
                  <a14:compatExt spid="_x0000_s203777"/>
                </a:ext>
                <a:ext uri="{FF2B5EF4-FFF2-40B4-BE49-F238E27FC236}">
                  <a16:creationId xmlns:a16="http://schemas.microsoft.com/office/drawing/2014/main" xmlns="" id="{00000000-0008-0000-1900-0000011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428625</xdr:colOff>
          <xdr:row>14</xdr:row>
          <xdr:rowOff>161925</xdr:rowOff>
        </xdr:from>
        <xdr:to>
          <xdr:col>4</xdr:col>
          <xdr:colOff>428625</xdr:colOff>
          <xdr:row>14</xdr:row>
          <xdr:rowOff>161925</xdr:rowOff>
        </xdr:to>
        <xdr:sp macro="" textlink="">
          <xdr:nvSpPr>
            <xdr:cNvPr id="203778" name="Object 2" hidden="1">
              <a:extLst>
                <a:ext uri="{63B3BB69-23CF-44E3-9099-C40C66FF867C}">
                  <a14:compatExt spid="_x0000_s203778"/>
                </a:ext>
                <a:ext uri="{FF2B5EF4-FFF2-40B4-BE49-F238E27FC236}">
                  <a16:creationId xmlns:a16="http://schemas.microsoft.com/office/drawing/2014/main" xmlns="" id="{00000000-0008-0000-1900-0000021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428625</xdr:colOff>
          <xdr:row>26</xdr:row>
          <xdr:rowOff>104775</xdr:rowOff>
        </xdr:from>
        <xdr:to>
          <xdr:col>4</xdr:col>
          <xdr:colOff>428625</xdr:colOff>
          <xdr:row>26</xdr:row>
          <xdr:rowOff>104775</xdr:rowOff>
        </xdr:to>
        <xdr:sp macro="" textlink="">
          <xdr:nvSpPr>
            <xdr:cNvPr id="203779" name="Object 3" hidden="1">
              <a:extLst>
                <a:ext uri="{63B3BB69-23CF-44E3-9099-C40C66FF867C}">
                  <a14:compatExt spid="_x0000_s203779"/>
                </a:ext>
                <a:ext uri="{FF2B5EF4-FFF2-40B4-BE49-F238E27FC236}">
                  <a16:creationId xmlns:a16="http://schemas.microsoft.com/office/drawing/2014/main" xmlns="" id="{00000000-0008-0000-1900-0000031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428625</xdr:colOff>
          <xdr:row>26</xdr:row>
          <xdr:rowOff>104775</xdr:rowOff>
        </xdr:from>
        <xdr:to>
          <xdr:col>4</xdr:col>
          <xdr:colOff>428625</xdr:colOff>
          <xdr:row>26</xdr:row>
          <xdr:rowOff>104775</xdr:rowOff>
        </xdr:to>
        <xdr:sp macro="" textlink="">
          <xdr:nvSpPr>
            <xdr:cNvPr id="203780" name="Object 4" hidden="1">
              <a:extLst>
                <a:ext uri="{63B3BB69-23CF-44E3-9099-C40C66FF867C}">
                  <a14:compatExt spid="_x0000_s203780"/>
                </a:ext>
                <a:ext uri="{FF2B5EF4-FFF2-40B4-BE49-F238E27FC236}">
                  <a16:creationId xmlns:a16="http://schemas.microsoft.com/office/drawing/2014/main" xmlns="" id="{00000000-0008-0000-1900-0000041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63500</xdr:colOff>
      <xdr:row>33</xdr:row>
      <xdr:rowOff>174625</xdr:rowOff>
    </xdr:from>
    <xdr:to>
      <xdr:col>9</xdr:col>
      <xdr:colOff>523875</xdr:colOff>
      <xdr:row>54</xdr:row>
      <xdr:rowOff>89968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7604125"/>
          <a:ext cx="4572000" cy="39158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405765</xdr:colOff>
      <xdr:row>35</xdr:row>
      <xdr:rowOff>7620</xdr:rowOff>
    </xdr:from>
    <xdr:to>
      <xdr:col>6</xdr:col>
      <xdr:colOff>619125</xdr:colOff>
      <xdr:row>36</xdr:row>
      <xdr:rowOff>60960</xdr:rowOff>
    </xdr:to>
    <xdr:pic>
      <xdr:nvPicPr>
        <xdr:cNvPr id="30698" name="Picture 657">
          <a:extLst>
            <a:ext uri="{FF2B5EF4-FFF2-40B4-BE49-F238E27FC236}">
              <a16:creationId xmlns:a16="http://schemas.microsoft.com/office/drawing/2014/main" xmlns="" id="{00000000-0008-0000-1A00-0000EA7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2940" y="6941820"/>
          <a:ext cx="213360" cy="2438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1257300</xdr:colOff>
      <xdr:row>8</xdr:row>
      <xdr:rowOff>106680</xdr:rowOff>
    </xdr:from>
    <xdr:to>
      <xdr:col>6</xdr:col>
      <xdr:colOff>1097280</xdr:colOff>
      <xdr:row>14</xdr:row>
      <xdr:rowOff>76200</xdr:rowOff>
    </xdr:to>
    <xdr:pic>
      <xdr:nvPicPr>
        <xdr:cNvPr id="30699" name="Picture 694">
          <a:extLst>
            <a:ext uri="{FF2B5EF4-FFF2-40B4-BE49-F238E27FC236}">
              <a16:creationId xmlns:a16="http://schemas.microsoft.com/office/drawing/2014/main" xmlns="" id="{00000000-0008-0000-1A00-0000EB7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93520" y="3192780"/>
          <a:ext cx="3268980" cy="10820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161925</xdr:colOff>
          <xdr:row>20</xdr:row>
          <xdr:rowOff>85725</xdr:rowOff>
        </xdr:from>
        <xdr:to>
          <xdr:col>5</xdr:col>
          <xdr:colOff>161925</xdr:colOff>
          <xdr:row>20</xdr:row>
          <xdr:rowOff>85725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xmlns="" id="{00000000-0008-0000-1A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161925</xdr:colOff>
          <xdr:row>20</xdr:row>
          <xdr:rowOff>85725</xdr:rowOff>
        </xdr:from>
        <xdr:to>
          <xdr:col>5</xdr:col>
          <xdr:colOff>161925</xdr:colOff>
          <xdr:row>20</xdr:row>
          <xdr:rowOff>85725</xdr:rowOff>
        </xdr:to>
        <xdr:sp macro="" textlink="">
          <xdr:nvSpPr>
            <xdr:cNvPr id="29698" name="Object 2" hidden="1">
              <a:extLst>
                <a:ext uri="{63B3BB69-23CF-44E3-9099-C40C66FF867C}">
                  <a14:compatExt spid="_x0000_s29698"/>
                </a:ext>
                <a:ext uri="{FF2B5EF4-FFF2-40B4-BE49-F238E27FC236}">
                  <a16:creationId xmlns:a16="http://schemas.microsoft.com/office/drawing/2014/main" xmlns="" id="{00000000-0008-0000-1A00-00000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373380</xdr:colOff>
      <xdr:row>33</xdr:row>
      <xdr:rowOff>15240</xdr:rowOff>
    </xdr:from>
    <xdr:to>
      <xdr:col>8</xdr:col>
      <xdr:colOff>0</xdr:colOff>
      <xdr:row>45</xdr:row>
      <xdr:rowOff>175260</xdr:rowOff>
    </xdr:to>
    <xdr:graphicFrame macro="">
      <xdr:nvGraphicFramePr>
        <xdr:cNvPr id="34776" name="Chart 11">
          <a:extLst>
            <a:ext uri="{FF2B5EF4-FFF2-40B4-BE49-F238E27FC236}">
              <a16:creationId xmlns:a16="http://schemas.microsoft.com/office/drawing/2014/main" xmlns="" id="{00000000-0008-0000-1B00-0000D88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33</xdr:row>
      <xdr:rowOff>7620</xdr:rowOff>
    </xdr:from>
    <xdr:to>
      <xdr:col>4</xdr:col>
      <xdr:colOff>457200</xdr:colOff>
      <xdr:row>46</xdr:row>
      <xdr:rowOff>0</xdr:rowOff>
    </xdr:to>
    <xdr:graphicFrame macro="">
      <xdr:nvGraphicFramePr>
        <xdr:cNvPr id="34777" name="Grafiek 11">
          <a:extLst>
            <a:ext uri="{FF2B5EF4-FFF2-40B4-BE49-F238E27FC236}">
              <a16:creationId xmlns:a16="http://schemas.microsoft.com/office/drawing/2014/main" xmlns="" id="{00000000-0008-0000-1B00-0000D98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0</xdr:row>
          <xdr:rowOff>142875</xdr:rowOff>
        </xdr:from>
        <xdr:to>
          <xdr:col>3</xdr:col>
          <xdr:colOff>142875</xdr:colOff>
          <xdr:row>0</xdr:row>
          <xdr:rowOff>142875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xmlns="" id="{00000000-0008-0000-1B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0</xdr:row>
          <xdr:rowOff>142875</xdr:rowOff>
        </xdr:from>
        <xdr:to>
          <xdr:col>3</xdr:col>
          <xdr:colOff>142875</xdr:colOff>
          <xdr:row>0</xdr:row>
          <xdr:rowOff>142875</xdr:rowOff>
        </xdr:to>
        <xdr:sp macro="" textlink="">
          <xdr:nvSpPr>
            <xdr:cNvPr id="33794" name="Object 2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xmlns="" id="{00000000-0008-0000-1B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</xdr:colOff>
      <xdr:row>42</xdr:row>
      <xdr:rowOff>15240</xdr:rowOff>
    </xdr:from>
    <xdr:to>
      <xdr:col>7</xdr:col>
      <xdr:colOff>365760</xdr:colOff>
      <xdr:row>50</xdr:row>
      <xdr:rowOff>175260</xdr:rowOff>
    </xdr:to>
    <xdr:pic>
      <xdr:nvPicPr>
        <xdr:cNvPr id="180614" name="Afbeelding 11" descr="toetsenbord achtergrond.jpg">
          <a:extLst>
            <a:ext uri="{FF2B5EF4-FFF2-40B4-BE49-F238E27FC236}">
              <a16:creationId xmlns:a16="http://schemas.microsoft.com/office/drawing/2014/main" xmlns="" id="{00000000-0008-0000-1C00-000086C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61835" y="8768715"/>
          <a:ext cx="1733550" cy="1684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36195</xdr:colOff>
      <xdr:row>16</xdr:row>
      <xdr:rowOff>224790</xdr:rowOff>
    </xdr:from>
    <xdr:to>
      <xdr:col>7</xdr:col>
      <xdr:colOff>683895</xdr:colOff>
      <xdr:row>27</xdr:row>
      <xdr:rowOff>116205</xdr:rowOff>
    </xdr:to>
    <xdr:pic>
      <xdr:nvPicPr>
        <xdr:cNvPr id="180615" name="Afbeelding 12" descr="toetsenbord achtergrond.jpg">
          <a:extLst>
            <a:ext uri="{FF2B5EF4-FFF2-40B4-BE49-F238E27FC236}">
              <a16:creationId xmlns:a16="http://schemas.microsoft.com/office/drawing/2014/main" xmlns="" id="{00000000-0008-0000-1C00-000087C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37070" y="3939540"/>
          <a:ext cx="2076450" cy="2158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2352675</xdr:colOff>
          <xdr:row>7</xdr:row>
          <xdr:rowOff>66675</xdr:rowOff>
        </xdr:from>
        <xdr:to>
          <xdr:col>1</xdr:col>
          <xdr:colOff>2352675</xdr:colOff>
          <xdr:row>7</xdr:row>
          <xdr:rowOff>66675</xdr:rowOff>
        </xdr:to>
        <xdr:sp macro="" textlink="">
          <xdr:nvSpPr>
            <xdr:cNvPr id="180225" name="Object 1" hidden="1">
              <a:extLst>
                <a:ext uri="{63B3BB69-23CF-44E3-9099-C40C66FF867C}">
                  <a14:compatExt spid="_x0000_s180225"/>
                </a:ext>
                <a:ext uri="{FF2B5EF4-FFF2-40B4-BE49-F238E27FC236}">
                  <a16:creationId xmlns:a16="http://schemas.microsoft.com/office/drawing/2014/main" xmlns="" id="{00000000-0008-0000-1C00-000001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2352675</xdr:colOff>
          <xdr:row>7</xdr:row>
          <xdr:rowOff>66675</xdr:rowOff>
        </xdr:from>
        <xdr:to>
          <xdr:col>1</xdr:col>
          <xdr:colOff>2352675</xdr:colOff>
          <xdr:row>7</xdr:row>
          <xdr:rowOff>66675</xdr:rowOff>
        </xdr:to>
        <xdr:sp macro="" textlink="">
          <xdr:nvSpPr>
            <xdr:cNvPr id="180226" name="Object 2" hidden="1">
              <a:extLst>
                <a:ext uri="{63B3BB69-23CF-44E3-9099-C40C66FF867C}">
                  <a14:compatExt spid="_x0000_s180226"/>
                </a:ext>
                <a:ext uri="{FF2B5EF4-FFF2-40B4-BE49-F238E27FC236}">
                  <a16:creationId xmlns:a16="http://schemas.microsoft.com/office/drawing/2014/main" xmlns="" id="{00000000-0008-0000-1C00-000002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82209</xdr:colOff>
      <xdr:row>28</xdr:row>
      <xdr:rowOff>78583</xdr:rowOff>
    </xdr:from>
    <xdr:to>
      <xdr:col>2</xdr:col>
      <xdr:colOff>962718</xdr:colOff>
      <xdr:row>45</xdr:row>
      <xdr:rowOff>90487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09" y="6422233"/>
          <a:ext cx="2852184" cy="2602704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</xdr:colOff>
      <xdr:row>7</xdr:row>
      <xdr:rowOff>171450</xdr:rowOff>
    </xdr:from>
    <xdr:to>
      <xdr:col>4</xdr:col>
      <xdr:colOff>883813</xdr:colOff>
      <xdr:row>10</xdr:row>
      <xdr:rowOff>156146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79545" y="2552700"/>
          <a:ext cx="857143" cy="527621"/>
        </a:xfrm>
        <a:prstGeom prst="rect">
          <a:avLst/>
        </a:prstGeom>
      </xdr:spPr>
    </xdr:pic>
    <xdr:clientData/>
  </xdr:twoCellAnchor>
  <xdr:twoCellAnchor>
    <xdr:from>
      <xdr:col>2</xdr:col>
      <xdr:colOff>565785</xdr:colOff>
      <xdr:row>9</xdr:row>
      <xdr:rowOff>114300</xdr:rowOff>
    </xdr:from>
    <xdr:to>
      <xdr:col>4</xdr:col>
      <xdr:colOff>171450</xdr:colOff>
      <xdr:row>12</xdr:row>
      <xdr:rowOff>102871</xdr:rowOff>
    </xdr:to>
    <xdr:cxnSp macro="">
      <xdr:nvCxnSpPr>
        <xdr:cNvPr id="5" name="Rechte verbindingslijn met pijl 4"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CxnSpPr/>
      </xdr:nvCxnSpPr>
      <xdr:spPr>
        <a:xfrm flipV="1">
          <a:off x="2537460" y="2857500"/>
          <a:ext cx="1586865" cy="550546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514350</xdr:colOff>
      <xdr:row>28</xdr:row>
      <xdr:rowOff>104775</xdr:rowOff>
    </xdr:from>
    <xdr:to>
      <xdr:col>6</xdr:col>
      <xdr:colOff>283473</xdr:colOff>
      <xdr:row>38</xdr:row>
      <xdr:rowOff>56873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76675" y="6448425"/>
          <a:ext cx="2331348" cy="147609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899160</xdr:colOff>
      <xdr:row>50</xdr:row>
      <xdr:rowOff>182880</xdr:rowOff>
    </xdr:from>
    <xdr:to>
      <xdr:col>8</xdr:col>
      <xdr:colOff>0</xdr:colOff>
      <xdr:row>54</xdr:row>
      <xdr:rowOff>182880</xdr:rowOff>
    </xdr:to>
    <xdr:pic>
      <xdr:nvPicPr>
        <xdr:cNvPr id="38736" name="Picture 175" descr="CompuTraining witte achtergrond 2009">
          <a:extLst>
            <a:ext uri="{FF2B5EF4-FFF2-40B4-BE49-F238E27FC236}">
              <a16:creationId xmlns:a16="http://schemas.microsoft.com/office/drawing/2014/main" xmlns="" id="{00000000-0008-0000-1F00-000050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11582400"/>
          <a:ext cx="1173480" cy="739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542925</xdr:colOff>
          <xdr:row>0</xdr:row>
          <xdr:rowOff>685800</xdr:rowOff>
        </xdr:from>
        <xdr:to>
          <xdr:col>2</xdr:col>
          <xdr:colOff>542925</xdr:colOff>
          <xdr:row>0</xdr:row>
          <xdr:rowOff>685800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xmlns="" id="{00000000-0008-0000-1F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542925</xdr:colOff>
          <xdr:row>0</xdr:row>
          <xdr:rowOff>685800</xdr:rowOff>
        </xdr:from>
        <xdr:to>
          <xdr:col>2</xdr:col>
          <xdr:colOff>542925</xdr:colOff>
          <xdr:row>0</xdr:row>
          <xdr:rowOff>685800</xdr:rowOff>
        </xdr:to>
        <xdr:sp macro="" textlink="">
          <xdr:nvSpPr>
            <xdr:cNvPr id="37890" name="Object 2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xmlns="" id="{00000000-0008-0000-1F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403860</xdr:colOff>
      <xdr:row>13</xdr:row>
      <xdr:rowOff>30480</xdr:rowOff>
    </xdr:from>
    <xdr:to>
      <xdr:col>7</xdr:col>
      <xdr:colOff>30480</xdr:colOff>
      <xdr:row>13</xdr:row>
      <xdr:rowOff>464820</xdr:rowOff>
    </xdr:to>
    <xdr:pic>
      <xdr:nvPicPr>
        <xdr:cNvPr id="117907" name="Picture 1" descr="C:\Program Files\Microsoft Office\MEDIA\CAGCAT10\j0293570.wmf">
          <a:extLst>
            <a:ext uri="{FF2B5EF4-FFF2-40B4-BE49-F238E27FC236}">
              <a16:creationId xmlns:a16="http://schemas.microsoft.com/office/drawing/2014/main" xmlns="" id="{00000000-0008-0000-2000-000093C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0520" y="670560"/>
          <a:ext cx="441960" cy="434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30480</xdr:colOff>
      <xdr:row>13</xdr:row>
      <xdr:rowOff>7620</xdr:rowOff>
    </xdr:from>
    <xdr:to>
      <xdr:col>5</xdr:col>
      <xdr:colOff>449580</xdr:colOff>
      <xdr:row>13</xdr:row>
      <xdr:rowOff>533400</xdr:rowOff>
    </xdr:to>
    <xdr:pic>
      <xdr:nvPicPr>
        <xdr:cNvPr id="117908" name="Picture 2" descr="C:\Program Files\Microsoft Office\MEDIA\CAGCAT10\j0285360.wmf">
          <a:extLst>
            <a:ext uri="{FF2B5EF4-FFF2-40B4-BE49-F238E27FC236}">
              <a16:creationId xmlns:a16="http://schemas.microsoft.com/office/drawing/2014/main" xmlns="" id="{00000000-0008-0000-2000-000094C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71800" y="647700"/>
          <a:ext cx="4191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0</xdr:row>
          <xdr:rowOff>0</xdr:rowOff>
        </xdr:from>
        <xdr:to>
          <xdr:col>1</xdr:col>
          <xdr:colOff>238125</xdr:colOff>
          <xdr:row>0</xdr:row>
          <xdr:rowOff>0</xdr:rowOff>
        </xdr:to>
        <xdr:sp macro="" textlink="">
          <xdr:nvSpPr>
            <xdr:cNvPr id="183301" name="Object 5" hidden="1">
              <a:extLst>
                <a:ext uri="{63B3BB69-23CF-44E3-9099-C40C66FF867C}">
                  <a14:compatExt spid="_x0000_s183301"/>
                </a:ext>
                <a:ext uri="{FF2B5EF4-FFF2-40B4-BE49-F238E27FC236}">
                  <a16:creationId xmlns:a16="http://schemas.microsoft.com/office/drawing/2014/main" xmlns="" id="{00000000-0008-0000-2000-000005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0</xdr:row>
          <xdr:rowOff>0</xdr:rowOff>
        </xdr:from>
        <xdr:to>
          <xdr:col>1</xdr:col>
          <xdr:colOff>238125</xdr:colOff>
          <xdr:row>0</xdr:row>
          <xdr:rowOff>0</xdr:rowOff>
        </xdr:to>
        <xdr:sp macro="" textlink="">
          <xdr:nvSpPr>
            <xdr:cNvPr id="183302" name="Object 6" hidden="1">
              <a:extLst>
                <a:ext uri="{63B3BB69-23CF-44E3-9099-C40C66FF867C}">
                  <a14:compatExt spid="_x0000_s183302"/>
                </a:ext>
                <a:ext uri="{FF2B5EF4-FFF2-40B4-BE49-F238E27FC236}">
                  <a16:creationId xmlns:a16="http://schemas.microsoft.com/office/drawing/2014/main" xmlns="" id="{00000000-0008-0000-2000-000006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314325</xdr:colOff>
      <xdr:row>0</xdr:row>
      <xdr:rowOff>19050</xdr:rowOff>
    </xdr:from>
    <xdr:to>
      <xdr:col>13</xdr:col>
      <xdr:colOff>602796</xdr:colOff>
      <xdr:row>0</xdr:row>
      <xdr:rowOff>542925</xdr:rowOff>
    </xdr:to>
    <xdr:pic>
      <xdr:nvPicPr>
        <xdr:cNvPr id="2" name="Picture 175" descr="CompuTraining witte achtergrond 2009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7575" y="19050"/>
          <a:ext cx="923471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604886</xdr:colOff>
      <xdr:row>20</xdr:row>
      <xdr:rowOff>57499</xdr:rowOff>
    </xdr:from>
    <xdr:to>
      <xdr:col>10</xdr:col>
      <xdr:colOff>633880</xdr:colOff>
      <xdr:row>22</xdr:row>
      <xdr:rowOff>74644</xdr:rowOff>
    </xdr:to>
    <xdr:pic>
      <xdr:nvPicPr>
        <xdr:cNvPr id="216274" name="Picture 89">
          <a:extLst>
            <a:ext uri="{FF2B5EF4-FFF2-40B4-BE49-F238E27FC236}">
              <a16:creationId xmlns:a16="http://schemas.microsoft.com/office/drawing/2014/main" xmlns="" id="{00000000-0008-0000-0300-0000D24C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8711" y="4591399"/>
          <a:ext cx="2619794" cy="39814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142874</xdr:colOff>
      <xdr:row>3</xdr:row>
      <xdr:rowOff>186690</xdr:rowOff>
    </xdr:from>
    <xdr:to>
      <xdr:col>11</xdr:col>
      <xdr:colOff>112394</xdr:colOff>
      <xdr:row>6</xdr:row>
      <xdr:rowOff>85725</xdr:rowOff>
    </xdr:to>
    <xdr:pic>
      <xdr:nvPicPr>
        <xdr:cNvPr id="230602" name="Picture 117" descr="Knipsel">
          <a:extLst>
            <a:ext uri="{FF2B5EF4-FFF2-40B4-BE49-F238E27FC236}">
              <a16:creationId xmlns:a16="http://schemas.microsoft.com/office/drawing/2014/main" xmlns="" id="{00000000-0008-0000-0400-0000CA840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25402" t="1908" b="-1908"/>
        <a:stretch/>
      </xdr:blipFill>
      <xdr:spPr bwMode="auto">
        <a:xfrm>
          <a:off x="5810249" y="1263015"/>
          <a:ext cx="1417320" cy="499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219075</xdr:colOff>
      <xdr:row>3</xdr:row>
      <xdr:rowOff>161925</xdr:rowOff>
    </xdr:from>
    <xdr:to>
      <xdr:col>10</xdr:col>
      <xdr:colOff>504825</xdr:colOff>
      <xdr:row>4</xdr:row>
      <xdr:rowOff>114300</xdr:rowOff>
    </xdr:to>
    <xdr:cxnSp macro="">
      <xdr:nvCxnSpPr>
        <xdr:cNvPr id="12" name="AutoShape 22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CxnSpPr>
          <a:cxnSpLocks noChangeShapeType="1"/>
        </xdr:cNvCxnSpPr>
      </xdr:nvCxnSpPr>
      <xdr:spPr bwMode="auto">
        <a:xfrm>
          <a:off x="3857625" y="1238250"/>
          <a:ext cx="2990850" cy="152400"/>
        </a:xfrm>
        <a:prstGeom prst="straightConnector1">
          <a:avLst/>
        </a:prstGeom>
        <a:noFill/>
        <a:ln w="38100">
          <a:solidFill>
            <a:srgbClr val="FFC000"/>
          </a:solidFill>
          <a:round/>
          <a:headEnd/>
          <a:tailEnd type="triangle" w="med" len="med"/>
        </a:ln>
        <a:scene3d>
          <a:camera prst="orthographicFront"/>
          <a:lightRig rig="threePt" dir="t"/>
        </a:scene3d>
        <a:sp3d prstMaterial="matte">
          <a:bevelT/>
        </a:sp3d>
      </xdr:spPr>
    </xdr:cxnSp>
    <xdr:clientData/>
  </xdr:twoCellAnchor>
  <xdr:twoCellAnchor>
    <xdr:from>
      <xdr:col>8</xdr:col>
      <xdr:colOff>552450</xdr:colOff>
      <xdr:row>23</xdr:row>
      <xdr:rowOff>114300</xdr:rowOff>
    </xdr:from>
    <xdr:to>
      <xdr:col>11</xdr:col>
      <xdr:colOff>161925</xdr:colOff>
      <xdr:row>27</xdr:row>
      <xdr:rowOff>171450</xdr:rowOff>
    </xdr:to>
    <xdr:sp macro="" textlink="">
      <xdr:nvSpPr>
        <xdr:cNvPr id="2" name="Wolkvormig bijschrift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/>
      </xdr:nvSpPr>
      <xdr:spPr>
        <a:xfrm>
          <a:off x="4914900" y="6029325"/>
          <a:ext cx="1466850" cy="857250"/>
        </a:xfrm>
        <a:prstGeom prst="cloudCallout">
          <a:avLst>
            <a:gd name="adj1" fmla="val -101352"/>
            <a:gd name="adj2" fmla="val 18056"/>
          </a:avLst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nl-NL" sz="1600"/>
            <a:t>Let op!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731520</xdr:colOff>
      <xdr:row>0</xdr:row>
      <xdr:rowOff>0</xdr:rowOff>
    </xdr:from>
    <xdr:to>
      <xdr:col>6</xdr:col>
      <xdr:colOff>731520</xdr:colOff>
      <xdr:row>1</xdr:row>
      <xdr:rowOff>83820</xdr:rowOff>
    </xdr:to>
    <xdr:pic>
      <xdr:nvPicPr>
        <xdr:cNvPr id="32639" name="Picture 175" descr="CompuTraining witte achtergrond 2009">
          <a:extLst>
            <a:ext uri="{FF2B5EF4-FFF2-40B4-BE49-F238E27FC236}">
              <a16:creationId xmlns:a16="http://schemas.microsoft.com/office/drawing/2014/main" xmlns="" id="{00000000-0008-0000-0500-00007F7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6420" y="83820"/>
          <a:ext cx="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552449</xdr:colOff>
      <xdr:row>10</xdr:row>
      <xdr:rowOff>1</xdr:rowOff>
    </xdr:from>
    <xdr:to>
      <xdr:col>12</xdr:col>
      <xdr:colOff>75892</xdr:colOff>
      <xdr:row>14</xdr:row>
      <xdr:rowOff>77391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499" y="2771776"/>
          <a:ext cx="2018993" cy="915590"/>
        </a:xfrm>
        <a:prstGeom prst="rect">
          <a:avLst/>
        </a:prstGeom>
      </xdr:spPr>
    </xdr:pic>
    <xdr:clientData/>
  </xdr:twoCellAnchor>
  <xdr:twoCellAnchor>
    <xdr:from>
      <xdr:col>7</xdr:col>
      <xdr:colOff>457200</xdr:colOff>
      <xdr:row>10</xdr:row>
      <xdr:rowOff>104775</xdr:rowOff>
    </xdr:from>
    <xdr:to>
      <xdr:col>9</xdr:col>
      <xdr:colOff>133350</xdr:colOff>
      <xdr:row>10</xdr:row>
      <xdr:rowOff>180975</xdr:rowOff>
    </xdr:to>
    <xdr:cxnSp macro="">
      <xdr:nvCxnSpPr>
        <xdr:cNvPr id="4" name="Rechte verbindingslijn met pijl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CxnSpPr/>
      </xdr:nvCxnSpPr>
      <xdr:spPr>
        <a:xfrm>
          <a:off x="4752975" y="2876550"/>
          <a:ext cx="1028700" cy="76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295275</xdr:colOff>
      <xdr:row>12</xdr:row>
      <xdr:rowOff>161925</xdr:rowOff>
    </xdr:from>
    <xdr:to>
      <xdr:col>10</xdr:col>
      <xdr:colOff>428625</xdr:colOff>
      <xdr:row>13</xdr:row>
      <xdr:rowOff>209550</xdr:rowOff>
    </xdr:to>
    <xdr:cxnSp macro="">
      <xdr:nvCxnSpPr>
        <xdr:cNvPr id="6" name="Rechte verbindingslijn met pijl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CxnSpPr/>
      </xdr:nvCxnSpPr>
      <xdr:spPr>
        <a:xfrm>
          <a:off x="5267325" y="3333750"/>
          <a:ext cx="1485900" cy="247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114300</xdr:colOff>
          <xdr:row>1</xdr:row>
          <xdr:rowOff>114300</xdr:rowOff>
        </xdr:from>
        <xdr:to>
          <xdr:col>2</xdr:col>
          <xdr:colOff>314325</xdr:colOff>
          <xdr:row>1</xdr:row>
          <xdr:rowOff>114300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xmlns="" id="{00000000-0008-0000-07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1</xdr:row>
          <xdr:rowOff>114300</xdr:rowOff>
        </xdr:from>
        <xdr:to>
          <xdr:col>1</xdr:col>
          <xdr:colOff>314325</xdr:colOff>
          <xdr:row>1</xdr:row>
          <xdr:rowOff>114300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xmlns="" id="{00000000-0008-0000-07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371475</xdr:colOff>
          <xdr:row>0</xdr:row>
          <xdr:rowOff>295275</xdr:rowOff>
        </xdr:from>
        <xdr:to>
          <xdr:col>2</xdr:col>
          <xdr:colOff>371475</xdr:colOff>
          <xdr:row>0</xdr:row>
          <xdr:rowOff>295275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  <a:ext uri="{FF2B5EF4-FFF2-40B4-BE49-F238E27FC236}">
                  <a16:creationId xmlns:a16="http://schemas.microsoft.com/office/drawing/2014/main" xmlns="" id="{00000000-0008-0000-0800-00000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371475</xdr:colOff>
          <xdr:row>0</xdr:row>
          <xdr:rowOff>295275</xdr:rowOff>
        </xdr:from>
        <xdr:to>
          <xdr:col>2</xdr:col>
          <xdr:colOff>371475</xdr:colOff>
          <xdr:row>0</xdr:row>
          <xdr:rowOff>295275</xdr:rowOff>
        </xdr:to>
        <xdr:sp macro="" textlink="">
          <xdr:nvSpPr>
            <xdr:cNvPr id="32770" name="Object 2" hidden="1">
              <a:extLst>
                <a:ext uri="{63B3BB69-23CF-44E3-9099-C40C66FF867C}">
                  <a14:compatExt spid="_x0000_s32770"/>
                </a:ext>
                <a:ext uri="{FF2B5EF4-FFF2-40B4-BE49-F238E27FC236}">
                  <a16:creationId xmlns:a16="http://schemas.microsoft.com/office/drawing/2014/main" xmlns="" id="{00000000-0008-0000-0800-000002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3.%20Boekwerk%20excel%202013%20gevorderden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utraining/Documents/Mijn%20Documenten/Computr@ining%20alle%20documenten/2.Facturen/Offertes/Offertes/2016/LES_PC_2/Deelnemers/0%20Lesmateriaal/1.%20COMPUTERCURSUS/6.%20Excel/Excel%20Basis/Blok%206%20Functies/Opdr.%201%20Functie%20Autoso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%20lesmateriaal\1.%20COMPUTERCURSUS\6.%20Excel\Excel%20gevorderden\Opdr.%206%20Valideren\Validere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utraining/Documents/Mijn%20Documenten/Computr@ining%20alle%20documenten/2.Facturen/Offertes/Offertes/2016/G:/0%20lesmateriaal/1.%20COMPUTERCURSUS/6.%20Excel/Excel%20gevorderden/Opdr.%206%20Valideren/Validere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utraining/Documents/Mijn%20Documenten/Cursussen/Boekwerk%20alle%20cursussen/Excel/Excel%20gevorderden%20cursussen/3.%20Boekwerk%20excel%202013%20gevorderden%20(Expert)%2014-1-2016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utraining/Documents/Mijn%20Documenten/Cursussen/Boekwerk%20alle%20cursussen/Excel/Excel%20gevorderden%20cursussen/3.%20Boekwerk%20excel%202013%20gevorderden%205-3-2015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%20oefening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utraining/Documents/Mijn%20Documenten/Computr@ining%20alle%20documenten/2.Facturen/Offertes/Offertes/2016/D:/0%20Lesmateriaal/1.%20COMPUTERCURSUS/6.%20Excel/Excel%20Basis/Alle%20opdrachten%20in%20boekwerk/Boekwerk%20Excel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utraining/Documents/Mijn%20Documenten/Computr@ining%20alle%20documenten/2.Facturen/Offertes/Offertes/2016/psf/Dropbox/Boekwerk%20Excel%202003%20voor%20op%20locati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\Home\Boekwerk%20Excel%202003%20voor%20op%20locati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\Dropbox\Boekwerk%20Excel%202003%20voor%20op%20locati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\Home\Users\Lpc08\Documents\1.%20Boekwerk%20alle%20cursussen\Excel\7.%20Boekwerk%20excel%202013%20dec%202013%20gevorderden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4c3fa8c3b60ea7cf/Documenten/1.%20Boekwerk%20alle%20cursussen/Excel/Excel%20gevorderden%20cursussen/3.%20Boekwerk%20excel%202013%20gevorderden%20(Expert)%2022-10-2015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pc08/Documents/1.%20Boekwerk%20alle%20cursussen/Excel/7.%20Boekwerk%20excel%202013%20dec%202013%20gevorderden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S_PC_2\Deelnemers\0%20Lesmateriaal\1.%20COMPUTERCURSUS\6.%20Excel\Excel%20Basis\Blok%206%20Functies\Opdr.%201%20Functie%20Autoso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Handige instellingen"/>
      <sheetName val="Opdr. 2  Doorvoeren"/>
      <sheetName val="Opdr. 3 Omgaan met tekst "/>
      <sheetName val="Opdr. 4 teksten samenvoegen"/>
      <sheetName val="Opdr. 4a Gegevens samenvoegen"/>
      <sheetName val="Prijzen 2013"/>
      <sheetName val="Prijzen 2014"/>
      <sheetName val="Opdr. 5 Speciale teksten"/>
      <sheetName val="Opdr. 6 Validatie lijst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1a Als en En functie"/>
      <sheetName val="Opdr. 11b Als functie genesteld"/>
      <sheetName val="Opdr.12 Dubbelen opsporen"/>
      <sheetName val="Opdr.13 Dubplicaten deleten"/>
      <sheetName val="Opdr. 14 ALS.DATUMTIJD"/>
      <sheetName val="Opdr. 15 Tijd optelling"/>
      <sheetName val="Opdr.16 uren over 24 uur "/>
      <sheetName val="Opd.17 VERT.ZOEKEN "/>
      <sheetName val="Extra Verticaal zoeken"/>
      <sheetName val="Opd 18 VERT.Z Op onderdelen "/>
      <sheetName val="Codes oud en nieuw"/>
      <sheetName val="Oprd. 20 Draaitabel"/>
      <sheetName val="Data "/>
      <sheetName val="Opd.19 Formulieren knoppen"/>
      <sheetName val="Opdr.20a Draaigrafieken"/>
      <sheetName val="Opd.21 Macro's"/>
      <sheetName val="Opd. 22 Beveiligen"/>
      <sheetName val="Subtotalen"/>
      <sheetName val="Handige koppelingen"/>
      <sheetName val="3"/>
      <sheetName val="3.%20Boekwerk%20excel%202013%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J5" t="str">
            <v>boter</v>
          </cell>
        </row>
        <row r="6">
          <cell r="J6" t="str">
            <v>melk</v>
          </cell>
        </row>
        <row r="7">
          <cell r="J7" t="str">
            <v>eieren</v>
          </cell>
        </row>
        <row r="8">
          <cell r="J8" t="str">
            <v>Koek</v>
          </cell>
        </row>
        <row r="9">
          <cell r="J9" t="str">
            <v>mee</v>
          </cell>
        </row>
        <row r="10">
          <cell r="J10" t="str">
            <v>pudding</v>
          </cell>
        </row>
        <row r="11">
          <cell r="J11" t="str">
            <v>snoep</v>
          </cell>
        </row>
        <row r="12">
          <cell r="J12" t="str">
            <v>nootjes</v>
          </cell>
        </row>
      </sheetData>
      <sheetData sheetId="10">
        <row r="3">
          <cell r="E3" t="str">
            <v>schroef</v>
          </cell>
        </row>
        <row r="4">
          <cell r="E4" t="str">
            <v>bout</v>
          </cell>
        </row>
        <row r="5">
          <cell r="E5" t="str">
            <v>hamer</v>
          </cell>
        </row>
        <row r="6">
          <cell r="E6" t="str">
            <v>nagel</v>
          </cell>
        </row>
        <row r="7">
          <cell r="E7" t="str">
            <v>tang</v>
          </cell>
        </row>
        <row r="8">
          <cell r="E8" t="str">
            <v>pen</v>
          </cell>
        </row>
        <row r="9">
          <cell r="E9" t="str">
            <v>kniptang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2">
          <cell r="A2" t="str">
            <v xml:space="preserve">5000 104 005  </v>
          </cell>
          <cell r="B2" t="str">
            <v>F000 104 005</v>
          </cell>
          <cell r="C2" t="str">
            <v>UMLAGE - LOR</v>
          </cell>
        </row>
        <row r="3">
          <cell r="A3" t="str">
            <v xml:space="preserve">5000 104 007  </v>
          </cell>
          <cell r="B3" t="str">
            <v>F000 104 007</v>
          </cell>
          <cell r="C3" t="str">
            <v>UMLAGE WIR4</v>
          </cell>
        </row>
        <row r="4">
          <cell r="A4" t="str">
            <v xml:space="preserve">5000 370 001  </v>
          </cell>
          <cell r="B4" t="str">
            <v>F000 370 001</v>
          </cell>
          <cell r="C4" t="str">
            <v>UMLAGE KANTINE</v>
          </cell>
        </row>
        <row r="5">
          <cell r="A5" t="str">
            <v>5000 401 000</v>
          </cell>
          <cell r="B5" t="str">
            <v>1990 005 320</v>
          </cell>
          <cell r="C5" t="str">
            <v>ILV-DRUCKLUFT</v>
          </cell>
        </row>
        <row r="6">
          <cell r="A6" t="str">
            <v xml:space="preserve">5000 401 101  </v>
          </cell>
          <cell r="B6" t="str">
            <v>F000 401 101</v>
          </cell>
          <cell r="C6" t="str">
            <v>UMLAGE DRUCKLUFT</v>
          </cell>
        </row>
        <row r="7">
          <cell r="A7" t="str">
            <v>5000 404 000</v>
          </cell>
          <cell r="B7" t="str">
            <v>1990 005 310</v>
          </cell>
          <cell r="C7" t="str">
            <v>ILV-STROM</v>
          </cell>
        </row>
        <row r="8">
          <cell r="A8" t="str">
            <v xml:space="preserve">5000 404 101  </v>
          </cell>
          <cell r="B8" t="str">
            <v>F000 404 101</v>
          </cell>
          <cell r="C8" t="str">
            <v>UMLAGE KRAFTSTROM</v>
          </cell>
        </row>
        <row r="9">
          <cell r="A9" t="str">
            <v>5000 406 000</v>
          </cell>
          <cell r="B9" t="str">
            <v>1990 005 340</v>
          </cell>
          <cell r="C9" t="str">
            <v>ILV-WASSER</v>
          </cell>
        </row>
        <row r="10">
          <cell r="A10" t="str">
            <v xml:space="preserve">5000 406 101  </v>
          </cell>
          <cell r="B10" t="str">
            <v>F000 406 101</v>
          </cell>
          <cell r="C10" t="str">
            <v>UMLAGE - WASSER</v>
          </cell>
        </row>
        <row r="11">
          <cell r="A11" t="str">
            <v>5000 407 000</v>
          </cell>
          <cell r="B11" t="str">
            <v>1990 005 350</v>
          </cell>
          <cell r="C11" t="str">
            <v>ILV-BRENNSTOFF UNF NUTZWÄRME</v>
          </cell>
        </row>
        <row r="12">
          <cell r="A12" t="str">
            <v xml:space="preserve">5000 420 101  </v>
          </cell>
          <cell r="B12" t="str">
            <v>F000 420 101</v>
          </cell>
          <cell r="C12" t="str">
            <v>UML. RAUMHEIZUNG</v>
          </cell>
        </row>
        <row r="13">
          <cell r="A13" t="str">
            <v xml:space="preserve">5000 422 101  </v>
          </cell>
          <cell r="B13" t="str">
            <v>F000 422 101</v>
          </cell>
          <cell r="C13" t="str">
            <v>UMLAGE FERNSPRECHANLAGE</v>
          </cell>
        </row>
        <row r="14">
          <cell r="A14" t="str">
            <v xml:space="preserve">5000 430 001  </v>
          </cell>
          <cell r="B14" t="str">
            <v>F000 430 001</v>
          </cell>
          <cell r="C14" t="str">
            <v>UMLAGE - GARDEROBE/WASCHRÄUME</v>
          </cell>
        </row>
        <row r="15">
          <cell r="A15" t="str">
            <v>5000 455 000</v>
          </cell>
          <cell r="B15" t="str">
            <v>1990 005 360</v>
          </cell>
          <cell r="C15" t="str">
            <v>ILV-RAUMKOSTEN</v>
          </cell>
        </row>
        <row r="16">
          <cell r="A16" t="str">
            <v xml:space="preserve">5000 455 021  </v>
          </cell>
          <cell r="B16" t="str">
            <v>F000 455 021</v>
          </cell>
          <cell r="C16" t="str">
            <v>UMLAGE BEBAUTE GRUNDSTÜCKE</v>
          </cell>
        </row>
        <row r="17">
          <cell r="A17" t="str">
            <v xml:space="preserve">5000 455 031  </v>
          </cell>
          <cell r="B17" t="str">
            <v>F000 455 031</v>
          </cell>
          <cell r="C17" t="str">
            <v>UMLAGE REINIGUNG</v>
          </cell>
        </row>
        <row r="18">
          <cell r="A18" t="str">
            <v xml:space="preserve">5000 702 001  </v>
          </cell>
          <cell r="B18" t="str">
            <v>F000 702 001</v>
          </cell>
          <cell r="C18" t="str">
            <v>UMLAGE INNERBETRIEBL. TRANSPORT</v>
          </cell>
        </row>
        <row r="19">
          <cell r="A19" t="str">
            <v xml:space="preserve">5000 738 001  </v>
          </cell>
          <cell r="B19" t="str">
            <v>F000 738 001</v>
          </cell>
          <cell r="C19" t="str">
            <v>UMLAGE FUHRPARK</v>
          </cell>
        </row>
        <row r="20">
          <cell r="A20" t="str">
            <v xml:space="preserve">5000 770 321  </v>
          </cell>
          <cell r="B20" t="str">
            <v>F000 770 321</v>
          </cell>
          <cell r="C20" t="str">
            <v>UMLAGE WERKSCHUTZ</v>
          </cell>
        </row>
        <row r="21">
          <cell r="A21" t="str">
            <v xml:space="preserve">5000 770 341  </v>
          </cell>
          <cell r="B21" t="str">
            <v>F000 770 341</v>
          </cell>
          <cell r="C21" t="str">
            <v>UMLAGE WERKSARZT</v>
          </cell>
        </row>
        <row r="22">
          <cell r="A22" t="str">
            <v xml:space="preserve">5000 770 361 </v>
          </cell>
          <cell r="B22" t="str">
            <v>F000 770 361</v>
          </cell>
          <cell r="C22" t="str">
            <v>UMLAGE BETRIEBSRAT</v>
          </cell>
        </row>
        <row r="23">
          <cell r="A23" t="str">
            <v xml:space="preserve">5000 970 001 </v>
          </cell>
          <cell r="B23" t="str">
            <v>1990 005 370</v>
          </cell>
          <cell r="C23" t="str">
            <v>ILV - Verrechnung</v>
          </cell>
        </row>
        <row r="24">
          <cell r="A24" t="str">
            <v>5000 970 002</v>
          </cell>
          <cell r="B24" t="str">
            <v>1990 005 371</v>
          </cell>
          <cell r="C24" t="str">
            <v>ILV-VERRECHNUNG</v>
          </cell>
        </row>
        <row r="25">
          <cell r="A25" t="str">
            <v>5000 970 009</v>
          </cell>
          <cell r="B25" t="str">
            <v>1990 005 378</v>
          </cell>
          <cell r="C25" t="str">
            <v>ILV-VERRECHNUNG</v>
          </cell>
        </row>
        <row r="26">
          <cell r="A26" t="str">
            <v xml:space="preserve">5001 970 000  </v>
          </cell>
          <cell r="B26" t="str">
            <v>1990 605 083</v>
          </cell>
          <cell r="C26" t="str">
            <v>FERTIGUNGSSTUNDEN</v>
          </cell>
        </row>
        <row r="27">
          <cell r="A27" t="str">
            <v xml:space="preserve">5001 970 002  </v>
          </cell>
          <cell r="B27" t="str">
            <v>1990 005 671</v>
          </cell>
          <cell r="C27" t="str">
            <v>VERRECHNUNG IBL-STUNDEN</v>
          </cell>
        </row>
        <row r="28">
          <cell r="A28" t="str">
            <v xml:space="preserve">5001 970 102  </v>
          </cell>
          <cell r="B28" t="str">
            <v>1990 605 085</v>
          </cell>
          <cell r="C28" t="str">
            <v>VERRECHNUNG ENTWICKLUNG MECHANISCH</v>
          </cell>
        </row>
        <row r="29">
          <cell r="A29" t="str">
            <v xml:space="preserve">5001 970 112  </v>
          </cell>
          <cell r="B29" t="str">
            <v>1990 605 087</v>
          </cell>
          <cell r="C29" t="str">
            <v>VERRECHNUNG ENTWICKLUNG ELEKTRISCH</v>
          </cell>
        </row>
        <row r="30">
          <cell r="A30" t="str">
            <v xml:space="preserve">5001 970 122  </v>
          </cell>
          <cell r="B30" t="str">
            <v>1990 605 089</v>
          </cell>
          <cell r="C30" t="str">
            <v>VERRECHNUNG MVP ENTWICKLUNG</v>
          </cell>
        </row>
        <row r="31">
          <cell r="A31" t="str">
            <v xml:space="preserve">5001 970 132  </v>
          </cell>
          <cell r="B31" t="str">
            <v>1990 605 091</v>
          </cell>
          <cell r="C31" t="str">
            <v>VERRECHNUNG LEIHKONSTRUKTEURE</v>
          </cell>
        </row>
        <row r="32">
          <cell r="A32" t="str">
            <v xml:space="preserve">5001 970 142  </v>
          </cell>
          <cell r="B32" t="str">
            <v>1990 605 094</v>
          </cell>
          <cell r="C32" t="str">
            <v>VERRECHNUNG</v>
          </cell>
        </row>
        <row r="33">
          <cell r="A33" t="str">
            <v xml:space="preserve">5001 970 210  </v>
          </cell>
          <cell r="B33" t="str">
            <v>1990 605 102</v>
          </cell>
          <cell r="C33" t="str">
            <v>LEISTUNGSVERR. MEHRAUFWAND FG-STD</v>
          </cell>
        </row>
        <row r="34">
          <cell r="A34" t="str">
            <v xml:space="preserve">5001 970 212  </v>
          </cell>
          <cell r="B34" t="str">
            <v>1990 605 104</v>
          </cell>
          <cell r="C34" t="str">
            <v>MONTAGESTUNDEN MECHANISCH</v>
          </cell>
        </row>
        <row r="35">
          <cell r="A35" t="str">
            <v xml:space="preserve">5001 970 213  </v>
          </cell>
          <cell r="B35" t="str">
            <v>1990 605 105</v>
          </cell>
          <cell r="C35" t="str">
            <v>MONTAGESTUNDEN ELEKTRISCH</v>
          </cell>
        </row>
        <row r="36">
          <cell r="A36" t="str">
            <v xml:space="preserve">5001 970 770  </v>
          </cell>
          <cell r="B36" t="str">
            <v>1990 605 157</v>
          </cell>
          <cell r="C36" t="str">
            <v>FERTIGUNGSFEHLER TEIL EIGEN</v>
          </cell>
        </row>
        <row r="37">
          <cell r="A37" t="str">
            <v xml:space="preserve">5001 970 900  </v>
          </cell>
          <cell r="B37" t="str">
            <v>1990 605 163</v>
          </cell>
          <cell r="C37" t="str">
            <v>GEMEINKOSTENSTUNDEN</v>
          </cell>
        </row>
        <row r="38">
          <cell r="A38" t="str">
            <v xml:space="preserve">5002 455 003  </v>
          </cell>
          <cell r="B38" t="str">
            <v>1990 601 046</v>
          </cell>
          <cell r="C38" t="str">
            <v>W+I EIGENE GEB, GRUN</v>
          </cell>
        </row>
        <row r="39">
          <cell r="A39" t="str">
            <v xml:space="preserve">5002 509 003 </v>
          </cell>
          <cell r="B39" t="str">
            <v>1990 601 050</v>
          </cell>
          <cell r="C39" t="str">
            <v>FERT.,IH.KL.EINR.GG.</v>
          </cell>
        </row>
        <row r="40">
          <cell r="A40" t="str">
            <v xml:space="preserve">5002 551 143  </v>
          </cell>
          <cell r="B40" t="str">
            <v>1990 601 061</v>
          </cell>
          <cell r="C40" t="str">
            <v>EIGENGEFERTIGTE MODELLE BIS 410 EURO</v>
          </cell>
        </row>
        <row r="41">
          <cell r="A41" t="str">
            <v xml:space="preserve">5002 720 103  </v>
          </cell>
          <cell r="B41" t="str">
            <v>1990 601 071</v>
          </cell>
          <cell r="C41" t="str">
            <v>FORSCHUNGS- UND ENTWICKLUNGSKOSTEN</v>
          </cell>
        </row>
        <row r="42">
          <cell r="A42" t="str">
            <v xml:space="preserve">5002 770 013  </v>
          </cell>
          <cell r="B42" t="str">
            <v>1990 601 073</v>
          </cell>
          <cell r="C42" t="str">
            <v>HANDLAGERTEILE</v>
          </cell>
        </row>
        <row r="43">
          <cell r="A43" t="str">
            <v xml:space="preserve">5002 770 073  </v>
          </cell>
          <cell r="B43" t="str">
            <v>1990 601 078</v>
          </cell>
          <cell r="C43" t="str">
            <v>END/ECS-LEISTUNG FÜR KOSTENSTELLEN</v>
          </cell>
        </row>
        <row r="44">
          <cell r="A44" t="str">
            <v xml:space="preserve">5002 770 093  </v>
          </cell>
          <cell r="B44" t="str">
            <v>1990 601 079</v>
          </cell>
          <cell r="C44" t="str">
            <v>SONSTIGES</v>
          </cell>
        </row>
        <row r="45">
          <cell r="A45" t="str">
            <v xml:space="preserve">5002 820 203  </v>
          </cell>
          <cell r="B45" t="str">
            <v>1990 601 082</v>
          </cell>
          <cell r="C45" t="str">
            <v>MESSEAUFWAND VON MONTEUREN</v>
          </cell>
        </row>
        <row r="46">
          <cell r="A46" t="str">
            <v xml:space="preserve">5002 840 003  </v>
          </cell>
          <cell r="B46" t="str">
            <v>1990 601 083</v>
          </cell>
          <cell r="C46" t="str">
            <v>GARANTIELEISTUNGEN INLAND</v>
          </cell>
        </row>
        <row r="47">
          <cell r="A47" t="str">
            <v xml:space="preserve">5002 840 103  </v>
          </cell>
          <cell r="B47" t="str">
            <v>1990 601 085</v>
          </cell>
          <cell r="C47" t="str">
            <v>GARANTIELEISTUNG AUSLAND</v>
          </cell>
        </row>
        <row r="48">
          <cell r="A48" t="str">
            <v xml:space="preserve">5002 840 303  </v>
          </cell>
          <cell r="B48" t="str">
            <v>1990 601 089</v>
          </cell>
          <cell r="C48" t="str">
            <v>KULANZLEISTUNGEN AUSLAND</v>
          </cell>
        </row>
        <row r="49">
          <cell r="A49" t="str">
            <v xml:space="preserve">5002 860 003  </v>
          </cell>
          <cell r="B49" t="str">
            <v>1990 601 093</v>
          </cell>
          <cell r="C49" t="str">
            <v>SONST.VERKAUFS-, VERTRIEBSGEMEINKOSTEN</v>
          </cell>
        </row>
        <row r="50">
          <cell r="A50" t="str">
            <v xml:space="preserve">5004 444 445 </v>
          </cell>
          <cell r="B50" t="str">
            <v>1991 601 089</v>
          </cell>
          <cell r="C50" t="str">
            <v>SOFFGEMEINKOSTENZUSCHL.FREMDBEARBEITUNG</v>
          </cell>
        </row>
        <row r="51">
          <cell r="A51" t="str">
            <v xml:space="preserve">5060 770 001  </v>
          </cell>
          <cell r="B51" t="str">
            <v>1991 601 093</v>
          </cell>
          <cell r="C51" t="str">
            <v>SONSTIGE STOFF-GEMEINKOSTEN</v>
          </cell>
        </row>
        <row r="52">
          <cell r="A52" t="str">
            <v xml:space="preserve">5210 703 001  </v>
          </cell>
          <cell r="B52" t="str">
            <v>1992 601 089</v>
          </cell>
          <cell r="C52" t="str">
            <v>VERSCHROTTUNGEN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5 Autosom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tie lijst"/>
      <sheetName val="Gegevens lijst"/>
      <sheetName val="AlleenTekst met waarschuwing"/>
      <sheetName val="AlleenTekst validatie"/>
      <sheetName val="GroterDanVorige"/>
      <sheetName val="GeenDuplicaten"/>
      <sheetName val="BeginMetA"/>
      <sheetName val="Patroon"/>
      <sheetName val="Blad1"/>
    </sheetNames>
    <sheetDataSet>
      <sheetData sheetId="0"/>
      <sheetData sheetId="1">
        <row r="2">
          <cell r="A2">
            <v>1</v>
          </cell>
          <cell r="C2" t="str">
            <v>Appels</v>
          </cell>
        </row>
        <row r="3">
          <cell r="A3">
            <v>2</v>
          </cell>
          <cell r="C3" t="str">
            <v>Peren</v>
          </cell>
        </row>
        <row r="4">
          <cell r="A4">
            <v>3</v>
          </cell>
          <cell r="C4" t="str">
            <v>Bananen</v>
          </cell>
        </row>
        <row r="5">
          <cell r="A5">
            <v>4</v>
          </cell>
          <cell r="C5" t="str">
            <v>Druiven</v>
          </cell>
        </row>
        <row r="6">
          <cell r="A6">
            <v>5</v>
          </cell>
          <cell r="C6" t="str">
            <v>Tomaten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evens lijst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tie externe lijst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dr. 6 Validatie lijst 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n"/>
      <sheetName val="Artikelen"/>
      <sheetName val="Verticaalzoeken"/>
      <sheetName val="2013"/>
      <sheetName val="2014"/>
      <sheetName val="SAMENVOEGEN"/>
      <sheetName val="Draaitabellen"/>
      <sheetName val="Tabel"/>
      <sheetName val="Macro"/>
      <sheetName val="Excel oefeningen"/>
    </sheetNames>
    <sheetDataSet>
      <sheetData sheetId="0"/>
      <sheetData sheetId="1" refreshError="1">
        <row r="8">
          <cell r="A8" t="str">
            <v>Artikel 1</v>
          </cell>
        </row>
        <row r="9">
          <cell r="A9" t="str">
            <v>Artikel 2</v>
          </cell>
        </row>
        <row r="10">
          <cell r="A10" t="str">
            <v>Artikel 3</v>
          </cell>
        </row>
        <row r="11">
          <cell r="A11" t="str">
            <v>Artikel 4</v>
          </cell>
        </row>
        <row r="12">
          <cell r="A12" t="str">
            <v>Artikel 5</v>
          </cell>
        </row>
        <row r="13">
          <cell r="A13" t="str">
            <v>Artikel 6</v>
          </cell>
        </row>
        <row r="14">
          <cell r="A14" t="str">
            <v>Artikel 7</v>
          </cell>
        </row>
        <row r="15">
          <cell r="A15" t="str">
            <v>Artikel 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6 Statistiche functi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6 Statistiche functi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1 Opstarten"/>
      <sheetName val="Blok 1 Rij-Kolom en Cellen"/>
      <sheetName val="Blok 1 Specifieke onderdelen"/>
      <sheetName val="Blok 2 Cursors  "/>
      <sheetName val="Blok 2 Bladeren"/>
      <sheetName val="Blok 2 Invoeren"/>
      <sheetName val="Blok 2 Automatisch doorvoeren"/>
      <sheetName val="Blok 2 Selecteren"/>
      <sheetName val="Blok 2 Vulgreep"/>
      <sheetName val="Blok 3 Opslaan en Opslaan als"/>
      <sheetName val="Blok 3 Openen van bestanden"/>
      <sheetName val="Blok 3 Randen en Opmaak"/>
      <sheetName val="Blok 4 Tekst Basisoefeningen"/>
      <sheetName val="Blok 4 Transponeren"/>
      <sheetName val="Blok 4 Basisoefeningen"/>
      <sheetName val="Alleen voor uitblinkers"/>
      <sheetName val="Blok 5 Formules invoeren"/>
      <sheetName val="Blok 5 4e kwartaal"/>
      <sheetName val="Blok 5 Kasboekformules "/>
      <sheetName val="Blok 5 Absolute cel invoeren"/>
      <sheetName val="Blok 6 Autosom"/>
      <sheetName val="Blok 6 Functie Som"/>
      <sheetName val="Blok 6 Statistiche functie"/>
      <sheetName val="Blok 6 Logische functies (1)"/>
      <sheetName val="Blok 6 Logische functies (2)"/>
      <sheetName val="Blok 6 Logische genesteld optio"/>
      <sheetName val="Blok 6 Financieele functies "/>
      <sheetName val="Blok 6 Beveiligen"/>
      <sheetName val="Blok 7 Symbolen en Uitlijnen"/>
      <sheetName val="Blok 7 Celeigenschappen"/>
      <sheetName val="Blok 7 Sorteren en vastzetten"/>
      <sheetName val="Blok 7 Cliparts invoegen"/>
      <sheetName val="Blok 7 Grafiek invoegen"/>
      <sheetName val="Blok 8 Pagina eindvoorbeeld"/>
      <sheetName val="Blok 8 Verticaal zoek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4">
          <cell r="C34">
            <v>180</v>
          </cell>
          <cell r="D34">
            <v>175</v>
          </cell>
          <cell r="E34">
            <v>155</v>
          </cell>
          <cell r="F34">
            <v>145</v>
          </cell>
          <cell r="G34">
            <v>265</v>
          </cell>
          <cell r="H34">
            <v>275</v>
          </cell>
          <cell r="I34">
            <v>235</v>
          </cell>
        </row>
        <row r="35">
          <cell r="C35">
            <v>5</v>
          </cell>
          <cell r="D35">
            <v>15</v>
          </cell>
          <cell r="E35">
            <v>5</v>
          </cell>
          <cell r="F35">
            <v>0</v>
          </cell>
          <cell r="G35">
            <v>10</v>
          </cell>
          <cell r="H35">
            <v>15</v>
          </cell>
          <cell r="I35">
            <v>15</v>
          </cell>
        </row>
        <row r="36">
          <cell r="C36">
            <v>46.8</v>
          </cell>
          <cell r="D36">
            <v>45.5</v>
          </cell>
          <cell r="E36">
            <v>40.299999999999997</v>
          </cell>
          <cell r="F36">
            <v>37.700000000000003</v>
          </cell>
          <cell r="G36">
            <v>68.900000000000006</v>
          </cell>
          <cell r="H36">
            <v>71.5</v>
          </cell>
          <cell r="I36">
            <v>61.1</v>
          </cell>
        </row>
        <row r="37">
          <cell r="C37">
            <v>28.7</v>
          </cell>
          <cell r="D37">
            <v>24.6</v>
          </cell>
          <cell r="E37">
            <v>32.799999999999997</v>
          </cell>
          <cell r="F37">
            <v>32.799999999999997</v>
          </cell>
          <cell r="G37">
            <v>36.9</v>
          </cell>
          <cell r="H37">
            <v>32.799999999999997</v>
          </cell>
          <cell r="I37">
            <v>28.7</v>
          </cell>
        </row>
        <row r="38">
          <cell r="C38">
            <v>49.5</v>
          </cell>
          <cell r="D38">
            <v>40.5</v>
          </cell>
          <cell r="E38">
            <v>36</v>
          </cell>
          <cell r="F38">
            <v>32.5</v>
          </cell>
          <cell r="G38">
            <v>45</v>
          </cell>
          <cell r="H38">
            <v>49.5</v>
          </cell>
          <cell r="I38">
            <v>36</v>
          </cell>
        </row>
        <row r="39">
          <cell r="C39">
            <v>10.5</v>
          </cell>
          <cell r="D39">
            <v>14</v>
          </cell>
          <cell r="E39">
            <v>14</v>
          </cell>
          <cell r="F39">
            <v>10.5</v>
          </cell>
          <cell r="G39">
            <v>17.5</v>
          </cell>
          <cell r="H39">
            <v>17.5</v>
          </cell>
          <cell r="I39">
            <v>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1 Opstarten"/>
      <sheetName val="Blok 1 Rij-Kolom en Cellen"/>
      <sheetName val="Blok 1 Specifieke onderdelen"/>
      <sheetName val="Blok 2 Cursors  "/>
      <sheetName val="Blok 2 Bladeren"/>
      <sheetName val="Blok 2 Invoeren"/>
      <sheetName val="Blok 2 Automatisch doorvoeren"/>
      <sheetName val="Blok 2 Selecteren"/>
      <sheetName val="Blok 2 Vulgreep"/>
      <sheetName val="Blok 3 Opslaan en Opslaan als"/>
      <sheetName val="Blok 3 Openen van bestanden"/>
      <sheetName val="Blok 3 Randen en Opmaak"/>
      <sheetName val="Blok 4 Tekst Basisoefeningen"/>
      <sheetName val="Blok 4 Transponeren"/>
      <sheetName val="Blok 4 Basisoefeningen"/>
      <sheetName val="Alleen voor uitblinkers"/>
      <sheetName val="Blok 5 Formules invoeren"/>
      <sheetName val="Blok 5 4e kwartaal"/>
      <sheetName val="Blok 5 Kasboekformules "/>
      <sheetName val="Blok 5 Absolute cel invoeren"/>
      <sheetName val="Blok 6 Autosom"/>
      <sheetName val="Blok 6 Functie Som"/>
      <sheetName val="Blok 6 Statistiche functie"/>
      <sheetName val="Blok 6 Logische functies (1)"/>
      <sheetName val="Blok 6 Logische functies (2)"/>
      <sheetName val="Blok 6 Logische genesteld optio"/>
      <sheetName val="Blok 6 Financieele functies "/>
      <sheetName val="Blok 6 Beveiligen"/>
      <sheetName val="Blok 7 Symbolen en Uitlijnen"/>
      <sheetName val="Blok 7 Celeigenschappen"/>
      <sheetName val="Blok 7 Sorteren en vastzetten"/>
      <sheetName val="Blok 7 Cliparts invoegen"/>
      <sheetName val="Blok 7 Grafiek invoegen"/>
      <sheetName val="Blok 8 Pagina eindvoorbeeld"/>
      <sheetName val="Blok 8 Verticaal zoek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4">
          <cell r="C34">
            <v>180</v>
          </cell>
          <cell r="D34">
            <v>175</v>
          </cell>
          <cell r="E34">
            <v>155</v>
          </cell>
          <cell r="F34">
            <v>145</v>
          </cell>
          <cell r="G34">
            <v>265</v>
          </cell>
          <cell r="H34">
            <v>275</v>
          </cell>
          <cell r="I34">
            <v>235</v>
          </cell>
        </row>
        <row r="35">
          <cell r="C35">
            <v>5</v>
          </cell>
          <cell r="D35">
            <v>15</v>
          </cell>
          <cell r="E35">
            <v>5</v>
          </cell>
          <cell r="F35">
            <v>0</v>
          </cell>
          <cell r="G35">
            <v>10</v>
          </cell>
          <cell r="H35">
            <v>15</v>
          </cell>
          <cell r="I35">
            <v>15</v>
          </cell>
        </row>
        <row r="36">
          <cell r="C36">
            <v>46.8</v>
          </cell>
          <cell r="D36">
            <v>45.5</v>
          </cell>
          <cell r="E36">
            <v>40.299999999999997</v>
          </cell>
          <cell r="F36">
            <v>37.700000000000003</v>
          </cell>
          <cell r="G36">
            <v>68.900000000000006</v>
          </cell>
          <cell r="H36">
            <v>71.5</v>
          </cell>
          <cell r="I36">
            <v>61.1</v>
          </cell>
        </row>
        <row r="37">
          <cell r="C37">
            <v>28.7</v>
          </cell>
          <cell r="D37">
            <v>24.6</v>
          </cell>
          <cell r="E37">
            <v>32.799999999999997</v>
          </cell>
          <cell r="F37">
            <v>32.799999999999997</v>
          </cell>
          <cell r="G37">
            <v>36.9</v>
          </cell>
          <cell r="H37">
            <v>32.799999999999997</v>
          </cell>
          <cell r="I37">
            <v>28.7</v>
          </cell>
        </row>
        <row r="38">
          <cell r="C38">
            <v>49.5</v>
          </cell>
          <cell r="D38">
            <v>40.5</v>
          </cell>
          <cell r="E38">
            <v>36</v>
          </cell>
          <cell r="F38">
            <v>32.5</v>
          </cell>
          <cell r="G38">
            <v>45</v>
          </cell>
          <cell r="H38">
            <v>49.5</v>
          </cell>
          <cell r="I38">
            <v>36</v>
          </cell>
        </row>
        <row r="39">
          <cell r="C39">
            <v>10.5</v>
          </cell>
          <cell r="D39">
            <v>14</v>
          </cell>
          <cell r="E39">
            <v>14</v>
          </cell>
          <cell r="F39">
            <v>10.5</v>
          </cell>
          <cell r="G39">
            <v>17.5</v>
          </cell>
          <cell r="H39">
            <v>17.5</v>
          </cell>
          <cell r="I39">
            <v>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1a Als en En functie"/>
      <sheetName val="Opdr.12 Dubbelen opsporen"/>
      <sheetName val="Opdr.13 Dubplicaten deleten"/>
      <sheetName val="Opdr. 14 ALS.DATUMTIJD"/>
      <sheetName val="Opdr. 15 Tijd optelling"/>
      <sheetName val="Opdr.16 uren over 24 uur "/>
      <sheetName val="Opd.17 VERT.ZOEKEN "/>
      <sheetName val="Opd 18 VERT.Z Op onderdelen "/>
      <sheetName val="Codes oud en nieuw"/>
      <sheetName val="Oprd. 20 Draaitabel"/>
      <sheetName val="Opd.19 Formulieren knoppen"/>
      <sheetName val="Data "/>
      <sheetName val="Opdr.20a Draaigrafieken"/>
      <sheetName val="Opd.21 Macro's"/>
      <sheetName val="Grafiek"/>
      <sheetName val="Opd. 22 Beveiligen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J5" t="str">
            <v>boter</v>
          </cell>
        </row>
        <row r="6">
          <cell r="J6" t="str">
            <v>melk</v>
          </cell>
        </row>
        <row r="7">
          <cell r="J7" t="str">
            <v>eieren</v>
          </cell>
        </row>
        <row r="8">
          <cell r="J8" t="str">
            <v>Koek</v>
          </cell>
        </row>
        <row r="9">
          <cell r="J9" t="str">
            <v>mee</v>
          </cell>
        </row>
        <row r="10">
          <cell r="J10" t="str">
            <v>pudding</v>
          </cell>
        </row>
        <row r="11">
          <cell r="J11" t="str">
            <v>snoep</v>
          </cell>
        </row>
        <row r="12">
          <cell r="J12" t="str">
            <v>nootjes</v>
          </cell>
        </row>
      </sheetData>
      <sheetData sheetId="7">
        <row r="3">
          <cell r="E3" t="str">
            <v>schroef</v>
          </cell>
        </row>
        <row r="4">
          <cell r="E4" t="str">
            <v>bout</v>
          </cell>
        </row>
        <row r="5">
          <cell r="E5" t="str">
            <v>hamer</v>
          </cell>
        </row>
        <row r="6">
          <cell r="E6" t="str">
            <v>nagel</v>
          </cell>
        </row>
        <row r="7">
          <cell r="E7" t="str">
            <v>tang</v>
          </cell>
        </row>
        <row r="8">
          <cell r="E8" t="str">
            <v>pen</v>
          </cell>
        </row>
        <row r="9">
          <cell r="E9" t="str">
            <v>kniptang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 xml:space="preserve">5000 104 005  </v>
          </cell>
          <cell r="B2" t="str">
            <v>F000 104 005</v>
          </cell>
          <cell r="C2" t="str">
            <v>UMLAGE - LOR</v>
          </cell>
        </row>
        <row r="3">
          <cell r="A3" t="str">
            <v xml:space="preserve">5000 104 007  </v>
          </cell>
          <cell r="B3" t="str">
            <v>F000 104 007</v>
          </cell>
          <cell r="C3" t="str">
            <v>UMLAGE WIR4</v>
          </cell>
        </row>
        <row r="4">
          <cell r="A4" t="str">
            <v xml:space="preserve">5000 370 001  </v>
          </cell>
          <cell r="B4" t="str">
            <v>F000 370 001</v>
          </cell>
          <cell r="C4" t="str">
            <v>UMLAGE KANTINE</v>
          </cell>
        </row>
        <row r="5">
          <cell r="A5" t="str">
            <v>5000 401 000</v>
          </cell>
          <cell r="B5" t="str">
            <v>1990 005 320</v>
          </cell>
          <cell r="C5" t="str">
            <v>ILV-DRUCKLUFT</v>
          </cell>
        </row>
        <row r="6">
          <cell r="A6" t="str">
            <v xml:space="preserve">5000 401 101  </v>
          </cell>
          <cell r="B6" t="str">
            <v>F000 401 101</v>
          </cell>
          <cell r="C6" t="str">
            <v>UMLAGE DRUCKLUFT</v>
          </cell>
        </row>
        <row r="7">
          <cell r="A7" t="str">
            <v>5000 404 000</v>
          </cell>
          <cell r="B7" t="str">
            <v>1990 005 310</v>
          </cell>
          <cell r="C7" t="str">
            <v>ILV-STROM</v>
          </cell>
        </row>
        <row r="8">
          <cell r="A8" t="str">
            <v xml:space="preserve">5000 404 101  </v>
          </cell>
          <cell r="B8" t="str">
            <v>F000 404 101</v>
          </cell>
          <cell r="C8" t="str">
            <v>UMLAGE KRAFTSTROM</v>
          </cell>
        </row>
        <row r="9">
          <cell r="A9" t="str">
            <v>5000 406 000</v>
          </cell>
          <cell r="B9" t="str">
            <v>1990 005 340</v>
          </cell>
          <cell r="C9" t="str">
            <v>ILV-WASSER</v>
          </cell>
        </row>
        <row r="10">
          <cell r="A10" t="str">
            <v xml:space="preserve">5000 406 101  </v>
          </cell>
          <cell r="B10" t="str">
            <v>F000 406 101</v>
          </cell>
          <cell r="C10" t="str">
            <v>UMLAGE - WASSER</v>
          </cell>
        </row>
        <row r="11">
          <cell r="A11" t="str">
            <v>5000 407 000</v>
          </cell>
          <cell r="B11" t="str">
            <v>1990 005 350</v>
          </cell>
          <cell r="C11" t="str">
            <v>ILV-BRENNSTOFF UNF NUTZWÄRME</v>
          </cell>
        </row>
        <row r="12">
          <cell r="A12" t="str">
            <v xml:space="preserve">5000 420 101  </v>
          </cell>
          <cell r="B12" t="str">
            <v>F000 420 101</v>
          </cell>
          <cell r="C12" t="str">
            <v>UML. RAUMHEIZUNG</v>
          </cell>
        </row>
        <row r="13">
          <cell r="A13" t="str">
            <v xml:space="preserve">5000 422 101  </v>
          </cell>
          <cell r="B13" t="str">
            <v>F000 422 101</v>
          </cell>
          <cell r="C13" t="str">
            <v>UMLAGE FERNSPRECHANLAGE</v>
          </cell>
        </row>
        <row r="14">
          <cell r="A14" t="str">
            <v xml:space="preserve">5000 430 001  </v>
          </cell>
          <cell r="B14" t="str">
            <v>F000 430 001</v>
          </cell>
          <cell r="C14" t="str">
            <v>UMLAGE - GARDEROBE/WASCHRÄUME</v>
          </cell>
        </row>
        <row r="15">
          <cell r="A15" t="str">
            <v>5000 455 000</v>
          </cell>
          <cell r="B15" t="str">
            <v>1990 005 360</v>
          </cell>
          <cell r="C15" t="str">
            <v>ILV-RAUMKOSTEN</v>
          </cell>
        </row>
        <row r="16">
          <cell r="A16" t="str">
            <v xml:space="preserve">5000 455 021  </v>
          </cell>
          <cell r="B16" t="str">
            <v>F000 455 021</v>
          </cell>
          <cell r="C16" t="str">
            <v>UMLAGE BEBAUTE GRUNDSTÜCKE</v>
          </cell>
        </row>
        <row r="17">
          <cell r="A17" t="str">
            <v xml:space="preserve">5000 455 031  </v>
          </cell>
          <cell r="B17" t="str">
            <v>F000 455 031</v>
          </cell>
          <cell r="C17" t="str">
            <v>UMLAGE REINIGUNG</v>
          </cell>
        </row>
        <row r="18">
          <cell r="A18" t="str">
            <v xml:space="preserve">5000 702 001  </v>
          </cell>
          <cell r="B18" t="str">
            <v>F000 702 001</v>
          </cell>
          <cell r="C18" t="str">
            <v>UMLAGE INNERBETRIEBL. TRANSPORT</v>
          </cell>
        </row>
        <row r="19">
          <cell r="A19" t="str">
            <v xml:space="preserve">5000 738 001  </v>
          </cell>
          <cell r="B19" t="str">
            <v>F000 738 001</v>
          </cell>
          <cell r="C19" t="str">
            <v>UMLAGE FUHRPARK</v>
          </cell>
        </row>
        <row r="20">
          <cell r="A20" t="str">
            <v xml:space="preserve">5000 770 321  </v>
          </cell>
          <cell r="B20" t="str">
            <v>F000 770 321</v>
          </cell>
          <cell r="C20" t="str">
            <v>UMLAGE WERKSCHUTZ</v>
          </cell>
        </row>
        <row r="21">
          <cell r="A21" t="str">
            <v xml:space="preserve">5000 770 341  </v>
          </cell>
          <cell r="B21" t="str">
            <v>F000 770 341</v>
          </cell>
          <cell r="C21" t="str">
            <v>UMLAGE WERKSARZT</v>
          </cell>
        </row>
        <row r="22">
          <cell r="A22" t="str">
            <v xml:space="preserve">5000 770 361 </v>
          </cell>
          <cell r="B22" t="str">
            <v>F000 770 361</v>
          </cell>
          <cell r="C22" t="str">
            <v>UMLAGE BETRIEBSRAT</v>
          </cell>
        </row>
        <row r="23">
          <cell r="A23" t="str">
            <v xml:space="preserve">5000 970 001 </v>
          </cell>
          <cell r="B23" t="str">
            <v>1990 005 370</v>
          </cell>
          <cell r="C23" t="str">
            <v>ILV - Verrechnung</v>
          </cell>
        </row>
        <row r="24">
          <cell r="A24" t="str">
            <v>5000 970 002</v>
          </cell>
          <cell r="B24" t="str">
            <v>1990 005 371</v>
          </cell>
          <cell r="C24" t="str">
            <v>ILV-VERRECHNUNG</v>
          </cell>
        </row>
        <row r="25">
          <cell r="A25" t="str">
            <v>5000 970 009</v>
          </cell>
          <cell r="B25" t="str">
            <v>1990 005 378</v>
          </cell>
          <cell r="C25" t="str">
            <v>ILV-VERRECHNUNG</v>
          </cell>
        </row>
        <row r="26">
          <cell r="A26" t="str">
            <v xml:space="preserve">5001 970 000  </v>
          </cell>
          <cell r="B26" t="str">
            <v>1990 605 083</v>
          </cell>
          <cell r="C26" t="str">
            <v>FERTIGUNGSSTUNDEN</v>
          </cell>
        </row>
        <row r="27">
          <cell r="A27" t="str">
            <v xml:space="preserve">5001 970 002  </v>
          </cell>
          <cell r="B27" t="str">
            <v>1990 005 671</v>
          </cell>
          <cell r="C27" t="str">
            <v>VERRECHNUNG IBL-STUNDEN</v>
          </cell>
        </row>
        <row r="28">
          <cell r="A28" t="str">
            <v xml:space="preserve">5001 970 102  </v>
          </cell>
          <cell r="B28" t="str">
            <v>1990 605 085</v>
          </cell>
          <cell r="C28" t="str">
            <v>VERRECHNUNG ENTWICKLUNG MECHANISCH</v>
          </cell>
        </row>
        <row r="29">
          <cell r="A29" t="str">
            <v xml:space="preserve">5001 970 112  </v>
          </cell>
          <cell r="B29" t="str">
            <v>1990 605 087</v>
          </cell>
          <cell r="C29" t="str">
            <v>VERRECHNUNG ENTWICKLUNG ELEKTRISCH</v>
          </cell>
        </row>
        <row r="30">
          <cell r="A30" t="str">
            <v xml:space="preserve">5001 970 122  </v>
          </cell>
          <cell r="B30" t="str">
            <v>1990 605 089</v>
          </cell>
          <cell r="C30" t="str">
            <v>VERRECHNUNG MVP ENTWICKLUNG</v>
          </cell>
        </row>
        <row r="31">
          <cell r="A31" t="str">
            <v xml:space="preserve">5001 970 132  </v>
          </cell>
          <cell r="B31" t="str">
            <v>1990 605 091</v>
          </cell>
          <cell r="C31" t="str">
            <v>VERRECHNUNG LEIHKONSTRUKTEURE</v>
          </cell>
        </row>
        <row r="32">
          <cell r="A32" t="str">
            <v xml:space="preserve">5001 970 142  </v>
          </cell>
          <cell r="B32" t="str">
            <v>1990 605 094</v>
          </cell>
          <cell r="C32" t="str">
            <v>VERRECHNUNG</v>
          </cell>
        </row>
        <row r="33">
          <cell r="A33" t="str">
            <v xml:space="preserve">5001 970 210  </v>
          </cell>
          <cell r="B33" t="str">
            <v>1990 605 102</v>
          </cell>
          <cell r="C33" t="str">
            <v>LEISTUNGSVERR. MEHRAUFWAND FG-STD</v>
          </cell>
        </row>
        <row r="34">
          <cell r="A34" t="str">
            <v xml:space="preserve">5001 970 212  </v>
          </cell>
          <cell r="B34" t="str">
            <v>1990 605 104</v>
          </cell>
          <cell r="C34" t="str">
            <v>MONTAGESTUNDEN MECHANISCH</v>
          </cell>
        </row>
        <row r="35">
          <cell r="A35" t="str">
            <v xml:space="preserve">5001 970 213  </v>
          </cell>
          <cell r="B35" t="str">
            <v>1990 605 105</v>
          </cell>
          <cell r="C35" t="str">
            <v>MONTAGESTUNDEN ELEKTRISCH</v>
          </cell>
        </row>
        <row r="36">
          <cell r="A36" t="str">
            <v xml:space="preserve">5001 970 770  </v>
          </cell>
          <cell r="B36" t="str">
            <v>1990 605 157</v>
          </cell>
          <cell r="C36" t="str">
            <v>FERTIGUNGSFEHLER TEIL EIGEN</v>
          </cell>
        </row>
        <row r="37">
          <cell r="A37" t="str">
            <v xml:space="preserve">5001 970 900  </v>
          </cell>
          <cell r="B37" t="str">
            <v>1990 605 163</v>
          </cell>
          <cell r="C37" t="str">
            <v>GEMEINKOSTENSTUNDEN</v>
          </cell>
        </row>
        <row r="38">
          <cell r="A38" t="str">
            <v xml:space="preserve">5002 455 003  </v>
          </cell>
          <cell r="B38" t="str">
            <v>1990 601 046</v>
          </cell>
          <cell r="C38" t="str">
            <v>W+I EIGENE GEB, GRUN</v>
          </cell>
        </row>
        <row r="39">
          <cell r="A39" t="str">
            <v xml:space="preserve">5002 509 003 </v>
          </cell>
          <cell r="B39" t="str">
            <v>1990 601 050</v>
          </cell>
          <cell r="C39" t="str">
            <v>FERT.,IH.KL.EINR.GG.</v>
          </cell>
        </row>
        <row r="40">
          <cell r="A40" t="str">
            <v xml:space="preserve">5002 551 143  </v>
          </cell>
          <cell r="B40" t="str">
            <v>1990 601 061</v>
          </cell>
          <cell r="C40" t="str">
            <v>EIGENGEFERTIGTE MODELLE BIS 410 EURO</v>
          </cell>
        </row>
        <row r="41">
          <cell r="A41" t="str">
            <v xml:space="preserve">5002 720 103  </v>
          </cell>
          <cell r="B41" t="str">
            <v>1990 601 071</v>
          </cell>
          <cell r="C41" t="str">
            <v>FORSCHUNGS- UND ENTWICKLUNGSKOSTEN</v>
          </cell>
        </row>
        <row r="42">
          <cell r="A42" t="str">
            <v xml:space="preserve">5002 770 013  </v>
          </cell>
          <cell r="B42" t="str">
            <v>1990 601 073</v>
          </cell>
          <cell r="C42" t="str">
            <v>HANDLAGERTEILE</v>
          </cell>
        </row>
        <row r="43">
          <cell r="A43" t="str">
            <v xml:space="preserve">5002 770 073  </v>
          </cell>
          <cell r="B43" t="str">
            <v>1990 601 078</v>
          </cell>
          <cell r="C43" t="str">
            <v>END/ECS-LEISTUNG FÜR KOSTENSTELLEN</v>
          </cell>
        </row>
        <row r="44">
          <cell r="A44" t="str">
            <v xml:space="preserve">5002 770 093  </v>
          </cell>
          <cell r="B44" t="str">
            <v>1990 601 079</v>
          </cell>
          <cell r="C44" t="str">
            <v>SONSTIGES</v>
          </cell>
        </row>
        <row r="45">
          <cell r="A45" t="str">
            <v xml:space="preserve">5002 820 203  </v>
          </cell>
          <cell r="B45" t="str">
            <v>1990 601 082</v>
          </cell>
          <cell r="C45" t="str">
            <v>MESSEAUFWAND VON MONTEUREN</v>
          </cell>
        </row>
        <row r="46">
          <cell r="A46" t="str">
            <v xml:space="preserve">5002 840 003  </v>
          </cell>
          <cell r="B46" t="str">
            <v>1990 601 083</v>
          </cell>
          <cell r="C46" t="str">
            <v>GARANTIELEISTUNGEN INLAND</v>
          </cell>
        </row>
        <row r="47">
          <cell r="A47" t="str">
            <v xml:space="preserve">5002 840 103  </v>
          </cell>
          <cell r="B47" t="str">
            <v>1990 601 085</v>
          </cell>
          <cell r="C47" t="str">
            <v>GARANTIELEISTUNG AUSLAND</v>
          </cell>
        </row>
        <row r="48">
          <cell r="A48" t="str">
            <v xml:space="preserve">5002 840 303  </v>
          </cell>
          <cell r="B48" t="str">
            <v>1990 601 089</v>
          </cell>
          <cell r="C48" t="str">
            <v>KULANZLEISTUNGEN AUSLAND</v>
          </cell>
        </row>
        <row r="49">
          <cell r="A49" t="str">
            <v xml:space="preserve">5002 860 003  </v>
          </cell>
          <cell r="B49" t="str">
            <v>1990 601 093</v>
          </cell>
          <cell r="C49" t="str">
            <v>SONST.VERKAUFS-, VERTRIEBSGEMEINKOSTEN</v>
          </cell>
        </row>
        <row r="50">
          <cell r="A50" t="str">
            <v xml:space="preserve">5004 444 445 </v>
          </cell>
          <cell r="B50" t="str">
            <v>1991 601 089</v>
          </cell>
          <cell r="C50" t="str">
            <v>SOFFGEMEINKOSTENZUSCHL.FREMDBEARBEITUNG</v>
          </cell>
        </row>
        <row r="51">
          <cell r="A51" t="str">
            <v xml:space="preserve">5060 770 001  </v>
          </cell>
          <cell r="B51" t="str">
            <v>1991 601 093</v>
          </cell>
          <cell r="C51" t="str">
            <v>SONSTIGE STOFF-GEMEINKOSTEN</v>
          </cell>
        </row>
        <row r="52">
          <cell r="A52" t="str">
            <v xml:space="preserve">5210 703 001  </v>
          </cell>
          <cell r="B52" t="str">
            <v>1992 601 089</v>
          </cell>
          <cell r="C52" t="str">
            <v>VERSCHROTTUNGEN</v>
          </cell>
        </row>
      </sheetData>
      <sheetData sheetId="22"/>
      <sheetData sheetId="23"/>
      <sheetData sheetId="24"/>
      <sheetData sheetId="25"/>
      <sheetData sheetId="26"/>
      <sheetData sheetId="27" refreshError="1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oudsopgave "/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 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2 Als en En "/>
      <sheetName val="Opdr. 13 Als absolute cel "/>
      <sheetName val="Opdr. 14 Voorwaardelijke opmaak"/>
      <sheetName val="Opdr.15 Dubbelen opsporen"/>
      <sheetName val="Opdr.16 Dubplicaten deleten"/>
      <sheetName val="Opdr. 17 ALS.DATUMTIJD"/>
      <sheetName val="Opdr. 18 Tijd optelling"/>
      <sheetName val="Opdr.19 uren over 24 uur "/>
      <sheetName val="Opd.20 VERT.ZOEKEN "/>
      <sheetName val="Opd.20aVERT.ZOEKEN"/>
      <sheetName val="Opdr. 21 VERT.ZOEKEN absoluut"/>
      <sheetName val="Opd 22 VERT.Z Op onderdelen "/>
      <sheetName val="Codes oud en nieuw"/>
      <sheetName val="Opd.23 Formulieren knoppen"/>
      <sheetName val="Oprd. 24 Draaitabel"/>
      <sheetName val="Data "/>
      <sheetName val="Opdr.25 Draaigrafieken"/>
      <sheetName val="Opd.26 Macro's"/>
      <sheetName val="Opd. 27 Beveiligen"/>
      <sheetName val="Opdr. 28 Subtotalen"/>
      <sheetName val="Handige koppelin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 t="str">
            <v xml:space="preserve">5000 104 005  </v>
          </cell>
          <cell r="B2" t="str">
            <v>F000 104 005</v>
          </cell>
          <cell r="C2" t="str">
            <v>UMLAGE - LOR</v>
          </cell>
        </row>
        <row r="3">
          <cell r="A3" t="str">
            <v xml:space="preserve">5000 104 007  </v>
          </cell>
          <cell r="B3" t="str">
            <v>F000 104 007</v>
          </cell>
          <cell r="C3" t="str">
            <v>UMLAGE WIR4</v>
          </cell>
        </row>
        <row r="4">
          <cell r="A4" t="str">
            <v xml:space="preserve">5000 370 001  </v>
          </cell>
          <cell r="B4" t="str">
            <v>F000 370 001</v>
          </cell>
          <cell r="C4" t="str">
            <v>UMLAGE KANTINE</v>
          </cell>
        </row>
        <row r="5">
          <cell r="A5" t="str">
            <v>5000 401 000</v>
          </cell>
          <cell r="B5" t="str">
            <v>1990 005 320</v>
          </cell>
          <cell r="C5" t="str">
            <v>ILV-DRUCKLUFT</v>
          </cell>
        </row>
        <row r="6">
          <cell r="A6" t="str">
            <v xml:space="preserve">5000 401 101  </v>
          </cell>
          <cell r="B6" t="str">
            <v>F000 401 101</v>
          </cell>
          <cell r="C6" t="str">
            <v>UMLAGE DRUCKLUFT</v>
          </cell>
        </row>
        <row r="7">
          <cell r="A7" t="str">
            <v>5000 404 000</v>
          </cell>
          <cell r="B7" t="str">
            <v>1990 005 310</v>
          </cell>
          <cell r="C7" t="str">
            <v>ILV-STROM</v>
          </cell>
        </row>
        <row r="8">
          <cell r="A8" t="str">
            <v xml:space="preserve">5000 404 101  </v>
          </cell>
          <cell r="B8" t="str">
            <v>F000 404 101</v>
          </cell>
          <cell r="C8" t="str">
            <v>UMLAGE KRAFTSTROM</v>
          </cell>
        </row>
        <row r="9">
          <cell r="A9" t="str">
            <v>5000 406 000</v>
          </cell>
          <cell r="B9" t="str">
            <v>1990 005 340</v>
          </cell>
          <cell r="C9" t="str">
            <v>ILV-WASSER</v>
          </cell>
        </row>
        <row r="10">
          <cell r="A10" t="str">
            <v xml:space="preserve">5000 406 101  </v>
          </cell>
          <cell r="B10" t="str">
            <v>F000 406 101</v>
          </cell>
          <cell r="C10" t="str">
            <v>UMLAGE - WASSER</v>
          </cell>
        </row>
        <row r="11">
          <cell r="A11" t="str">
            <v>5000 407 000</v>
          </cell>
          <cell r="B11" t="str">
            <v>1990 005 350</v>
          </cell>
          <cell r="C11" t="str">
            <v>ILV-BRENNSTOFF UNF NUTZWÄRME</v>
          </cell>
        </row>
        <row r="12">
          <cell r="A12" t="str">
            <v xml:space="preserve">5000 420 101  </v>
          </cell>
          <cell r="B12" t="str">
            <v>F000 420 101</v>
          </cell>
          <cell r="C12" t="str">
            <v>UML. RAUMHEIZUNG</v>
          </cell>
        </row>
        <row r="13">
          <cell r="A13" t="str">
            <v xml:space="preserve">5000 422 101  </v>
          </cell>
          <cell r="B13" t="str">
            <v>F000 422 101</v>
          </cell>
          <cell r="C13" t="str">
            <v>UMLAGE FERNSPRECHANLAGE</v>
          </cell>
        </row>
        <row r="14">
          <cell r="A14" t="str">
            <v xml:space="preserve">5000 430 001  </v>
          </cell>
          <cell r="B14" t="str">
            <v>F000 430 001</v>
          </cell>
          <cell r="C14" t="str">
            <v>UMLAGE - GARDEROBE/WASCHRÄUME</v>
          </cell>
        </row>
        <row r="15">
          <cell r="A15" t="str">
            <v>5000 455 000</v>
          </cell>
          <cell r="B15" t="str">
            <v>1990 005 360</v>
          </cell>
          <cell r="C15" t="str">
            <v>ILV-RAUMKOSTEN</v>
          </cell>
        </row>
        <row r="16">
          <cell r="A16" t="str">
            <v xml:space="preserve">5000 455 021  </v>
          </cell>
          <cell r="B16" t="str">
            <v>F000 455 021</v>
          </cell>
          <cell r="C16" t="str">
            <v>UMLAGE BEBAUTE GRUNDSTÜCKE</v>
          </cell>
        </row>
        <row r="17">
          <cell r="A17" t="str">
            <v xml:space="preserve">5000 455 031  </v>
          </cell>
          <cell r="B17" t="str">
            <v>F000 455 031</v>
          </cell>
          <cell r="C17" t="str">
            <v>UMLAGE REINIGUNG</v>
          </cell>
        </row>
        <row r="18">
          <cell r="A18" t="str">
            <v xml:space="preserve">5000 702 001  </v>
          </cell>
          <cell r="B18" t="str">
            <v>F000 702 001</v>
          </cell>
          <cell r="C18" t="str">
            <v>UMLAGE INNERBETRIEBL. TRANSPORT</v>
          </cell>
        </row>
        <row r="19">
          <cell r="A19" t="str">
            <v xml:space="preserve">5000 738 001  </v>
          </cell>
          <cell r="B19" t="str">
            <v>F000 738 001</v>
          </cell>
          <cell r="C19" t="str">
            <v>UMLAGE FUHRPARK</v>
          </cell>
        </row>
        <row r="20">
          <cell r="A20" t="str">
            <v xml:space="preserve">5000 770 321  </v>
          </cell>
          <cell r="B20" t="str">
            <v>F000 770 321</v>
          </cell>
          <cell r="C20" t="str">
            <v>UMLAGE WERKSCHUTZ</v>
          </cell>
        </row>
        <row r="21">
          <cell r="A21" t="str">
            <v xml:space="preserve">5000 770 341  </v>
          </cell>
          <cell r="B21" t="str">
            <v>F000 770 341</v>
          </cell>
          <cell r="C21" t="str">
            <v>UMLAGE WERKSARZT</v>
          </cell>
        </row>
        <row r="22">
          <cell r="A22" t="str">
            <v xml:space="preserve">5000 770 361 </v>
          </cell>
          <cell r="B22" t="str">
            <v>F000 770 361</v>
          </cell>
          <cell r="C22" t="str">
            <v>UMLAGE BETRIEBSRAT</v>
          </cell>
        </row>
        <row r="23">
          <cell r="A23" t="str">
            <v xml:space="preserve">5000 970 001 </v>
          </cell>
          <cell r="B23" t="str">
            <v>1990 005 370</v>
          </cell>
          <cell r="C23" t="str">
            <v>ILV - Verrechnung</v>
          </cell>
        </row>
        <row r="24">
          <cell r="A24" t="str">
            <v>5000 970 002</v>
          </cell>
          <cell r="B24" t="str">
            <v>1990 005 371</v>
          </cell>
          <cell r="C24" t="str">
            <v>ILV-VERRECHNUNG</v>
          </cell>
        </row>
        <row r="25">
          <cell r="A25" t="str">
            <v>5000 970 009</v>
          </cell>
          <cell r="B25" t="str">
            <v>1990 005 378</v>
          </cell>
          <cell r="C25" t="str">
            <v>ILV-VERRECHNUNG</v>
          </cell>
        </row>
        <row r="26">
          <cell r="A26" t="str">
            <v xml:space="preserve">5001 970 000  </v>
          </cell>
          <cell r="B26" t="str">
            <v>1990 605 083</v>
          </cell>
          <cell r="C26" t="str">
            <v>FERTIGUNGSSTUNDEN</v>
          </cell>
        </row>
        <row r="27">
          <cell r="A27" t="str">
            <v xml:space="preserve">5001 970 002  </v>
          </cell>
          <cell r="B27" t="str">
            <v>1990 005 671</v>
          </cell>
          <cell r="C27" t="str">
            <v>VERRECHNUNG IBL-STUNDEN</v>
          </cell>
        </row>
        <row r="28">
          <cell r="A28" t="str">
            <v xml:space="preserve">5001 970 102  </v>
          </cell>
          <cell r="B28" t="str">
            <v>1990 605 085</v>
          </cell>
          <cell r="C28" t="str">
            <v>VERRECHNUNG ENTWICKLUNG MECHANISCH</v>
          </cell>
        </row>
        <row r="29">
          <cell r="A29" t="str">
            <v xml:space="preserve">5001 970 112  </v>
          </cell>
          <cell r="B29" t="str">
            <v>1990 605 087</v>
          </cell>
          <cell r="C29" t="str">
            <v>VERRECHNUNG ENTWICKLUNG ELEKTRISCH</v>
          </cell>
        </row>
        <row r="30">
          <cell r="A30" t="str">
            <v xml:space="preserve">5001 970 122  </v>
          </cell>
          <cell r="B30" t="str">
            <v>1990 605 089</v>
          </cell>
          <cell r="C30" t="str">
            <v>VERRECHNUNG MVP ENTWICKLUNG</v>
          </cell>
        </row>
        <row r="31">
          <cell r="A31" t="str">
            <v xml:space="preserve">5001 970 132  </v>
          </cell>
          <cell r="B31" t="str">
            <v>1990 605 091</v>
          </cell>
          <cell r="C31" t="str">
            <v>VERRECHNUNG LEIHKONSTRUKTEURE</v>
          </cell>
        </row>
        <row r="32">
          <cell r="A32" t="str">
            <v xml:space="preserve">5001 970 142  </v>
          </cell>
          <cell r="B32" t="str">
            <v>1990 605 094</v>
          </cell>
          <cell r="C32" t="str">
            <v>VERRECHNUNG</v>
          </cell>
        </row>
        <row r="33">
          <cell r="A33" t="str">
            <v xml:space="preserve">5001 970 210  </v>
          </cell>
          <cell r="B33" t="str">
            <v>1990 605 102</v>
          </cell>
          <cell r="C33" t="str">
            <v>LEISTUNGSVERR. MEHRAUFWAND FG-STD</v>
          </cell>
        </row>
        <row r="34">
          <cell r="A34" t="str">
            <v xml:space="preserve">5001 970 212  </v>
          </cell>
          <cell r="B34" t="str">
            <v>1990 605 104</v>
          </cell>
          <cell r="C34" t="str">
            <v>MONTAGESTUNDEN MECHANISCH</v>
          </cell>
        </row>
        <row r="35">
          <cell r="A35" t="str">
            <v xml:space="preserve">5001 970 213  </v>
          </cell>
          <cell r="B35" t="str">
            <v>1990 605 105</v>
          </cell>
          <cell r="C35" t="str">
            <v>MONTAGESTUNDEN ELEKTRISCH</v>
          </cell>
        </row>
        <row r="36">
          <cell r="A36" t="str">
            <v xml:space="preserve">5001 970 770  </v>
          </cell>
          <cell r="B36" t="str">
            <v>1990 605 157</v>
          </cell>
          <cell r="C36" t="str">
            <v>FERTIGUNGSFEHLER TEIL EIGEN</v>
          </cell>
        </row>
        <row r="37">
          <cell r="A37" t="str">
            <v xml:space="preserve">5001 970 900  </v>
          </cell>
          <cell r="B37" t="str">
            <v>1990 605 163</v>
          </cell>
          <cell r="C37" t="str">
            <v>GEMEINKOSTENSTUNDEN</v>
          </cell>
        </row>
        <row r="38">
          <cell r="A38" t="str">
            <v xml:space="preserve">5002 455 003  </v>
          </cell>
          <cell r="B38" t="str">
            <v>1990 601 046</v>
          </cell>
          <cell r="C38" t="str">
            <v>W+I EIGENE GEB, GRUN</v>
          </cell>
        </row>
        <row r="39">
          <cell r="A39" t="str">
            <v xml:space="preserve">5002 509 003 </v>
          </cell>
          <cell r="B39" t="str">
            <v>1990 601 050</v>
          </cell>
          <cell r="C39" t="str">
            <v>FERT.,IH.KL.EINR.GG.</v>
          </cell>
        </row>
        <row r="40">
          <cell r="A40" t="str">
            <v xml:space="preserve">5002 551 143  </v>
          </cell>
          <cell r="B40" t="str">
            <v>1990 601 061</v>
          </cell>
          <cell r="C40" t="str">
            <v>EIGENGEFERTIGTE MODELLE BIS 410 EURO</v>
          </cell>
        </row>
        <row r="41">
          <cell r="A41" t="str">
            <v xml:space="preserve">5002 720 103  </v>
          </cell>
          <cell r="B41" t="str">
            <v>1990 601 071</v>
          </cell>
          <cell r="C41" t="str">
            <v>FORSCHUNGS- UND ENTWICKLUNGSKOSTEN</v>
          </cell>
        </row>
        <row r="42">
          <cell r="A42" t="str">
            <v xml:space="preserve">5002 770 013  </v>
          </cell>
          <cell r="B42" t="str">
            <v>1990 601 073</v>
          </cell>
          <cell r="C42" t="str">
            <v>HANDLAGERTEILE</v>
          </cell>
        </row>
        <row r="43">
          <cell r="A43" t="str">
            <v xml:space="preserve">5002 770 073  </v>
          </cell>
          <cell r="B43" t="str">
            <v>1990 601 078</v>
          </cell>
          <cell r="C43" t="str">
            <v>END/ECS-LEISTUNG FÜR KOSTENSTELLEN</v>
          </cell>
        </row>
        <row r="44">
          <cell r="A44" t="str">
            <v xml:space="preserve">5002 770 093  </v>
          </cell>
          <cell r="B44" t="str">
            <v>1990 601 079</v>
          </cell>
          <cell r="C44" t="str">
            <v>SONSTIGES</v>
          </cell>
        </row>
        <row r="45">
          <cell r="A45" t="str">
            <v xml:space="preserve">5002 820 203  </v>
          </cell>
          <cell r="B45" t="str">
            <v>1990 601 082</v>
          </cell>
          <cell r="C45" t="str">
            <v>MESSEAUFWAND VON MONTEUREN</v>
          </cell>
        </row>
        <row r="46">
          <cell r="A46" t="str">
            <v xml:space="preserve">5002 840 003  </v>
          </cell>
          <cell r="B46" t="str">
            <v>1990 601 083</v>
          </cell>
          <cell r="C46" t="str">
            <v>GARANTIELEISTUNGEN INLAND</v>
          </cell>
        </row>
        <row r="47">
          <cell r="A47" t="str">
            <v xml:space="preserve">5002 840 103  </v>
          </cell>
          <cell r="B47" t="str">
            <v>1990 601 085</v>
          </cell>
          <cell r="C47" t="str">
            <v>GARANTIELEISTUNG AUSLAND</v>
          </cell>
        </row>
        <row r="48">
          <cell r="A48" t="str">
            <v xml:space="preserve">5002 840 303  </v>
          </cell>
          <cell r="B48" t="str">
            <v>1990 601 089</v>
          </cell>
          <cell r="C48" t="str">
            <v>KULANZLEISTUNGEN AUSLAND</v>
          </cell>
        </row>
        <row r="49">
          <cell r="A49" t="str">
            <v xml:space="preserve">5002 860 003  </v>
          </cell>
          <cell r="B49" t="str">
            <v>1990 601 093</v>
          </cell>
          <cell r="C49" t="str">
            <v>SONST.VERKAUFS-, VERTRIEBSGEMEINKOSTEN</v>
          </cell>
        </row>
        <row r="50">
          <cell r="A50" t="str">
            <v xml:space="preserve">5004 444 445 </v>
          </cell>
          <cell r="B50" t="str">
            <v>1991 601 089</v>
          </cell>
          <cell r="C50" t="str">
            <v>SOFFGEMEINKOSTENZUSCHL.FREMDBEARBEITUNG</v>
          </cell>
        </row>
        <row r="51">
          <cell r="A51" t="str">
            <v xml:space="preserve">5060 770 001  </v>
          </cell>
          <cell r="B51" t="str">
            <v>1991 601 093</v>
          </cell>
          <cell r="C51" t="str">
            <v>SONSTIGE STOFF-GEMEINKOSTEN</v>
          </cell>
        </row>
        <row r="52">
          <cell r="A52" t="str">
            <v xml:space="preserve">5210 703 001  </v>
          </cell>
          <cell r="B52" t="str">
            <v>1992 601 089</v>
          </cell>
          <cell r="C52" t="str">
            <v>VERSCHROTTUNGEN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1a Als en En functie"/>
      <sheetName val="Opdr.12 Dubbelen opsporen"/>
      <sheetName val="Opdr.13 Dubplicaten deleten"/>
      <sheetName val="Opdr. 14 ALS.DATUMTIJD"/>
      <sheetName val="Opdr. 15 Tijd optelling"/>
      <sheetName val="Opdr.16 uren over 24 uur "/>
      <sheetName val="Opd.17 VERT.ZOEKEN "/>
      <sheetName val="Opd 18 VERT.Z Op onderdelen "/>
      <sheetName val="Codes oud en nieuw"/>
      <sheetName val="Oprd. 20 Draaitabel"/>
      <sheetName val="Opd.19 Formulieren knoppen"/>
      <sheetName val="Data "/>
      <sheetName val="Opdr.20a Draaigrafieken"/>
      <sheetName val="Opd.21 Macro's"/>
      <sheetName val="Grafiek"/>
      <sheetName val="Opd. 22 Beveiligen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J5" t="str">
            <v>boter</v>
          </cell>
        </row>
        <row r="6">
          <cell r="J6" t="str">
            <v>melk</v>
          </cell>
        </row>
        <row r="7">
          <cell r="J7" t="str">
            <v>eieren</v>
          </cell>
        </row>
        <row r="8">
          <cell r="J8" t="str">
            <v>Koek</v>
          </cell>
        </row>
        <row r="9">
          <cell r="J9" t="str">
            <v>mee</v>
          </cell>
        </row>
        <row r="10">
          <cell r="J10" t="str">
            <v>pudding</v>
          </cell>
        </row>
        <row r="11">
          <cell r="J11" t="str">
            <v>snoep</v>
          </cell>
        </row>
        <row r="12">
          <cell r="J12" t="str">
            <v>nootjes</v>
          </cell>
        </row>
      </sheetData>
      <sheetData sheetId="7">
        <row r="3">
          <cell r="E3" t="str">
            <v>schroef</v>
          </cell>
        </row>
        <row r="4">
          <cell r="E4" t="str">
            <v>bout</v>
          </cell>
        </row>
        <row r="5">
          <cell r="E5" t="str">
            <v>hamer</v>
          </cell>
        </row>
        <row r="6">
          <cell r="E6" t="str">
            <v>nagel</v>
          </cell>
        </row>
        <row r="7">
          <cell r="E7" t="str">
            <v>tang</v>
          </cell>
        </row>
        <row r="8">
          <cell r="E8" t="str">
            <v>pen</v>
          </cell>
        </row>
        <row r="9">
          <cell r="E9" t="str">
            <v>kniptang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 xml:space="preserve">5000 104 005  </v>
          </cell>
          <cell r="B2" t="str">
            <v>F000 104 005</v>
          </cell>
          <cell r="C2" t="str">
            <v>UMLAGE - LOR</v>
          </cell>
        </row>
        <row r="3">
          <cell r="A3" t="str">
            <v xml:space="preserve">5000 104 007  </v>
          </cell>
          <cell r="B3" t="str">
            <v>F000 104 007</v>
          </cell>
          <cell r="C3" t="str">
            <v>UMLAGE WIR4</v>
          </cell>
        </row>
        <row r="4">
          <cell r="A4" t="str">
            <v xml:space="preserve">5000 370 001  </v>
          </cell>
          <cell r="B4" t="str">
            <v>F000 370 001</v>
          </cell>
          <cell r="C4" t="str">
            <v>UMLAGE KANTINE</v>
          </cell>
        </row>
        <row r="5">
          <cell r="A5" t="str">
            <v>5000 401 000</v>
          </cell>
          <cell r="B5" t="str">
            <v>1990 005 320</v>
          </cell>
          <cell r="C5" t="str">
            <v>ILV-DRUCKLUFT</v>
          </cell>
        </row>
        <row r="6">
          <cell r="A6" t="str">
            <v xml:space="preserve">5000 401 101  </v>
          </cell>
          <cell r="B6" t="str">
            <v>F000 401 101</v>
          </cell>
          <cell r="C6" t="str">
            <v>UMLAGE DRUCKLUFT</v>
          </cell>
        </row>
        <row r="7">
          <cell r="A7" t="str">
            <v>5000 404 000</v>
          </cell>
          <cell r="B7" t="str">
            <v>1990 005 310</v>
          </cell>
          <cell r="C7" t="str">
            <v>ILV-STROM</v>
          </cell>
        </row>
        <row r="8">
          <cell r="A8" t="str">
            <v xml:space="preserve">5000 404 101  </v>
          </cell>
          <cell r="B8" t="str">
            <v>F000 404 101</v>
          </cell>
          <cell r="C8" t="str">
            <v>UMLAGE KRAFTSTROM</v>
          </cell>
        </row>
        <row r="9">
          <cell r="A9" t="str">
            <v>5000 406 000</v>
          </cell>
          <cell r="B9" t="str">
            <v>1990 005 340</v>
          </cell>
          <cell r="C9" t="str">
            <v>ILV-WASSER</v>
          </cell>
        </row>
        <row r="10">
          <cell r="A10" t="str">
            <v xml:space="preserve">5000 406 101  </v>
          </cell>
          <cell r="B10" t="str">
            <v>F000 406 101</v>
          </cell>
          <cell r="C10" t="str">
            <v>UMLAGE - WASSER</v>
          </cell>
        </row>
        <row r="11">
          <cell r="A11" t="str">
            <v>5000 407 000</v>
          </cell>
          <cell r="B11" t="str">
            <v>1990 005 350</v>
          </cell>
          <cell r="C11" t="str">
            <v>ILV-BRENNSTOFF UNF NUTZWÄRME</v>
          </cell>
        </row>
        <row r="12">
          <cell r="A12" t="str">
            <v xml:space="preserve">5000 420 101  </v>
          </cell>
          <cell r="B12" t="str">
            <v>F000 420 101</v>
          </cell>
          <cell r="C12" t="str">
            <v>UML. RAUMHEIZUNG</v>
          </cell>
        </row>
        <row r="13">
          <cell r="A13" t="str">
            <v xml:space="preserve">5000 422 101  </v>
          </cell>
          <cell r="B13" t="str">
            <v>F000 422 101</v>
          </cell>
          <cell r="C13" t="str">
            <v>UMLAGE FERNSPRECHANLAGE</v>
          </cell>
        </row>
        <row r="14">
          <cell r="A14" t="str">
            <v xml:space="preserve">5000 430 001  </v>
          </cell>
          <cell r="B14" t="str">
            <v>F000 430 001</v>
          </cell>
          <cell r="C14" t="str">
            <v>UMLAGE - GARDEROBE/WASCHRÄUME</v>
          </cell>
        </row>
        <row r="15">
          <cell r="A15" t="str">
            <v>5000 455 000</v>
          </cell>
          <cell r="B15" t="str">
            <v>1990 005 360</v>
          </cell>
          <cell r="C15" t="str">
            <v>ILV-RAUMKOSTEN</v>
          </cell>
        </row>
        <row r="16">
          <cell r="A16" t="str">
            <v xml:space="preserve">5000 455 021  </v>
          </cell>
          <cell r="B16" t="str">
            <v>F000 455 021</v>
          </cell>
          <cell r="C16" t="str">
            <v>UMLAGE BEBAUTE GRUNDSTÜCKE</v>
          </cell>
        </row>
        <row r="17">
          <cell r="A17" t="str">
            <v xml:space="preserve">5000 455 031  </v>
          </cell>
          <cell r="B17" t="str">
            <v>F000 455 031</v>
          </cell>
          <cell r="C17" t="str">
            <v>UMLAGE REINIGUNG</v>
          </cell>
        </row>
        <row r="18">
          <cell r="A18" t="str">
            <v xml:space="preserve">5000 702 001  </v>
          </cell>
          <cell r="B18" t="str">
            <v>F000 702 001</v>
          </cell>
          <cell r="C18" t="str">
            <v>UMLAGE INNERBETRIEBL. TRANSPORT</v>
          </cell>
        </row>
        <row r="19">
          <cell r="A19" t="str">
            <v xml:space="preserve">5000 738 001  </v>
          </cell>
          <cell r="B19" t="str">
            <v>F000 738 001</v>
          </cell>
          <cell r="C19" t="str">
            <v>UMLAGE FUHRPARK</v>
          </cell>
        </row>
        <row r="20">
          <cell r="A20" t="str">
            <v xml:space="preserve">5000 770 321  </v>
          </cell>
          <cell r="B20" t="str">
            <v>F000 770 321</v>
          </cell>
          <cell r="C20" t="str">
            <v>UMLAGE WERKSCHUTZ</v>
          </cell>
        </row>
        <row r="21">
          <cell r="A21" t="str">
            <v xml:space="preserve">5000 770 341  </v>
          </cell>
          <cell r="B21" t="str">
            <v>F000 770 341</v>
          </cell>
          <cell r="C21" t="str">
            <v>UMLAGE WERKSARZT</v>
          </cell>
        </row>
        <row r="22">
          <cell r="A22" t="str">
            <v xml:space="preserve">5000 770 361 </v>
          </cell>
          <cell r="B22" t="str">
            <v>F000 770 361</v>
          </cell>
          <cell r="C22" t="str">
            <v>UMLAGE BETRIEBSRAT</v>
          </cell>
        </row>
        <row r="23">
          <cell r="A23" t="str">
            <v xml:space="preserve">5000 970 001 </v>
          </cell>
          <cell r="B23" t="str">
            <v>1990 005 370</v>
          </cell>
          <cell r="C23" t="str">
            <v>ILV - Verrechnung</v>
          </cell>
        </row>
        <row r="24">
          <cell r="A24" t="str">
            <v>5000 970 002</v>
          </cell>
          <cell r="B24" t="str">
            <v>1990 005 371</v>
          </cell>
          <cell r="C24" t="str">
            <v>ILV-VERRECHNUNG</v>
          </cell>
        </row>
        <row r="25">
          <cell r="A25" t="str">
            <v>5000 970 009</v>
          </cell>
          <cell r="B25" t="str">
            <v>1990 005 378</v>
          </cell>
          <cell r="C25" t="str">
            <v>ILV-VERRECHNUNG</v>
          </cell>
        </row>
        <row r="26">
          <cell r="A26" t="str">
            <v xml:space="preserve">5001 970 000  </v>
          </cell>
          <cell r="B26" t="str">
            <v>1990 605 083</v>
          </cell>
          <cell r="C26" t="str">
            <v>FERTIGUNGSSTUNDEN</v>
          </cell>
        </row>
        <row r="27">
          <cell r="A27" t="str">
            <v xml:space="preserve">5001 970 002  </v>
          </cell>
          <cell r="B27" t="str">
            <v>1990 005 671</v>
          </cell>
          <cell r="C27" t="str">
            <v>VERRECHNUNG IBL-STUNDEN</v>
          </cell>
        </row>
        <row r="28">
          <cell r="A28" t="str">
            <v xml:space="preserve">5001 970 102  </v>
          </cell>
          <cell r="B28" t="str">
            <v>1990 605 085</v>
          </cell>
          <cell r="C28" t="str">
            <v>VERRECHNUNG ENTWICKLUNG MECHANISCH</v>
          </cell>
        </row>
        <row r="29">
          <cell r="A29" t="str">
            <v xml:space="preserve">5001 970 112  </v>
          </cell>
          <cell r="B29" t="str">
            <v>1990 605 087</v>
          </cell>
          <cell r="C29" t="str">
            <v>VERRECHNUNG ENTWICKLUNG ELEKTRISCH</v>
          </cell>
        </row>
        <row r="30">
          <cell r="A30" t="str">
            <v xml:space="preserve">5001 970 122  </v>
          </cell>
          <cell r="B30" t="str">
            <v>1990 605 089</v>
          </cell>
          <cell r="C30" t="str">
            <v>VERRECHNUNG MVP ENTWICKLUNG</v>
          </cell>
        </row>
        <row r="31">
          <cell r="A31" t="str">
            <v xml:space="preserve">5001 970 132  </v>
          </cell>
          <cell r="B31" t="str">
            <v>1990 605 091</v>
          </cell>
          <cell r="C31" t="str">
            <v>VERRECHNUNG LEIHKONSTRUKTEURE</v>
          </cell>
        </row>
        <row r="32">
          <cell r="A32" t="str">
            <v xml:space="preserve">5001 970 142  </v>
          </cell>
          <cell r="B32" t="str">
            <v>1990 605 094</v>
          </cell>
          <cell r="C32" t="str">
            <v>VERRECHNUNG</v>
          </cell>
        </row>
        <row r="33">
          <cell r="A33" t="str">
            <v xml:space="preserve">5001 970 210  </v>
          </cell>
          <cell r="B33" t="str">
            <v>1990 605 102</v>
          </cell>
          <cell r="C33" t="str">
            <v>LEISTUNGSVERR. MEHRAUFWAND FG-STD</v>
          </cell>
        </row>
        <row r="34">
          <cell r="A34" t="str">
            <v xml:space="preserve">5001 970 212  </v>
          </cell>
          <cell r="B34" t="str">
            <v>1990 605 104</v>
          </cell>
          <cell r="C34" t="str">
            <v>MONTAGESTUNDEN MECHANISCH</v>
          </cell>
        </row>
        <row r="35">
          <cell r="A35" t="str">
            <v xml:space="preserve">5001 970 213  </v>
          </cell>
          <cell r="B35" t="str">
            <v>1990 605 105</v>
          </cell>
          <cell r="C35" t="str">
            <v>MONTAGESTUNDEN ELEKTRISCH</v>
          </cell>
        </row>
        <row r="36">
          <cell r="A36" t="str">
            <v xml:space="preserve">5001 970 770  </v>
          </cell>
          <cell r="B36" t="str">
            <v>1990 605 157</v>
          </cell>
          <cell r="C36" t="str">
            <v>FERTIGUNGSFEHLER TEIL EIGEN</v>
          </cell>
        </row>
        <row r="37">
          <cell r="A37" t="str">
            <v xml:space="preserve">5001 970 900  </v>
          </cell>
          <cell r="B37" t="str">
            <v>1990 605 163</v>
          </cell>
          <cell r="C37" t="str">
            <v>GEMEINKOSTENSTUNDEN</v>
          </cell>
        </row>
        <row r="38">
          <cell r="A38" t="str">
            <v xml:space="preserve">5002 455 003  </v>
          </cell>
          <cell r="B38" t="str">
            <v>1990 601 046</v>
          </cell>
          <cell r="C38" t="str">
            <v>W+I EIGENE GEB, GRUN</v>
          </cell>
        </row>
        <row r="39">
          <cell r="A39" t="str">
            <v xml:space="preserve">5002 509 003 </v>
          </cell>
          <cell r="B39" t="str">
            <v>1990 601 050</v>
          </cell>
          <cell r="C39" t="str">
            <v>FERT.,IH.KL.EINR.GG.</v>
          </cell>
        </row>
        <row r="40">
          <cell r="A40" t="str">
            <v xml:space="preserve">5002 551 143  </v>
          </cell>
          <cell r="B40" t="str">
            <v>1990 601 061</v>
          </cell>
          <cell r="C40" t="str">
            <v>EIGENGEFERTIGTE MODELLE BIS 410 EURO</v>
          </cell>
        </row>
        <row r="41">
          <cell r="A41" t="str">
            <v xml:space="preserve">5002 720 103  </v>
          </cell>
          <cell r="B41" t="str">
            <v>1990 601 071</v>
          </cell>
          <cell r="C41" t="str">
            <v>FORSCHUNGS- UND ENTWICKLUNGSKOSTEN</v>
          </cell>
        </row>
        <row r="42">
          <cell r="A42" t="str">
            <v xml:space="preserve">5002 770 013  </v>
          </cell>
          <cell r="B42" t="str">
            <v>1990 601 073</v>
          </cell>
          <cell r="C42" t="str">
            <v>HANDLAGERTEILE</v>
          </cell>
        </row>
        <row r="43">
          <cell r="A43" t="str">
            <v xml:space="preserve">5002 770 073  </v>
          </cell>
          <cell r="B43" t="str">
            <v>1990 601 078</v>
          </cell>
          <cell r="C43" t="str">
            <v>END/ECS-LEISTUNG FÜR KOSTENSTELLEN</v>
          </cell>
        </row>
        <row r="44">
          <cell r="A44" t="str">
            <v xml:space="preserve">5002 770 093  </v>
          </cell>
          <cell r="B44" t="str">
            <v>1990 601 079</v>
          </cell>
          <cell r="C44" t="str">
            <v>SONSTIGES</v>
          </cell>
        </row>
        <row r="45">
          <cell r="A45" t="str">
            <v xml:space="preserve">5002 820 203  </v>
          </cell>
          <cell r="B45" t="str">
            <v>1990 601 082</v>
          </cell>
          <cell r="C45" t="str">
            <v>MESSEAUFWAND VON MONTEUREN</v>
          </cell>
        </row>
        <row r="46">
          <cell r="A46" t="str">
            <v xml:space="preserve">5002 840 003  </v>
          </cell>
          <cell r="B46" t="str">
            <v>1990 601 083</v>
          </cell>
          <cell r="C46" t="str">
            <v>GARANTIELEISTUNGEN INLAND</v>
          </cell>
        </row>
        <row r="47">
          <cell r="A47" t="str">
            <v xml:space="preserve">5002 840 103  </v>
          </cell>
          <cell r="B47" t="str">
            <v>1990 601 085</v>
          </cell>
          <cell r="C47" t="str">
            <v>GARANTIELEISTUNG AUSLAND</v>
          </cell>
        </row>
        <row r="48">
          <cell r="A48" t="str">
            <v xml:space="preserve">5002 840 303  </v>
          </cell>
          <cell r="B48" t="str">
            <v>1990 601 089</v>
          </cell>
          <cell r="C48" t="str">
            <v>KULANZLEISTUNGEN AUSLAND</v>
          </cell>
        </row>
        <row r="49">
          <cell r="A49" t="str">
            <v xml:space="preserve">5002 860 003  </v>
          </cell>
          <cell r="B49" t="str">
            <v>1990 601 093</v>
          </cell>
          <cell r="C49" t="str">
            <v>SONST.VERKAUFS-, VERTRIEBSGEMEINKOSTEN</v>
          </cell>
        </row>
        <row r="50">
          <cell r="A50" t="str">
            <v xml:space="preserve">5004 444 445 </v>
          </cell>
          <cell r="B50" t="str">
            <v>1991 601 089</v>
          </cell>
          <cell r="C50" t="str">
            <v>SOFFGEMEINKOSTENZUSCHL.FREMDBEARBEITUNG</v>
          </cell>
        </row>
        <row r="51">
          <cell r="A51" t="str">
            <v xml:space="preserve">5060 770 001  </v>
          </cell>
          <cell r="B51" t="str">
            <v>1991 601 093</v>
          </cell>
          <cell r="C51" t="str">
            <v>SONSTIGE STOFF-GEMEINKOSTEN</v>
          </cell>
        </row>
        <row r="52">
          <cell r="A52" t="str">
            <v xml:space="preserve">5210 703 001  </v>
          </cell>
          <cell r="B52" t="str">
            <v>1992 601 089</v>
          </cell>
          <cell r="C52" t="str">
            <v>VERSCHROTTUNGEN</v>
          </cell>
        </row>
      </sheetData>
      <sheetData sheetId="22"/>
      <sheetData sheetId="23"/>
      <sheetData sheetId="24"/>
      <sheetData sheetId="25"/>
      <sheetData sheetId="26"/>
      <sheetData sheetId="27" refreshError="1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5 Autosom"/>
    </sheetNames>
    <sheetDataSet>
      <sheetData sheetId="0"/>
    </sheetDataSet>
  </externalBook>
</externalLink>
</file>

<file path=xl/tables/table1.xml><?xml version="1.0" encoding="utf-8"?>
<table xmlns="http://schemas.openxmlformats.org/spreadsheetml/2006/main" id="2" name="Tabel2" displayName="Tabel2" ref="B12:K85" totalsRowShown="0" headerRowDxfId="27" headerRowBorderDxfId="26" tableBorderDxfId="25">
  <autoFilter ref="B12:K8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name="Naam" dataDxfId="24"/>
    <tableColumn id="2" name="V.n" dataDxfId="23"/>
    <tableColumn id="3" name="Adres" dataDxfId="22"/>
    <tableColumn id="4" name="Nr." dataDxfId="21"/>
    <tableColumn id="5" name="Code" dataDxfId="20"/>
    <tableColumn id="6" name="Plaats" dataDxfId="19"/>
    <tableColumn id="7" name="Geb." dataDxfId="18"/>
    <tableColumn id="8" name="leeftijd" dataDxfId="17">
      <calculatedColumnFormula>DATEDIF(H13,TODAY(),"y")</calculatedColumnFormula>
    </tableColumn>
    <tableColumn id="9" name="Telefoon" dataDxfId="16"/>
    <tableColumn id="10" name="Mobiel" dataDxfId="15"/>
  </tableColumns>
  <tableStyleInfo name="TableStyleLight13" showFirstColumn="0" showLastColumn="0" showRowStripes="0" showColumnStripes="0"/>
</table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oleObject" Target="../embeddings/oleObject6.bin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image" Target="../media/image8.png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oleObject" Target="../embeddings/oleObject8.bin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6" Type="http://schemas.openxmlformats.org/officeDocument/2006/relationships/image" Target="../media/image8.png"/><Relationship Id="rId5" Type="http://schemas.openxmlformats.org/officeDocument/2006/relationships/oleObject" Target="../embeddings/oleObject7.bin"/><Relationship Id="rId4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oleObject" Target="../embeddings/oleObject10.bin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6" Type="http://schemas.openxmlformats.org/officeDocument/2006/relationships/image" Target="../media/image8.png"/><Relationship Id="rId5" Type="http://schemas.openxmlformats.org/officeDocument/2006/relationships/oleObject" Target="../embeddings/oleObject9.bin"/><Relationship Id="rId4" Type="http://schemas.openxmlformats.org/officeDocument/2006/relationships/vmlDrawing" Target="../drawings/vmlDrawing16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oleObject" Target="../embeddings/oleObject12.bin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6" Type="http://schemas.openxmlformats.org/officeDocument/2006/relationships/image" Target="../media/image8.png"/><Relationship Id="rId5" Type="http://schemas.openxmlformats.org/officeDocument/2006/relationships/oleObject" Target="../embeddings/oleObject11.bin"/><Relationship Id="rId4" Type="http://schemas.openxmlformats.org/officeDocument/2006/relationships/vmlDrawing" Target="../drawings/vmlDrawing19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oleObject" Target="../embeddings/oleObject14.bin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6" Type="http://schemas.openxmlformats.org/officeDocument/2006/relationships/image" Target="../media/image8.png"/><Relationship Id="rId5" Type="http://schemas.openxmlformats.org/officeDocument/2006/relationships/oleObject" Target="../embeddings/oleObject13.bin"/><Relationship Id="rId4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oleObject" Target="../embeddings/oleObject16.bin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Relationship Id="rId6" Type="http://schemas.openxmlformats.org/officeDocument/2006/relationships/image" Target="../media/image8.png"/><Relationship Id="rId5" Type="http://schemas.openxmlformats.org/officeDocument/2006/relationships/oleObject" Target="../embeddings/oleObject15.bin"/><Relationship Id="rId4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oleObject" Target="../embeddings/oleObject18.bin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Relationship Id="rId6" Type="http://schemas.openxmlformats.org/officeDocument/2006/relationships/image" Target="../media/image8.png"/><Relationship Id="rId5" Type="http://schemas.openxmlformats.org/officeDocument/2006/relationships/oleObject" Target="../embeddings/oleObject17.bin"/><Relationship Id="rId4" Type="http://schemas.openxmlformats.org/officeDocument/2006/relationships/vmlDrawing" Target="../drawings/vmlDrawing25.v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1.bin"/><Relationship Id="rId3" Type="http://schemas.openxmlformats.org/officeDocument/2006/relationships/vmlDrawing" Target="../drawings/vmlDrawing26.vml"/><Relationship Id="rId7" Type="http://schemas.openxmlformats.org/officeDocument/2006/relationships/oleObject" Target="../embeddings/oleObject20.bin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Relationship Id="rId6" Type="http://schemas.openxmlformats.org/officeDocument/2006/relationships/image" Target="../media/image8.png"/><Relationship Id="rId5" Type="http://schemas.openxmlformats.org/officeDocument/2006/relationships/oleObject" Target="../embeddings/oleObject19.bin"/><Relationship Id="rId4" Type="http://schemas.openxmlformats.org/officeDocument/2006/relationships/vmlDrawing" Target="../drawings/vmlDrawing27.vml"/><Relationship Id="rId9" Type="http://schemas.openxmlformats.org/officeDocument/2006/relationships/oleObject" Target="../embeddings/oleObject2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oleObject" Target="../embeddings/oleObject24.bin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Relationship Id="rId6" Type="http://schemas.openxmlformats.org/officeDocument/2006/relationships/image" Target="../media/image8.png"/><Relationship Id="rId5" Type="http://schemas.openxmlformats.org/officeDocument/2006/relationships/oleObject" Target="../embeddings/oleObject23.bin"/><Relationship Id="rId4" Type="http://schemas.openxmlformats.org/officeDocument/2006/relationships/vmlDrawing" Target="../drawings/vmlDrawing29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oleObject" Target="../embeddings/oleObject26.bin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Relationship Id="rId6" Type="http://schemas.openxmlformats.org/officeDocument/2006/relationships/image" Target="../media/image8.png"/><Relationship Id="rId5" Type="http://schemas.openxmlformats.org/officeDocument/2006/relationships/oleObject" Target="../embeddings/oleObject25.bin"/><Relationship Id="rId4" Type="http://schemas.openxmlformats.org/officeDocument/2006/relationships/vmlDrawing" Target="../drawings/vmlDrawing31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7" Type="http://schemas.openxmlformats.org/officeDocument/2006/relationships/oleObject" Target="../embeddings/oleObject28.bin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6" Type="http://schemas.openxmlformats.org/officeDocument/2006/relationships/image" Target="../media/image8.png"/><Relationship Id="rId5" Type="http://schemas.openxmlformats.org/officeDocument/2006/relationships/oleObject" Target="../embeddings/oleObject27.bin"/><Relationship Id="rId4" Type="http://schemas.openxmlformats.org/officeDocument/2006/relationships/vmlDrawing" Target="../drawings/vmlDrawing33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vmlDrawing" Target="../drawings/vmlDrawing35.vml"/><Relationship Id="rId1" Type="http://schemas.openxmlformats.org/officeDocument/2006/relationships/drawing" Target="../drawings/drawing24.xml"/><Relationship Id="rId6" Type="http://schemas.openxmlformats.org/officeDocument/2006/relationships/oleObject" Target="../embeddings/oleObject30.bin"/><Relationship Id="rId5" Type="http://schemas.openxmlformats.org/officeDocument/2006/relationships/image" Target="../media/image8.png"/><Relationship Id="rId4" Type="http://schemas.openxmlformats.org/officeDocument/2006/relationships/oleObject" Target="../embeddings/oleObject29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7" Type="http://schemas.openxmlformats.org/officeDocument/2006/relationships/oleObject" Target="../embeddings/oleObject32.bin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Relationship Id="rId6" Type="http://schemas.openxmlformats.org/officeDocument/2006/relationships/image" Target="../media/image8.png"/><Relationship Id="rId5" Type="http://schemas.openxmlformats.org/officeDocument/2006/relationships/oleObject" Target="../embeddings/oleObject31.bin"/><Relationship Id="rId4" Type="http://schemas.openxmlformats.org/officeDocument/2006/relationships/vmlDrawing" Target="../drawings/vmlDrawing38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oleObject" Target="../embeddings/oleObject2.bin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image" Target="../media/image8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table" Target="../tables/table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8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2"/>
  <dimension ref="A1:F33"/>
  <sheetViews>
    <sheetView showGridLines="0" workbookViewId="0">
      <selection sqref="A1:B1"/>
    </sheetView>
  </sheetViews>
  <sheetFormatPr defaultColWidth="8.875" defaultRowHeight="15"/>
  <cols>
    <col min="1" max="1" width="72.25" customWidth="1"/>
    <col min="2" max="2" width="16.125" style="983" customWidth="1"/>
  </cols>
  <sheetData>
    <row r="1" spans="1:6" s="806" customFormat="1" ht="69.75" customHeight="1" thickBot="1">
      <c r="A1" s="1288" t="s">
        <v>775</v>
      </c>
      <c r="B1" s="1288"/>
      <c r="C1" s="977"/>
      <c r="D1" s="977"/>
      <c r="E1" s="977"/>
      <c r="F1" s="977"/>
    </row>
    <row r="2" spans="1:6" ht="32.25" thickTop="1">
      <c r="A2" s="978" t="s">
        <v>673</v>
      </c>
    </row>
    <row r="3" spans="1:6" s="979" customFormat="1" ht="18.75" customHeight="1">
      <c r="A3" t="s">
        <v>673</v>
      </c>
      <c r="B3" s="984"/>
    </row>
    <row r="4" spans="1:6" s="979" customFormat="1" ht="18.75" customHeight="1">
      <c r="A4" t="s">
        <v>672</v>
      </c>
      <c r="B4" s="984"/>
    </row>
    <row r="5" spans="1:6" s="979" customFormat="1" ht="18.75" customHeight="1">
      <c r="A5" t="s">
        <v>487</v>
      </c>
      <c r="B5" s="984"/>
    </row>
    <row r="6" spans="1:6" s="979" customFormat="1" ht="18.75" customHeight="1">
      <c r="A6" t="s">
        <v>674</v>
      </c>
      <c r="B6" s="984">
        <v>1</v>
      </c>
    </row>
    <row r="7" spans="1:6" s="979" customFormat="1" ht="18.75" customHeight="1">
      <c r="A7" t="s">
        <v>675</v>
      </c>
      <c r="B7" s="984">
        <v>2</v>
      </c>
    </row>
    <row r="8" spans="1:6" s="979" customFormat="1" ht="18.75" customHeight="1">
      <c r="A8" t="s">
        <v>676</v>
      </c>
      <c r="B8" s="984">
        <v>3</v>
      </c>
    </row>
    <row r="9" spans="1:6" s="979" customFormat="1" ht="18.75" customHeight="1">
      <c r="A9" t="s">
        <v>677</v>
      </c>
      <c r="B9" s="984">
        <v>4</v>
      </c>
    </row>
    <row r="10" spans="1:6" s="979" customFormat="1" ht="18.75" customHeight="1">
      <c r="A10" t="s">
        <v>952</v>
      </c>
      <c r="B10" s="984">
        <v>5</v>
      </c>
    </row>
    <row r="11" spans="1:6" s="979" customFormat="1" ht="18.75" customHeight="1">
      <c r="A11" t="s">
        <v>678</v>
      </c>
      <c r="B11" s="984">
        <v>6</v>
      </c>
    </row>
    <row r="12" spans="1:6" s="979" customFormat="1" ht="18.75" customHeight="1">
      <c r="A12" t="s">
        <v>679</v>
      </c>
      <c r="B12" s="984">
        <v>7</v>
      </c>
    </row>
    <row r="13" spans="1:6" s="979" customFormat="1" ht="18.75" customHeight="1">
      <c r="A13" t="s">
        <v>680</v>
      </c>
      <c r="B13" s="984">
        <v>8</v>
      </c>
    </row>
    <row r="14" spans="1:6" s="979" customFormat="1" ht="18.75" customHeight="1">
      <c r="A14" t="s">
        <v>681</v>
      </c>
      <c r="B14" s="984">
        <v>9</v>
      </c>
    </row>
    <row r="15" spans="1:6" s="979" customFormat="1" ht="18.75" customHeight="1">
      <c r="A15" t="s">
        <v>682</v>
      </c>
      <c r="B15" s="984">
        <v>10</v>
      </c>
    </row>
    <row r="16" spans="1:6" s="979" customFormat="1" ht="18.75" customHeight="1">
      <c r="A16" t="s">
        <v>683</v>
      </c>
      <c r="B16" s="984">
        <v>11</v>
      </c>
    </row>
    <row r="17" spans="1:2" s="979" customFormat="1" ht="18.75" customHeight="1">
      <c r="A17" t="s">
        <v>684</v>
      </c>
      <c r="B17" s="984">
        <v>12</v>
      </c>
    </row>
    <row r="18" spans="1:2" s="979" customFormat="1" ht="18.75" customHeight="1">
      <c r="A18" t="s">
        <v>685</v>
      </c>
      <c r="B18" s="984">
        <v>13</v>
      </c>
    </row>
    <row r="19" spans="1:2" s="979" customFormat="1" ht="18.75" customHeight="1">
      <c r="A19" t="s">
        <v>686</v>
      </c>
      <c r="B19" s="984">
        <v>14</v>
      </c>
    </row>
    <row r="20" spans="1:2" s="979" customFormat="1" ht="18.75" customHeight="1">
      <c r="A20" t="s">
        <v>541</v>
      </c>
      <c r="B20" s="984">
        <v>15</v>
      </c>
    </row>
    <row r="21" spans="1:2" s="979" customFormat="1" ht="18.75" customHeight="1">
      <c r="A21" t="s">
        <v>687</v>
      </c>
      <c r="B21" s="984">
        <v>16</v>
      </c>
    </row>
    <row r="22" spans="1:2" s="979" customFormat="1" ht="18.75" customHeight="1">
      <c r="A22" t="s">
        <v>688</v>
      </c>
      <c r="B22" s="984">
        <v>17</v>
      </c>
    </row>
    <row r="23" spans="1:2" s="979" customFormat="1" ht="18.75" customHeight="1">
      <c r="A23" t="s">
        <v>293</v>
      </c>
      <c r="B23" s="984">
        <v>18</v>
      </c>
    </row>
    <row r="24" spans="1:2" s="979" customFormat="1" ht="18.75" customHeight="1">
      <c r="A24" t="s">
        <v>406</v>
      </c>
      <c r="B24" s="984">
        <v>19</v>
      </c>
    </row>
    <row r="25" spans="1:2" s="979" customFormat="1" ht="18.75" customHeight="1">
      <c r="A25" t="s">
        <v>689</v>
      </c>
      <c r="B25" s="984">
        <v>20</v>
      </c>
    </row>
    <row r="26" spans="1:2" s="979" customFormat="1" ht="18.75" customHeight="1">
      <c r="A26" t="s">
        <v>690</v>
      </c>
      <c r="B26" s="984">
        <v>21</v>
      </c>
    </row>
    <row r="27" spans="1:2" s="979" customFormat="1" ht="18.75" customHeight="1">
      <c r="A27" t="s">
        <v>691</v>
      </c>
      <c r="B27" s="984">
        <v>22</v>
      </c>
    </row>
    <row r="28" spans="1:2" s="979" customFormat="1" ht="18.75" customHeight="1">
      <c r="A28"/>
      <c r="B28" s="984"/>
    </row>
    <row r="29" spans="1:2" s="979" customFormat="1" ht="18.75" customHeight="1">
      <c r="A29"/>
      <c r="B29" s="984"/>
    </row>
    <row r="30" spans="1:2" ht="18.75" customHeight="1">
      <c r="B30" s="984"/>
    </row>
    <row r="31" spans="1:2" ht="18.75" customHeight="1">
      <c r="A31" s="1"/>
    </row>
    <row r="32" spans="1:2" ht="18.75" customHeight="1">
      <c r="A32" s="1"/>
    </row>
    <row r="33" spans="1:1" ht="18.75" customHeight="1">
      <c r="A33" s="1"/>
    </row>
  </sheetData>
  <mergeCells count="1">
    <mergeCell ref="A1:B1"/>
  </mergeCells>
  <phoneticPr fontId="163" type="noConversion"/>
  <pageMargins left="0.7" right="0.7" top="0.75" bottom="0.75" header="0.3" footer="0.3"/>
  <pageSetup paperSize="9" scale="7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0"/>
  <sheetViews>
    <sheetView showGridLines="0" zoomScaleSheetLayoutView="80" workbookViewId="0">
      <selection activeCell="A2" sqref="A2:B8"/>
    </sheetView>
  </sheetViews>
  <sheetFormatPr defaultColWidth="9.125" defaultRowHeight="15"/>
  <cols>
    <col min="1" max="1" width="4.375" style="24" customWidth="1"/>
    <col min="2" max="2" width="15.375" style="7" customWidth="1"/>
    <col min="3" max="3" width="16.375" style="7" customWidth="1"/>
    <col min="4" max="4" width="34.875" style="7" customWidth="1"/>
    <col min="5" max="5" width="8" style="7" customWidth="1"/>
    <col min="6" max="6" width="5" style="7" customWidth="1"/>
    <col min="7" max="7" width="11.875" style="7" customWidth="1"/>
    <col min="8" max="13" width="9.125" style="7"/>
    <col min="14" max="14" width="20.375" style="7" customWidth="1"/>
    <col min="15" max="16384" width="9.125" style="7"/>
  </cols>
  <sheetData>
    <row r="1" spans="1:14" s="8" customFormat="1" ht="51" customHeight="1" thickBot="1">
      <c r="A1" s="1288" t="s">
        <v>403</v>
      </c>
      <c r="B1" s="1288"/>
      <c r="C1" s="1288"/>
      <c r="D1" s="1288"/>
      <c r="E1" s="1288"/>
      <c r="F1" s="1288"/>
      <c r="G1" s="1288"/>
    </row>
    <row r="2" spans="1:14" s="76" customFormat="1" ht="19.5" thickTop="1">
      <c r="A2" s="1263" t="s">
        <v>2</v>
      </c>
      <c r="B2" s="1263"/>
      <c r="C2" s="1263"/>
      <c r="D2" s="1263"/>
      <c r="E2" s="1263"/>
      <c r="F2" s="1263"/>
      <c r="G2" s="1263"/>
      <c r="J2" s="133"/>
      <c r="K2" s="133"/>
    </row>
    <row r="3" spans="1:14" s="65" customFormat="1" ht="15.75">
      <c r="A3" s="71">
        <v>1</v>
      </c>
      <c r="B3" s="433" t="s">
        <v>3</v>
      </c>
      <c r="C3" s="433"/>
      <c r="D3" s="433"/>
      <c r="E3" s="433"/>
      <c r="F3" s="433"/>
      <c r="G3" s="68"/>
      <c r="J3" s="115"/>
      <c r="K3" s="115"/>
    </row>
    <row r="4" spans="1:14" s="65" customFormat="1" ht="15.75">
      <c r="A4" s="71">
        <v>2</v>
      </c>
      <c r="B4" s="82" t="s">
        <v>739</v>
      </c>
      <c r="C4" s="82"/>
      <c r="D4" s="82"/>
      <c r="E4" s="82"/>
      <c r="F4" s="82"/>
      <c r="G4" s="68"/>
      <c r="J4" s="115"/>
      <c r="K4" s="115"/>
    </row>
    <row r="5" spans="1:14" s="65" customFormat="1" ht="15.75">
      <c r="A5" s="71">
        <v>3</v>
      </c>
      <c r="B5" s="82" t="s">
        <v>594</v>
      </c>
      <c r="C5" s="82"/>
      <c r="D5" s="82"/>
      <c r="E5" s="82"/>
      <c r="F5" s="82"/>
      <c r="G5" s="68"/>
      <c r="J5" s="115"/>
      <c r="K5" s="115"/>
    </row>
    <row r="6" spans="1:14" s="65" customFormat="1" ht="15.75">
      <c r="A6" s="71">
        <v>4</v>
      </c>
      <c r="B6" s="82" t="s">
        <v>741</v>
      </c>
      <c r="C6" s="82"/>
      <c r="D6" s="82"/>
      <c r="E6" s="82"/>
      <c r="F6" s="82"/>
      <c r="G6" s="68"/>
      <c r="J6" s="115"/>
      <c r="K6" s="115"/>
    </row>
    <row r="7" spans="1:14" s="65" customFormat="1" ht="15.75">
      <c r="A7" s="71">
        <v>5</v>
      </c>
      <c r="B7" s="82" t="s">
        <v>13</v>
      </c>
      <c r="C7" s="82"/>
      <c r="D7" s="82"/>
      <c r="E7" s="82"/>
      <c r="F7" s="82"/>
      <c r="G7" s="68"/>
      <c r="H7" s="434"/>
      <c r="J7" s="115"/>
      <c r="K7" s="115"/>
    </row>
    <row r="8" spans="1:14" s="65" customFormat="1" ht="15.75">
      <c r="A8" s="71">
        <v>6</v>
      </c>
      <c r="B8" s="82" t="s">
        <v>699</v>
      </c>
      <c r="C8" s="82"/>
      <c r="D8" s="82"/>
      <c r="E8" s="82"/>
      <c r="F8" s="82"/>
      <c r="G8" s="68"/>
      <c r="H8" s="913" t="s">
        <v>4</v>
      </c>
      <c r="J8" s="115"/>
      <c r="K8" s="115"/>
    </row>
    <row r="9" spans="1:14">
      <c r="C9" s="435"/>
      <c r="D9" s="435"/>
      <c r="E9" s="435"/>
      <c r="F9" s="435"/>
      <c r="G9" s="46"/>
      <c r="J9" s="659"/>
      <c r="K9" s="659"/>
    </row>
    <row r="10" spans="1:14" ht="15.75" thickBot="1">
      <c r="A10" s="1308" t="s">
        <v>5</v>
      </c>
      <c r="B10" s="1309"/>
      <c r="C10" s="1309"/>
      <c r="D10" s="1309"/>
      <c r="E10" s="1309"/>
      <c r="F10" s="1309"/>
      <c r="G10" s="1309"/>
    </row>
    <row r="11" spans="1:14" s="439" customFormat="1" ht="26.25" thickTop="1">
      <c r="A11" s="1091"/>
      <c r="B11" s="1090" t="s">
        <v>738</v>
      </c>
      <c r="E11" s="437"/>
      <c r="F11" s="437"/>
      <c r="G11" s="438"/>
    </row>
    <row r="12" spans="1:14">
      <c r="A12" s="440"/>
      <c r="B12" s="167"/>
      <c r="C12" s="167"/>
      <c r="D12" s="167"/>
      <c r="E12" s="167"/>
      <c r="F12" s="167"/>
      <c r="G12" s="441"/>
    </row>
    <row r="13" spans="1:14" s="118" customFormat="1" ht="16.5" customHeight="1" thickBot="1">
      <c r="A13" s="440"/>
      <c r="B13" s="117"/>
      <c r="C13" s="167"/>
      <c r="D13" s="361"/>
      <c r="E13" s="167"/>
      <c r="F13" s="167"/>
      <c r="G13" s="441"/>
      <c r="H13" s="439"/>
    </row>
    <row r="14" spans="1:14" ht="25.5" customHeight="1" thickBot="1">
      <c r="A14" s="440"/>
      <c r="B14" s="442"/>
      <c r="C14" s="167"/>
      <c r="D14" s="529" t="s">
        <v>6</v>
      </c>
      <c r="E14" s="167"/>
      <c r="F14" s="167"/>
      <c r="G14" s="441"/>
    </row>
    <row r="15" spans="1:14" ht="17.25" customHeight="1" thickTop="1">
      <c r="A15" s="443"/>
      <c r="B15" s="167"/>
      <c r="C15" s="444"/>
      <c r="D15" s="445"/>
      <c r="E15" s="446"/>
      <c r="F15" s="446"/>
      <c r="G15" s="447"/>
      <c r="H15" s="530" t="s">
        <v>7</v>
      </c>
      <c r="N15" s="133"/>
    </row>
    <row r="16" spans="1:14" ht="17.25" customHeight="1">
      <c r="A16" s="440"/>
      <c r="B16" s="167"/>
      <c r="C16" s="167"/>
      <c r="D16" s="1312" t="s">
        <v>8</v>
      </c>
      <c r="E16" s="448"/>
      <c r="F16" s="448"/>
      <c r="G16" s="449"/>
      <c r="N16" s="985"/>
    </row>
    <row r="17" spans="1:14" ht="17.25" customHeight="1">
      <c r="A17" s="450"/>
      <c r="B17" s="167"/>
      <c r="C17" s="361"/>
      <c r="D17" s="1312"/>
      <c r="E17" s="167"/>
      <c r="F17" s="167"/>
      <c r="G17" s="441"/>
      <c r="H17" s="531"/>
      <c r="N17" s="133"/>
    </row>
    <row r="18" spans="1:14" ht="22.5" customHeight="1">
      <c r="A18" s="451"/>
      <c r="B18" s="444"/>
      <c r="C18" s="167"/>
      <c r="D18" s="1312"/>
      <c r="E18" s="167"/>
      <c r="F18" s="167"/>
      <c r="G18" s="441"/>
    </row>
    <row r="19" spans="1:14" s="133" customFormat="1" ht="17.850000000000001" customHeight="1">
      <c r="A19" s="452"/>
      <c r="B19" s="75"/>
      <c r="C19" s="167"/>
      <c r="D19" s="167"/>
      <c r="E19" s="167"/>
      <c r="F19" s="167"/>
      <c r="G19" s="441"/>
      <c r="H19" s="532"/>
      <c r="J19" s="453"/>
    </row>
    <row r="20" spans="1:14" s="133" customFormat="1" ht="26.25" customHeight="1">
      <c r="A20" s="452"/>
      <c r="B20" s="75"/>
      <c r="C20" s="167"/>
      <c r="D20" s="75"/>
      <c r="E20" s="167"/>
      <c r="F20" s="167"/>
      <c r="G20" s="441"/>
    </row>
    <row r="21" spans="1:14" s="133" customFormat="1" ht="19.5" thickBot="1">
      <c r="A21" s="454"/>
      <c r="B21" s="455"/>
      <c r="C21" s="456"/>
      <c r="D21" s="456"/>
      <c r="E21" s="463"/>
      <c r="F21" s="463"/>
      <c r="G21" s="457"/>
    </row>
    <row r="22" spans="1:14" ht="16.5" thickTop="1" thickBot="1">
      <c r="B22"/>
    </row>
    <row r="23" spans="1:14" ht="24" thickTop="1">
      <c r="A23" s="988"/>
      <c r="B23" s="436"/>
      <c r="C23" s="437"/>
      <c r="D23" s="987" t="s">
        <v>740</v>
      </c>
      <c r="E23" s="437"/>
      <c r="F23" s="437"/>
      <c r="G23" s="438"/>
    </row>
    <row r="24" spans="1:14">
      <c r="A24" s="656" t="s">
        <v>402</v>
      </c>
      <c r="B24" s="167"/>
      <c r="C24" s="167"/>
      <c r="D24" s="167"/>
      <c r="E24" s="167"/>
      <c r="F24" s="167"/>
      <c r="G24" s="441"/>
    </row>
    <row r="25" spans="1:14" ht="25.5" customHeight="1">
      <c r="A25" s="989" t="s">
        <v>9</v>
      </c>
      <c r="B25" s="458"/>
      <c r="C25" s="167"/>
      <c r="D25" s="459" t="s">
        <v>6</v>
      </c>
      <c r="E25" s="167"/>
      <c r="F25" s="167"/>
      <c r="G25" s="441"/>
    </row>
    <row r="26" spans="1:14">
      <c r="A26" s="989"/>
      <c r="B26" s="167"/>
      <c r="C26" s="167"/>
      <c r="D26" s="167"/>
      <c r="E26" s="167"/>
      <c r="F26" s="167"/>
      <c r="G26" s="441"/>
    </row>
    <row r="27" spans="1:14" ht="23.25">
      <c r="A27" s="443"/>
      <c r="B27" s="167"/>
      <c r="C27" s="444"/>
      <c r="D27" s="445"/>
      <c r="E27" s="446"/>
      <c r="F27" s="446"/>
      <c r="G27" s="447"/>
    </row>
    <row r="28" spans="1:14" ht="15.75">
      <c r="A28" s="990"/>
      <c r="B28" s="167"/>
      <c r="C28" s="167"/>
      <c r="D28" s="460"/>
      <c r="E28" s="448"/>
      <c r="F28" s="448"/>
      <c r="G28" s="449"/>
    </row>
    <row r="29" spans="1:14">
      <c r="A29" s="465" t="s">
        <v>10</v>
      </c>
      <c r="B29" s="167"/>
      <c r="C29" s="361"/>
      <c r="D29" s="361"/>
      <c r="E29" s="167"/>
      <c r="F29" s="167"/>
      <c r="G29" s="441"/>
    </row>
    <row r="30" spans="1:14" ht="18.75">
      <c r="A30" s="464" t="s">
        <v>400</v>
      </c>
      <c r="B30" s="444"/>
      <c r="C30" s="167"/>
      <c r="D30" s="461" t="s">
        <v>11</v>
      </c>
      <c r="E30" s="167"/>
      <c r="F30" s="167"/>
      <c r="G30" s="441"/>
    </row>
    <row r="31" spans="1:14" ht="18.75">
      <c r="A31" s="464" t="s">
        <v>399</v>
      </c>
      <c r="B31" s="75"/>
      <c r="C31" s="167"/>
      <c r="D31" s="167"/>
      <c r="E31" s="167"/>
      <c r="F31" s="167"/>
      <c r="G31" s="441"/>
    </row>
    <row r="32" spans="1:14" ht="27" customHeight="1">
      <c r="A32" s="655" t="s">
        <v>401</v>
      </c>
      <c r="B32" s="75"/>
      <c r="C32" s="167"/>
      <c r="D32" s="462" t="s">
        <v>12</v>
      </c>
      <c r="E32" s="167"/>
      <c r="F32" s="167"/>
      <c r="G32" s="441"/>
    </row>
    <row r="33" spans="1:10" ht="19.5" thickBot="1">
      <c r="A33" s="991" t="s">
        <v>14</v>
      </c>
      <c r="B33" s="455"/>
      <c r="C33" s="456"/>
      <c r="D33" s="456"/>
      <c r="E33" s="463"/>
      <c r="F33" s="463"/>
      <c r="G33" s="457"/>
    </row>
    <row r="34" spans="1:10" ht="15.75" thickTop="1">
      <c r="A34" s="1310"/>
      <c r="B34" s="1311"/>
      <c r="C34" s="1311"/>
      <c r="D34" s="1311"/>
      <c r="E34" s="1311"/>
      <c r="F34" s="1311"/>
      <c r="G34" s="1311"/>
    </row>
    <row r="35" spans="1:10" ht="15.75" thickBot="1"/>
    <row r="36" spans="1:10" ht="15.75" thickBot="1">
      <c r="B36" s="1033"/>
      <c r="C36" s="1034"/>
      <c r="D36" s="1034"/>
      <c r="E36" s="1034"/>
      <c r="F36" s="1034"/>
      <c r="G36" s="1034"/>
      <c r="H36" s="1034"/>
      <c r="I36" s="1034"/>
      <c r="J36" s="1035"/>
    </row>
    <row r="37" spans="1:10">
      <c r="B37" s="1036"/>
      <c r="C37" s="1302" t="s">
        <v>721</v>
      </c>
      <c r="D37" s="1303"/>
      <c r="E37" s="1303"/>
      <c r="F37" s="1304"/>
      <c r="G37" s="167"/>
      <c r="H37" s="1037"/>
      <c r="I37" s="1038"/>
      <c r="J37" s="1039"/>
    </row>
    <row r="38" spans="1:10" ht="15.75" thickBot="1">
      <c r="B38" s="1036"/>
      <c r="C38" s="1305"/>
      <c r="D38" s="1306"/>
      <c r="E38" s="1306"/>
      <c r="F38" s="1307"/>
      <c r="G38" s="167"/>
      <c r="H38" s="1040"/>
      <c r="I38" s="1041"/>
      <c r="J38" s="1039"/>
    </row>
    <row r="39" spans="1:10">
      <c r="B39" s="1036"/>
      <c r="C39" s="167"/>
      <c r="D39" s="167"/>
      <c r="E39" s="167"/>
      <c r="F39" s="167"/>
      <c r="G39" s="167"/>
      <c r="H39" s="1040"/>
      <c r="I39" s="1041"/>
      <c r="J39" s="1039"/>
    </row>
    <row r="40" spans="1:10" ht="34.15" customHeight="1">
      <c r="B40" s="1036"/>
      <c r="C40" s="167"/>
      <c r="D40" s="167"/>
      <c r="E40" s="167"/>
      <c r="F40" s="167"/>
      <c r="G40" s="167"/>
      <c r="H40" s="1040"/>
      <c r="I40" s="1041"/>
      <c r="J40" s="1039"/>
    </row>
    <row r="41" spans="1:10" ht="18.75">
      <c r="B41" s="1042"/>
      <c r="C41" s="75"/>
      <c r="D41" s="75"/>
      <c r="E41" s="75"/>
      <c r="F41" s="75"/>
      <c r="G41" s="75"/>
      <c r="H41" s="1043"/>
      <c r="I41" s="1044"/>
      <c r="J41" s="1045"/>
    </row>
    <row r="42" spans="1:10" ht="18.75">
      <c r="B42" s="1042"/>
      <c r="C42" s="75"/>
      <c r="D42" s="75"/>
      <c r="E42" s="75"/>
      <c r="F42" s="75"/>
      <c r="G42" s="75"/>
      <c r="H42" s="1043"/>
      <c r="I42" s="1044"/>
      <c r="J42" s="1045"/>
    </row>
    <row r="43" spans="1:10" ht="18.75">
      <c r="B43" s="1042"/>
      <c r="C43" s="75"/>
      <c r="D43" s="75"/>
      <c r="E43" s="75"/>
      <c r="F43" s="75"/>
      <c r="G43" s="75"/>
      <c r="H43" s="1043"/>
      <c r="I43" s="1044"/>
      <c r="J43" s="1045"/>
    </row>
    <row r="44" spans="1:10">
      <c r="B44" s="1036"/>
      <c r="C44" s="167"/>
      <c r="D44" s="167"/>
      <c r="E44" s="167"/>
      <c r="F44" s="167"/>
      <c r="G44" s="167"/>
      <c r="H44" s="1040"/>
      <c r="I44" s="1041"/>
      <c r="J44" s="1039"/>
    </row>
    <row r="45" spans="1:10">
      <c r="B45" s="1036"/>
      <c r="C45" s="167"/>
      <c r="D45" s="167"/>
      <c r="E45" s="167"/>
      <c r="F45" s="167"/>
      <c r="G45" s="167"/>
      <c r="H45" s="1040"/>
      <c r="I45" s="1041"/>
      <c r="J45" s="1039"/>
    </row>
    <row r="46" spans="1:10">
      <c r="B46" s="1036"/>
      <c r="C46" s="167"/>
      <c r="D46" s="167"/>
      <c r="E46" s="167"/>
      <c r="F46" s="167"/>
      <c r="G46" s="167"/>
      <c r="H46" s="1040"/>
      <c r="I46" s="1041"/>
      <c r="J46" s="1039"/>
    </row>
    <row r="47" spans="1:10" ht="15.75" thickBot="1">
      <c r="B47" s="1036"/>
      <c r="C47" s="167"/>
      <c r="D47" s="167"/>
      <c r="E47" s="167"/>
      <c r="F47" s="167"/>
      <c r="G47" s="167"/>
      <c r="H47" s="1046"/>
      <c r="I47" s="1047"/>
      <c r="J47" s="1039"/>
    </row>
    <row r="48" spans="1:10" ht="76.900000000000006" customHeight="1">
      <c r="B48" s="1036"/>
      <c r="C48" s="167"/>
      <c r="D48" s="167"/>
      <c r="E48" s="167"/>
      <c r="F48" s="167"/>
      <c r="G48" s="167"/>
      <c r="H48" s="167"/>
      <c r="I48" s="167"/>
      <c r="J48" s="1039"/>
    </row>
    <row r="49" spans="2:10">
      <c r="B49" s="1036"/>
      <c r="C49" s="167"/>
      <c r="D49" s="167"/>
      <c r="E49" s="167"/>
      <c r="F49" s="167"/>
      <c r="G49" s="167"/>
      <c r="H49" s="167"/>
      <c r="I49" s="167"/>
      <c r="J49" s="1039"/>
    </row>
    <row r="50" spans="2:10">
      <c r="B50" s="1036"/>
      <c r="C50" s="167"/>
      <c r="D50" s="167"/>
      <c r="E50" s="167"/>
      <c r="F50" s="167"/>
      <c r="G50" s="167"/>
      <c r="H50" s="167"/>
      <c r="I50" s="167"/>
      <c r="J50" s="1039"/>
    </row>
    <row r="51" spans="2:10">
      <c r="B51" s="1036"/>
      <c r="C51" s="167"/>
      <c r="D51" s="167"/>
      <c r="E51" s="167"/>
      <c r="F51" s="167"/>
      <c r="G51" s="167"/>
      <c r="H51" s="167"/>
      <c r="I51" s="167"/>
      <c r="J51" s="1039"/>
    </row>
    <row r="52" spans="2:10" ht="15.75" thickBot="1">
      <c r="B52" s="1048"/>
      <c r="C52" s="1049"/>
      <c r="D52" s="1049"/>
      <c r="E52" s="1049"/>
      <c r="F52" s="1049"/>
      <c r="G52" s="1049"/>
      <c r="H52" s="1049"/>
      <c r="I52" s="1049"/>
      <c r="J52" s="1050"/>
    </row>
    <row r="53" spans="2:10" ht="15.75" thickBot="1"/>
    <row r="54" spans="2:10" ht="15.75" thickBot="1">
      <c r="B54" s="1033"/>
      <c r="C54" s="1034"/>
      <c r="D54" s="1034"/>
      <c r="E54" s="1034"/>
      <c r="F54" s="1034"/>
      <c r="G54" s="1034"/>
      <c r="H54" s="1034"/>
      <c r="I54" s="1034"/>
      <c r="J54" s="1035"/>
    </row>
    <row r="55" spans="2:10">
      <c r="B55" s="1036"/>
      <c r="C55" s="1301" t="s">
        <v>721</v>
      </c>
      <c r="D55" s="1301"/>
      <c r="E55" s="1301"/>
      <c r="F55" s="1301"/>
      <c r="G55" s="167"/>
      <c r="H55" s="1093"/>
      <c r="I55" s="1094"/>
      <c r="J55" s="1039"/>
    </row>
    <row r="56" spans="2:10">
      <c r="B56" s="1036"/>
      <c r="C56" s="1301"/>
      <c r="D56" s="1301"/>
      <c r="E56" s="1301"/>
      <c r="F56" s="1301"/>
      <c r="G56" s="167"/>
      <c r="H56" s="1095"/>
      <c r="I56" s="1096"/>
      <c r="J56" s="1039"/>
    </row>
    <row r="57" spans="2:10">
      <c r="B57" s="1036"/>
      <c r="C57" s="167"/>
      <c r="D57" s="167"/>
      <c r="E57" s="167"/>
      <c r="F57" s="167"/>
      <c r="G57" s="167"/>
      <c r="H57" s="1095"/>
      <c r="I57" s="1096"/>
      <c r="J57" s="1039"/>
    </row>
    <row r="58" spans="2:10">
      <c r="B58" s="1036"/>
      <c r="C58" s="167"/>
      <c r="D58" s="167"/>
      <c r="E58" s="167"/>
      <c r="F58" s="167"/>
      <c r="G58" s="167"/>
      <c r="H58" s="1095"/>
      <c r="I58" s="1096"/>
      <c r="J58" s="1039"/>
    </row>
    <row r="59" spans="2:10" ht="18.75">
      <c r="B59" s="1042"/>
      <c r="C59" s="75"/>
      <c r="D59" s="75"/>
      <c r="E59" s="75"/>
      <c r="F59" s="75"/>
      <c r="G59" s="75"/>
      <c r="H59" s="1097"/>
      <c r="I59" s="1098"/>
      <c r="J59" s="1045"/>
    </row>
    <row r="60" spans="2:10" ht="18.75">
      <c r="B60" s="1042"/>
      <c r="C60" s="75"/>
      <c r="D60" s="75"/>
      <c r="E60" s="75"/>
      <c r="F60" s="75"/>
      <c r="G60" s="75"/>
      <c r="H60" s="1097"/>
      <c r="I60" s="1098"/>
      <c r="J60" s="1045"/>
    </row>
    <row r="61" spans="2:10" ht="18.75">
      <c r="B61" s="1042"/>
      <c r="C61" s="75"/>
      <c r="D61" s="75"/>
      <c r="E61" s="75"/>
      <c r="F61" s="75"/>
      <c r="G61" s="75"/>
      <c r="H61" s="1097"/>
      <c r="I61" s="1098"/>
      <c r="J61" s="1045"/>
    </row>
    <row r="62" spans="2:10">
      <c r="B62" s="1036"/>
      <c r="C62" s="167"/>
      <c r="D62" s="167"/>
      <c r="E62" s="167"/>
      <c r="F62" s="167"/>
      <c r="G62" s="167"/>
      <c r="H62" s="1095"/>
      <c r="I62" s="1096"/>
      <c r="J62" s="1039"/>
    </row>
    <row r="63" spans="2:10">
      <c r="B63" s="1036"/>
      <c r="C63" s="167"/>
      <c r="D63" s="167"/>
      <c r="E63" s="167"/>
      <c r="F63" s="167"/>
      <c r="G63" s="167"/>
      <c r="H63" s="1095"/>
      <c r="I63" s="1096"/>
      <c r="J63" s="1039"/>
    </row>
    <row r="64" spans="2:10">
      <c r="B64" s="1036"/>
      <c r="C64" s="167"/>
      <c r="D64" s="167"/>
      <c r="E64" s="167"/>
      <c r="F64" s="167"/>
      <c r="G64" s="167"/>
      <c r="H64" s="1095"/>
      <c r="I64" s="1096"/>
      <c r="J64" s="1039"/>
    </row>
    <row r="65" spans="2:10" ht="15.75" thickBot="1">
      <c r="B65" s="1036"/>
      <c r="C65" s="167"/>
      <c r="D65" s="167"/>
      <c r="E65" s="167"/>
      <c r="F65" s="167"/>
      <c r="G65" s="167"/>
      <c r="H65" s="1099"/>
      <c r="I65" s="1100"/>
      <c r="J65" s="1039"/>
    </row>
    <row r="66" spans="2:10">
      <c r="B66" s="1036"/>
      <c r="C66" s="167"/>
      <c r="D66" s="167"/>
      <c r="E66" s="167"/>
      <c r="F66" s="167"/>
      <c r="G66" s="167"/>
      <c r="H66" s="167"/>
      <c r="I66" s="167"/>
      <c r="J66" s="1039"/>
    </row>
    <row r="67" spans="2:10">
      <c r="B67" s="1036"/>
      <c r="C67" s="167"/>
      <c r="D67" s="167"/>
      <c r="E67" s="167"/>
      <c r="F67" s="167"/>
      <c r="G67" s="167"/>
      <c r="H67" s="167"/>
      <c r="I67" s="167"/>
      <c r="J67" s="1039"/>
    </row>
    <row r="68" spans="2:10">
      <c r="B68" s="1036"/>
      <c r="C68" s="167"/>
      <c r="D68" s="167"/>
      <c r="E68" s="167"/>
      <c r="F68" s="167"/>
      <c r="G68" s="167"/>
      <c r="H68" s="167"/>
      <c r="I68" s="167"/>
      <c r="J68" s="1039"/>
    </row>
    <row r="69" spans="2:10">
      <c r="B69" s="1036"/>
      <c r="C69" s="167"/>
      <c r="D69" s="167"/>
      <c r="E69" s="167"/>
      <c r="F69" s="167"/>
      <c r="G69" s="167"/>
      <c r="H69" s="167"/>
      <c r="I69" s="167"/>
      <c r="J69" s="1039"/>
    </row>
    <row r="70" spans="2:10" ht="15.75" thickBot="1">
      <c r="B70" s="1048"/>
      <c r="C70" s="1049"/>
      <c r="D70" s="1049"/>
      <c r="E70" s="1049"/>
      <c r="F70" s="1049"/>
      <c r="G70" s="1049"/>
      <c r="H70" s="1049"/>
      <c r="I70" s="1049"/>
      <c r="J70" s="1050"/>
    </row>
  </sheetData>
  <mergeCells count="6">
    <mergeCell ref="C55:F56"/>
    <mergeCell ref="C37:F38"/>
    <mergeCell ref="A1:G1"/>
    <mergeCell ref="A10:G10"/>
    <mergeCell ref="A34:G34"/>
    <mergeCell ref="D16:D18"/>
  </mergeCells>
  <phoneticPr fontId="0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2010&amp;R&amp;G</oddHeader>
    <oddFooter>&amp;L® computraining&amp;R&amp;D</oddFooter>
    <firstHeader>&amp;L&amp;P&amp;C&amp;24Basiscursus Excel 2010</firstHeader>
    <firstFooter>&amp;L® computraining&amp;R&amp;D</firstFooter>
  </headerFooter>
  <rowBreaks count="1" manualBreakCount="1">
    <brk id="38" max="7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115725" r:id="rId5">
          <objectPr defaultSize="0" autoPict="0" r:id="rId6">
            <anchor moveWithCells="1" sizeWithCells="1">
              <from>
                <xdr:col>3</xdr:col>
                <xdr:colOff>66675</xdr:colOff>
                <xdr:row>9</xdr:row>
                <xdr:rowOff>38100</xdr:rowOff>
              </from>
              <to>
                <xdr:col>3</xdr:col>
                <xdr:colOff>66675</xdr:colOff>
                <xdr:row>9</xdr:row>
                <xdr:rowOff>38100</xdr:rowOff>
              </to>
            </anchor>
          </objectPr>
        </oleObject>
      </mc:Choice>
      <mc:Fallback>
        <oleObject progId="PBrush" shapeId="115725" r:id="rId5"/>
      </mc:Fallback>
    </mc:AlternateContent>
    <mc:AlternateContent xmlns:mc="http://schemas.openxmlformats.org/markup-compatibility/2006">
      <mc:Choice Requires="x14">
        <oleObject progId="PBrush" shapeId="115726" r:id="rId7">
          <objectPr defaultSize="0" autoPict="0" r:id="rId6">
            <anchor moveWithCells="1" sizeWithCells="1">
              <from>
                <xdr:col>3</xdr:col>
                <xdr:colOff>66675</xdr:colOff>
                <xdr:row>9</xdr:row>
                <xdr:rowOff>38100</xdr:rowOff>
              </from>
              <to>
                <xdr:col>3</xdr:col>
                <xdr:colOff>66675</xdr:colOff>
                <xdr:row>9</xdr:row>
                <xdr:rowOff>38100</xdr:rowOff>
              </to>
            </anchor>
          </objectPr>
        </oleObject>
      </mc:Choice>
      <mc:Fallback>
        <oleObject progId="PBrush" shapeId="115726" r:id="rId7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A1:Q34"/>
  <sheetViews>
    <sheetView showGridLines="0" zoomScaleNormal="100" zoomScaleSheetLayoutView="100" workbookViewId="0">
      <selection sqref="A1:H2"/>
    </sheetView>
  </sheetViews>
  <sheetFormatPr defaultColWidth="9" defaultRowHeight="15"/>
  <cols>
    <col min="1" max="1" width="4.375" style="24" customWidth="1"/>
    <col min="2" max="2" width="20.625" style="8" customWidth="1"/>
    <col min="3" max="3" width="16.375" style="8" customWidth="1"/>
    <col min="4" max="4" width="32.625" style="8" customWidth="1"/>
    <col min="5" max="5" width="3.25" style="8" customWidth="1"/>
    <col min="6" max="6" width="14.875" style="8" customWidth="1"/>
    <col min="7" max="7" width="20.625" style="8" customWidth="1"/>
    <col min="8" max="16384" width="9" style="8"/>
  </cols>
  <sheetData>
    <row r="1" spans="1:17" s="1204" customFormat="1" ht="51" customHeight="1" thickBot="1">
      <c r="A1" s="1288" t="s">
        <v>742</v>
      </c>
      <c r="B1" s="1288"/>
      <c r="C1" s="1288"/>
      <c r="D1" s="1288"/>
      <c r="E1" s="1288"/>
      <c r="F1" s="1288"/>
      <c r="G1" s="1288"/>
      <c r="H1" s="1288"/>
      <c r="I1" s="1203"/>
      <c r="J1" s="1203"/>
      <c r="K1" s="1203"/>
      <c r="L1" s="1203"/>
      <c r="M1" s="1203"/>
      <c r="N1" s="1203"/>
      <c r="O1" s="1203"/>
      <c r="P1" s="1203"/>
      <c r="Q1" s="1203"/>
    </row>
    <row r="2" spans="1:17" s="76" customFormat="1" ht="19.5" thickTop="1">
      <c r="A2" s="1264" t="s">
        <v>833</v>
      </c>
      <c r="B2" s="1264"/>
      <c r="C2" s="1264"/>
      <c r="D2" s="1264"/>
      <c r="E2" s="1264"/>
      <c r="F2" s="1264"/>
      <c r="G2" s="1264"/>
      <c r="H2" s="1264"/>
      <c r="J2" s="133"/>
      <c r="K2" s="133"/>
    </row>
    <row r="3" spans="1:17" s="1104" customFormat="1" ht="15.75">
      <c r="A3" s="1101"/>
      <c r="B3" s="1102"/>
      <c r="C3" s="1102"/>
      <c r="D3" s="1102"/>
      <c r="E3" s="1102"/>
      <c r="F3" s="1102"/>
      <c r="G3" s="1103"/>
    </row>
    <row r="4" spans="1:17" s="1104" customFormat="1" ht="15.75" customHeight="1">
      <c r="A4" s="1314" t="s">
        <v>743</v>
      </c>
      <c r="B4" s="1314"/>
      <c r="C4" s="1314"/>
      <c r="D4" s="1105" t="s">
        <v>744</v>
      </c>
      <c r="E4" s="1106"/>
      <c r="F4" s="1315" t="s">
        <v>446</v>
      </c>
      <c r="G4" s="1315"/>
      <c r="H4" s="1315"/>
    </row>
    <row r="5" spans="1:17" s="1104" customFormat="1" ht="15.75">
      <c r="A5" s="1107"/>
      <c r="B5" s="1108" t="s">
        <v>745</v>
      </c>
      <c r="C5" s="1109"/>
      <c r="D5" s="1109"/>
      <c r="E5" s="1109"/>
      <c r="F5" s="1110" t="s">
        <v>746</v>
      </c>
      <c r="G5" s="1111"/>
      <c r="H5" s="1111"/>
    </row>
    <row r="6" spans="1:17" s="1104" customFormat="1" ht="18.75" customHeight="1">
      <c r="A6" s="1101"/>
      <c r="C6" s="1102"/>
      <c r="D6" s="1313" t="s">
        <v>747</v>
      </c>
      <c r="E6" s="1106"/>
    </row>
    <row r="7" spans="1:17" s="1104" customFormat="1" ht="18.75">
      <c r="A7" s="1101"/>
      <c r="B7" s="1102" t="s">
        <v>748</v>
      </c>
      <c r="C7" s="1102"/>
      <c r="D7" s="1313"/>
      <c r="E7" s="1102"/>
      <c r="F7" s="1112" t="s">
        <v>749</v>
      </c>
      <c r="G7" s="1103"/>
    </row>
    <row r="8" spans="1:17" s="1104" customFormat="1" ht="15.75">
      <c r="A8" s="1101"/>
      <c r="B8" s="1113"/>
      <c r="C8" s="1102"/>
      <c r="D8" s="1313"/>
      <c r="E8" s="1102"/>
      <c r="F8" s="1102"/>
      <c r="G8" s="1103"/>
    </row>
    <row r="9" spans="1:17" s="1104" customFormat="1" ht="15.75">
      <c r="A9" s="1107"/>
      <c r="B9" s="1108" t="s">
        <v>750</v>
      </c>
      <c r="C9" s="1109"/>
      <c r="D9" s="1109"/>
      <c r="E9" s="1109"/>
      <c r="F9" s="1114" t="s">
        <v>751</v>
      </c>
      <c r="G9" s="1115"/>
      <c r="H9" s="1111"/>
    </row>
    <row r="10" spans="1:17" s="1104" customFormat="1" ht="15.75">
      <c r="A10" s="1116"/>
      <c r="B10" s="1117"/>
      <c r="C10" s="1118"/>
      <c r="D10" s="1313" t="s">
        <v>752</v>
      </c>
      <c r="E10" s="1118"/>
      <c r="F10" s="1119"/>
      <c r="H10" s="1120"/>
    </row>
    <row r="11" spans="1:17" s="1104" customFormat="1" ht="15.75" customHeight="1">
      <c r="A11" s="1101"/>
      <c r="B11" s="1121"/>
      <c r="C11" s="1102"/>
      <c r="D11" s="1313"/>
      <c r="E11" s="1106"/>
      <c r="F11" s="1102"/>
      <c r="G11" s="1316" t="s">
        <v>753</v>
      </c>
    </row>
    <row r="12" spans="1:17" s="1104" customFormat="1" ht="15.75">
      <c r="A12" s="1101"/>
      <c r="B12" s="1122" t="s">
        <v>753</v>
      </c>
      <c r="C12" s="1102"/>
      <c r="D12" s="1313"/>
      <c r="E12" s="1106"/>
      <c r="F12" s="1102"/>
      <c r="G12" s="1316"/>
    </row>
    <row r="13" spans="1:17" s="1104" customFormat="1" ht="15.75">
      <c r="A13" s="1101"/>
      <c r="B13" s="1123"/>
      <c r="C13" s="1102"/>
      <c r="D13" s="1313"/>
      <c r="E13" s="1106"/>
      <c r="F13" s="1102"/>
      <c r="G13" s="1316"/>
    </row>
    <row r="14" spans="1:17" s="1104" customFormat="1" ht="15.75">
      <c r="A14" s="1101"/>
      <c r="B14" s="1102"/>
      <c r="C14" s="1102"/>
      <c r="D14" s="1313"/>
      <c r="E14" s="1106"/>
      <c r="F14" s="1124" t="s">
        <v>754</v>
      </c>
      <c r="G14" s="1103"/>
    </row>
    <row r="15" spans="1:17" s="1104" customFormat="1" ht="15.75">
      <c r="A15" s="1115"/>
      <c r="B15" s="1125" t="s">
        <v>755</v>
      </c>
      <c r="C15" s="1109"/>
      <c r="D15" s="1109"/>
      <c r="E15" s="1109"/>
      <c r="F15" s="1114" t="s">
        <v>756</v>
      </c>
      <c r="G15" s="1111"/>
      <c r="H15" s="1111"/>
    </row>
    <row r="16" spans="1:17" s="1104" customFormat="1" ht="14.25" customHeight="1">
      <c r="A16" s="1101"/>
      <c r="B16" s="1102"/>
      <c r="C16" s="1102"/>
      <c r="D16" s="1313" t="s">
        <v>757</v>
      </c>
      <c r="E16" s="1102"/>
      <c r="F16" s="1102"/>
      <c r="G16" s="1103"/>
    </row>
    <row r="17" spans="1:8" s="1104" customFormat="1" ht="15.75" customHeight="1">
      <c r="A17" s="1101"/>
      <c r="B17" s="1102"/>
      <c r="C17" s="1102"/>
      <c r="D17" s="1313"/>
      <c r="E17" s="1102"/>
      <c r="F17" s="1102"/>
      <c r="G17" s="1103"/>
    </row>
    <row r="18" spans="1:8" s="1104" customFormat="1" ht="15.75">
      <c r="A18" s="1101"/>
      <c r="B18" s="1102"/>
      <c r="C18" s="1102"/>
      <c r="D18" s="1313"/>
      <c r="E18" s="1102"/>
      <c r="F18" s="1102"/>
      <c r="G18" s="1103"/>
    </row>
    <row r="19" spans="1:8" s="1104" customFormat="1" ht="15.75">
      <c r="A19" s="1101"/>
      <c r="B19" s="1102"/>
      <c r="C19" s="1102"/>
      <c r="D19" s="1313"/>
      <c r="E19" s="1102"/>
      <c r="F19" s="1126" t="s">
        <v>758</v>
      </c>
      <c r="G19" s="1103"/>
    </row>
    <row r="20" spans="1:8" s="1104" customFormat="1" ht="15.75">
      <c r="A20" s="1107"/>
      <c r="B20" s="1108" t="s">
        <v>759</v>
      </c>
      <c r="C20" s="1109"/>
      <c r="D20" s="1109"/>
      <c r="E20" s="1109"/>
      <c r="F20" s="1114" t="s">
        <v>760</v>
      </c>
      <c r="G20" s="1115"/>
      <c r="H20" s="1111"/>
    </row>
    <row r="21" spans="1:8" s="1104" customFormat="1" ht="15" customHeight="1">
      <c r="A21" s="1101"/>
      <c r="B21" s="1102"/>
      <c r="C21" s="1102"/>
      <c r="D21" s="1313" t="s">
        <v>761</v>
      </c>
      <c r="E21" s="1102"/>
      <c r="F21" s="1126"/>
      <c r="G21" s="1103"/>
    </row>
    <row r="22" spans="1:8" s="1104" customFormat="1" ht="15.75">
      <c r="A22" s="1101"/>
      <c r="B22" s="1102"/>
      <c r="C22" s="1102"/>
      <c r="D22" s="1313"/>
      <c r="E22" s="1102"/>
      <c r="F22" s="1126"/>
      <c r="G22" s="1103"/>
    </row>
    <row r="23" spans="1:8" s="1104" customFormat="1" ht="15.75">
      <c r="A23" s="1101"/>
      <c r="B23" s="1102"/>
      <c r="C23" s="1102"/>
      <c r="D23" s="1313"/>
      <c r="E23" s="1102"/>
      <c r="F23" s="1126"/>
      <c r="G23" s="1103"/>
    </row>
    <row r="24" spans="1:8" s="1104" customFormat="1" ht="15.75">
      <c r="A24" s="1115"/>
      <c r="B24" s="1125" t="s">
        <v>762</v>
      </c>
      <c r="C24" s="1109"/>
      <c r="D24" s="1109"/>
      <c r="E24" s="1109"/>
      <c r="F24" s="1114" t="s">
        <v>763</v>
      </c>
      <c r="G24" s="1111"/>
      <c r="H24" s="1111"/>
    </row>
    <row r="25" spans="1:8" s="1104" customFormat="1" ht="15.75">
      <c r="A25" s="1101"/>
      <c r="B25" s="1102"/>
      <c r="C25" s="1102"/>
      <c r="D25" s="1313" t="s">
        <v>764</v>
      </c>
      <c r="E25" s="1102"/>
      <c r="F25" s="1126"/>
      <c r="G25" s="1103"/>
    </row>
    <row r="26" spans="1:8" s="1104" customFormat="1" ht="15.75">
      <c r="A26" s="1101"/>
      <c r="B26" s="1102"/>
      <c r="C26" s="1102"/>
      <c r="D26" s="1313"/>
      <c r="E26" s="1102"/>
      <c r="F26" s="1126"/>
      <c r="G26" s="1103"/>
    </row>
    <row r="27" spans="1:8" s="1104" customFormat="1" ht="15.75">
      <c r="A27" s="1101"/>
      <c r="B27" s="1102"/>
      <c r="C27" s="1102"/>
      <c r="D27" s="1313"/>
      <c r="E27" s="1102"/>
      <c r="F27" s="1126"/>
      <c r="G27" s="1103"/>
    </row>
    <row r="28" spans="1:8" s="1104" customFormat="1" ht="15.75">
      <c r="A28" s="1101"/>
      <c r="B28" s="1102"/>
      <c r="C28" s="1102"/>
      <c r="D28" s="1313"/>
      <c r="E28" s="1102"/>
      <c r="F28" s="1126"/>
      <c r="G28" s="1103"/>
    </row>
    <row r="29" spans="1:8" s="1104" customFormat="1" ht="15.75">
      <c r="A29" s="1115"/>
      <c r="B29" s="1125" t="s">
        <v>765</v>
      </c>
      <c r="C29" s="1109"/>
      <c r="D29" s="1109"/>
      <c r="E29" s="1109"/>
      <c r="F29" s="1114" t="s">
        <v>766</v>
      </c>
      <c r="G29" s="1111"/>
      <c r="H29" s="1111"/>
    </row>
    <row r="30" spans="1:8" s="1104" customFormat="1" ht="15.75">
      <c r="A30" s="1101"/>
      <c r="B30" s="1102"/>
      <c r="C30" s="1102"/>
      <c r="D30" s="1127" t="s">
        <v>767</v>
      </c>
      <c r="E30" s="1102"/>
      <c r="F30" s="1102"/>
      <c r="G30" s="1103"/>
    </row>
    <row r="31" spans="1:8" s="1104" customFormat="1" ht="15.75">
      <c r="A31" s="1101"/>
      <c r="B31" s="1102"/>
      <c r="C31" s="1102"/>
      <c r="D31" s="1127" t="s">
        <v>768</v>
      </c>
      <c r="E31" s="1102"/>
      <c r="F31" s="1102"/>
      <c r="G31" s="1103"/>
    </row>
    <row r="32" spans="1:8" s="1104" customFormat="1" ht="15.75">
      <c r="A32" s="1101"/>
      <c r="B32" s="1102"/>
      <c r="C32" s="1102"/>
      <c r="D32" s="1127" t="s">
        <v>769</v>
      </c>
      <c r="E32" s="1102"/>
      <c r="F32" s="1102"/>
      <c r="G32" s="1103"/>
    </row>
    <row r="33" spans="1:7" s="1104" customFormat="1" ht="15.75">
      <c r="A33" s="1101"/>
      <c r="B33" s="1102"/>
      <c r="C33" s="1102"/>
      <c r="D33" s="1127" t="s">
        <v>770</v>
      </c>
      <c r="E33" s="1102"/>
      <c r="F33" s="1102"/>
      <c r="G33" s="1103"/>
    </row>
    <row r="34" spans="1:7" s="1104" customFormat="1" ht="15.75">
      <c r="A34" s="1101"/>
      <c r="B34" s="1102"/>
      <c r="C34" s="1102"/>
      <c r="D34" s="1102"/>
      <c r="E34" s="1102"/>
      <c r="F34" s="1102"/>
      <c r="G34" s="1103"/>
    </row>
  </sheetData>
  <mergeCells count="9">
    <mergeCell ref="D21:D23"/>
    <mergeCell ref="D25:D28"/>
    <mergeCell ref="A1:H1"/>
    <mergeCell ref="A4:C4"/>
    <mergeCell ref="F4:H4"/>
    <mergeCell ref="D6:D8"/>
    <mergeCell ref="G11:G13"/>
    <mergeCell ref="D16:D19"/>
    <mergeCell ref="D10:D14"/>
  </mergeCells>
  <printOptions horizontalCentered="1"/>
  <pageMargins left="0.25" right="0.25" top="0.75" bottom="0.75" header="0.3" footer="0.3"/>
  <pageSetup paperSize="9" scale="75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1"/>
  <sheetViews>
    <sheetView showGridLines="0" zoomScaleNormal="100" zoomScaleSheetLayoutView="100" workbookViewId="0">
      <selection activeCell="A2" sqref="A2:XFD22"/>
    </sheetView>
  </sheetViews>
  <sheetFormatPr defaultColWidth="9.125" defaultRowHeight="15"/>
  <cols>
    <col min="1" max="1" width="3.125" style="24" customWidth="1"/>
    <col min="2" max="3" width="9.125" style="7"/>
    <col min="4" max="4" width="3" style="7" customWidth="1"/>
    <col min="5" max="6" width="9.125" style="7"/>
    <col min="7" max="7" width="3" style="7" customWidth="1"/>
    <col min="8" max="9" width="9.875" style="7" customWidth="1"/>
    <col min="10" max="10" width="3" style="7" customWidth="1"/>
    <col min="11" max="11" width="9.125" style="7"/>
    <col min="12" max="12" width="9.625" style="28" customWidth="1"/>
    <col min="13" max="13" width="23.75" style="28" customWidth="1"/>
    <col min="14" max="15" width="9.125" style="7"/>
    <col min="16" max="16" width="12.375" style="7" bestFit="1" customWidth="1"/>
    <col min="17" max="16384" width="9.125" style="7"/>
  </cols>
  <sheetData>
    <row r="1" spans="1:13" s="1144" customFormat="1" ht="50.25" customHeight="1" thickBot="1">
      <c r="A1" s="1288" t="s">
        <v>834</v>
      </c>
      <c r="B1" s="1288"/>
      <c r="C1" s="1288"/>
      <c r="D1" s="1288"/>
      <c r="E1" s="1288"/>
      <c r="F1" s="1288"/>
      <c r="G1" s="1288"/>
      <c r="H1" s="1288"/>
      <c r="I1" s="1288"/>
      <c r="J1" s="1288"/>
      <c r="K1" s="1288"/>
      <c r="L1" s="1288"/>
      <c r="M1" s="1288"/>
    </row>
    <row r="2" spans="1:13" s="1144" customFormat="1" ht="21" customHeight="1" thickTop="1">
      <c r="A2" s="1265" t="s">
        <v>811</v>
      </c>
      <c r="B2" s="1145"/>
      <c r="C2" s="1145"/>
      <c r="D2" s="1145"/>
      <c r="E2" s="1145"/>
      <c r="F2" s="1145"/>
      <c r="G2" s="1145"/>
      <c r="H2" s="1145"/>
      <c r="I2" s="1145"/>
      <c r="J2" s="1145"/>
      <c r="K2" s="1145"/>
      <c r="L2" s="1145"/>
      <c r="M2" s="1146"/>
    </row>
    <row r="3" spans="1:13" s="2" customFormat="1" ht="15.75">
      <c r="A3" s="2">
        <v>1</v>
      </c>
      <c r="B3" s="2" t="s">
        <v>813</v>
      </c>
      <c r="C3" s="119"/>
      <c r="D3" s="462"/>
      <c r="E3" s="119"/>
      <c r="F3" s="462"/>
      <c r="G3" s="119"/>
      <c r="K3" s="119"/>
    </row>
    <row r="4" spans="1:13" s="2" customFormat="1" ht="15.75">
      <c r="A4" s="2">
        <v>2</v>
      </c>
      <c r="B4" s="119" t="s">
        <v>812</v>
      </c>
      <c r="C4" s="119"/>
      <c r="D4" s="462"/>
      <c r="E4" s="119"/>
      <c r="F4" s="462"/>
      <c r="G4" s="119"/>
      <c r="K4" s="144" t="s">
        <v>15</v>
      </c>
    </row>
    <row r="5" spans="1:13" s="2" customFormat="1" ht="15.75">
      <c r="A5" s="2">
        <v>3</v>
      </c>
      <c r="B5" s="119" t="s">
        <v>814</v>
      </c>
      <c r="C5" s="119"/>
      <c r="D5" s="462"/>
      <c r="E5" s="119"/>
      <c r="F5" s="462"/>
      <c r="G5" s="119"/>
      <c r="K5" s="119"/>
    </row>
    <row r="6" spans="1:13" s="66" customFormat="1" ht="15.75">
      <c r="A6" s="66">
        <v>4</v>
      </c>
      <c r="B6" s="2" t="s">
        <v>20</v>
      </c>
      <c r="C6" s="466"/>
      <c r="D6" s="466"/>
      <c r="E6" s="467"/>
      <c r="F6" s="466"/>
      <c r="G6" s="462"/>
      <c r="H6" s="466"/>
      <c r="I6" s="466"/>
      <c r="J6" s="466"/>
      <c r="K6" s="466"/>
    </row>
    <row r="7" spans="1:13" s="2" customFormat="1" ht="15.75">
      <c r="F7" s="360"/>
      <c r="J7" s="359"/>
    </row>
    <row r="8" spans="1:13" s="2" customFormat="1" ht="15.75">
      <c r="B8" s="2" t="s">
        <v>16</v>
      </c>
      <c r="F8" s="360"/>
      <c r="H8" s="359"/>
      <c r="I8" s="359"/>
      <c r="J8" s="359"/>
    </row>
    <row r="9" spans="1:13" s="2" customFormat="1" ht="16.5" thickBot="1">
      <c r="B9" s="1324" t="s">
        <v>51</v>
      </c>
      <c r="C9" s="1324"/>
      <c r="D9" s="1324"/>
      <c r="E9" s="1324"/>
      <c r="F9" s="1324"/>
      <c r="H9" s="1325" t="s">
        <v>49</v>
      </c>
      <c r="I9" s="1325"/>
      <c r="J9" s="1325"/>
      <c r="K9" s="1325"/>
      <c r="L9" s="1325"/>
    </row>
    <row r="10" spans="1:13" s="2" customFormat="1" ht="16.5" thickTop="1">
      <c r="B10" s="914"/>
      <c r="C10" s="915"/>
      <c r="D10" s="65"/>
      <c r="E10" s="1154"/>
      <c r="F10" s="1157"/>
      <c r="H10" s="1137"/>
      <c r="I10" s="1138"/>
      <c r="J10" s="359"/>
      <c r="K10" s="1137"/>
      <c r="L10" s="1138"/>
    </row>
    <row r="11" spans="1:13" s="2" customFormat="1" ht="15.75">
      <c r="B11" s="916"/>
      <c r="C11" s="917"/>
      <c r="E11" s="1155"/>
      <c r="F11" s="1158"/>
      <c r="H11" s="1139"/>
      <c r="I11" s="1140"/>
      <c r="J11" s="359"/>
      <c r="K11" s="1139"/>
      <c r="L11" s="1140"/>
    </row>
    <row r="12" spans="1:13" s="2" customFormat="1" ht="16.5" thickBot="1">
      <c r="B12" s="918"/>
      <c r="C12" s="919"/>
      <c r="E12" s="1156"/>
      <c r="F12" s="1159"/>
      <c r="H12" s="1141"/>
      <c r="I12" s="1142"/>
      <c r="J12" s="359"/>
      <c r="K12" s="1141"/>
      <c r="L12" s="1142"/>
    </row>
    <row r="13" spans="1:13" s="2" customFormat="1" ht="17.25" thickTop="1" thickBot="1">
      <c r="H13" s="359"/>
      <c r="I13" s="359"/>
      <c r="J13" s="359"/>
    </row>
    <row r="14" spans="1:13" s="2" customFormat="1" ht="16.5" thickTop="1">
      <c r="B14" s="920"/>
      <c r="C14" s="920"/>
      <c r="D14" s="66"/>
      <c r="E14" s="1148"/>
      <c r="F14" s="1149"/>
      <c r="H14" s="1137"/>
      <c r="I14" s="1138"/>
      <c r="J14" s="359"/>
      <c r="K14" s="1137"/>
      <c r="L14" s="1138"/>
    </row>
    <row r="15" spans="1:13" s="2" customFormat="1" ht="16.5" thickBot="1">
      <c r="B15" s="921"/>
      <c r="C15" s="921"/>
      <c r="E15" s="1152"/>
      <c r="F15" s="1153"/>
      <c r="H15" s="1139"/>
      <c r="I15" s="1140"/>
      <c r="J15" s="359"/>
      <c r="K15" s="1139"/>
      <c r="L15" s="1140"/>
    </row>
    <row r="16" spans="1:13" s="2" customFormat="1" ht="17.25" thickTop="1" thickBot="1">
      <c r="B16" s="922"/>
      <c r="C16" s="922"/>
      <c r="E16" s="1150"/>
      <c r="F16" s="1151"/>
      <c r="H16" s="1141"/>
      <c r="I16" s="1142"/>
      <c r="K16" s="1141"/>
      <c r="L16" s="1142"/>
    </row>
    <row r="17" spans="1:13" s="2" customFormat="1" ht="16.5" thickTop="1">
      <c r="B17" s="466"/>
      <c r="C17" s="466"/>
      <c r="E17" s="466"/>
      <c r="F17" s="466"/>
      <c r="H17" s="1147"/>
      <c r="I17" s="1147"/>
      <c r="K17" s="1147"/>
      <c r="L17" s="1147"/>
    </row>
    <row r="18" spans="1:13" s="1144" customFormat="1" ht="21" customHeight="1">
      <c r="A18" s="1265" t="s">
        <v>816</v>
      </c>
      <c r="B18" s="1145"/>
      <c r="C18" s="1145"/>
      <c r="D18" s="1145"/>
      <c r="E18" s="1145"/>
      <c r="F18" s="1145"/>
      <c r="G18" s="1145"/>
      <c r="H18" s="1145"/>
      <c r="I18" s="1145"/>
      <c r="J18" s="1145"/>
      <c r="K18" s="1145"/>
      <c r="L18" s="1145"/>
      <c r="M18" s="1146"/>
    </row>
    <row r="19" spans="1:13" s="2" customFormat="1" ht="15.75">
      <c r="A19" s="2">
        <v>1</v>
      </c>
      <c r="B19" s="2" t="s">
        <v>815</v>
      </c>
      <c r="C19" s="119"/>
      <c r="D19" s="462"/>
      <c r="E19" s="119"/>
      <c r="F19" s="462"/>
      <c r="G19" s="119"/>
      <c r="K19" s="119"/>
    </row>
    <row r="20" spans="1:13" s="2" customFormat="1" ht="15.75">
      <c r="A20" s="2">
        <v>2</v>
      </c>
      <c r="B20" s="119" t="s">
        <v>817</v>
      </c>
      <c r="C20" s="119"/>
      <c r="D20" s="462"/>
      <c r="E20" s="119"/>
      <c r="F20" s="462"/>
      <c r="G20" s="119"/>
      <c r="K20" s="119"/>
    </row>
    <row r="21" spans="1:13" s="2" customFormat="1" ht="15.75">
      <c r="A21" s="2">
        <v>3</v>
      </c>
      <c r="B21" s="119" t="s">
        <v>818</v>
      </c>
      <c r="C21" s="119"/>
      <c r="D21" s="462"/>
      <c r="E21" s="119"/>
      <c r="F21" s="462"/>
      <c r="G21" s="119"/>
      <c r="K21" s="119"/>
    </row>
    <row r="22" spans="1:13" s="66" customFormat="1" ht="15.75">
      <c r="A22" s="66">
        <v>4</v>
      </c>
      <c r="B22" s="2" t="s">
        <v>20</v>
      </c>
      <c r="C22" s="466"/>
      <c r="D22" s="466"/>
      <c r="E22" s="467"/>
      <c r="F22" s="466"/>
      <c r="G22" s="462"/>
      <c r="H22" s="466"/>
      <c r="I22" s="466"/>
      <c r="J22" s="466"/>
      <c r="K22" s="466"/>
    </row>
    <row r="23" spans="1:13" s="2" customFormat="1" ht="15.75">
      <c r="B23" s="466"/>
      <c r="C23" s="466"/>
      <c r="E23" s="466"/>
      <c r="F23" s="466"/>
      <c r="H23" s="1147"/>
      <c r="I23" s="1147"/>
      <c r="K23" s="1147"/>
      <c r="L23" s="1147"/>
    </row>
    <row r="24" spans="1:13" ht="19.5" thickBot="1">
      <c r="A24" s="7"/>
      <c r="C24" s="1320" t="s">
        <v>49</v>
      </c>
      <c r="D24" s="1320"/>
      <c r="E24" s="1320"/>
      <c r="F24" s="1320"/>
      <c r="G24" s="1320"/>
      <c r="H24" s="1320"/>
      <c r="I24" s="1320"/>
      <c r="J24" s="1320"/>
      <c r="K24" s="1320"/>
      <c r="L24" s="1320"/>
      <c r="M24" s="7"/>
    </row>
    <row r="25" spans="1:13" ht="27" thickBot="1">
      <c r="A25" s="7"/>
      <c r="C25" s="1321" t="s">
        <v>17</v>
      </c>
      <c r="D25" s="1322"/>
      <c r="E25" s="1322"/>
      <c r="F25" s="1322"/>
      <c r="G25" s="1322"/>
      <c r="H25" s="1322"/>
      <c r="I25" s="1322"/>
      <c r="J25" s="1322"/>
      <c r="K25" s="1322"/>
      <c r="L25" s="1323"/>
      <c r="M25" s="25"/>
    </row>
    <row r="26" spans="1:13" ht="12.95" customHeight="1">
      <c r="A26" s="7"/>
      <c r="C26" s="468"/>
      <c r="D26" s="469"/>
      <c r="E26" s="470"/>
      <c r="F26" s="471"/>
      <c r="G26" s="471"/>
      <c r="H26" s="472"/>
      <c r="I26" s="472"/>
      <c r="J26" s="472"/>
      <c r="K26" s="469"/>
      <c r="L26" s="473"/>
      <c r="M26" s="7"/>
    </row>
    <row r="27" spans="1:13" ht="16.5" customHeight="1" thickBot="1">
      <c r="A27" s="7"/>
      <c r="C27" s="1182" t="s">
        <v>18</v>
      </c>
      <c r="D27" s="1183" t="s">
        <v>810</v>
      </c>
      <c r="E27" s="1184" t="s">
        <v>172</v>
      </c>
      <c r="F27" s="1185" t="s">
        <v>819</v>
      </c>
      <c r="G27" s="72" t="s">
        <v>821</v>
      </c>
      <c r="H27" s="1186" t="s">
        <v>820</v>
      </c>
      <c r="I27" s="72" t="s">
        <v>822</v>
      </c>
      <c r="J27" s="72" t="s">
        <v>823</v>
      </c>
      <c r="K27" s="1183" t="s">
        <v>19</v>
      </c>
      <c r="L27" s="1187" t="s">
        <v>824</v>
      </c>
      <c r="M27" s="7"/>
    </row>
    <row r="28" spans="1:13" ht="12.95" customHeight="1" thickTop="1">
      <c r="A28" s="7"/>
      <c r="C28" s="474"/>
      <c r="D28" s="475"/>
      <c r="E28" s="476"/>
      <c r="F28" s="477"/>
      <c r="G28" s="478"/>
      <c r="H28" s="475"/>
      <c r="I28" s="475"/>
      <c r="J28" s="475"/>
      <c r="K28" s="476"/>
      <c r="L28" s="479"/>
      <c r="M28" s="7"/>
    </row>
    <row r="29" spans="1:13" ht="12.95" customHeight="1">
      <c r="A29" s="7"/>
      <c r="C29" s="480"/>
      <c r="D29" s="481"/>
      <c r="E29" s="482"/>
      <c r="F29" s="483"/>
      <c r="G29" s="482"/>
      <c r="H29" s="481"/>
      <c r="I29" s="481"/>
      <c r="J29" s="481"/>
      <c r="K29" s="482"/>
      <c r="L29" s="484"/>
      <c r="M29" s="7"/>
    </row>
    <row r="30" spans="1:13" ht="12.95" customHeight="1">
      <c r="A30" s="7"/>
      <c r="C30" s="480"/>
      <c r="D30" s="481"/>
      <c r="E30" s="482"/>
      <c r="F30" s="483"/>
      <c r="G30" s="482"/>
      <c r="H30" s="481"/>
      <c r="I30" s="481"/>
      <c r="J30" s="481"/>
      <c r="K30" s="482"/>
      <c r="L30" s="485"/>
      <c r="M30" s="7"/>
    </row>
    <row r="31" spans="1:13" ht="12.95" customHeight="1">
      <c r="A31" s="7"/>
      <c r="C31" s="480"/>
      <c r="D31" s="481"/>
      <c r="E31" s="482"/>
      <c r="F31" s="483"/>
      <c r="G31" s="482"/>
      <c r="H31" s="481"/>
      <c r="I31" s="481"/>
      <c r="J31" s="481"/>
      <c r="K31" s="482"/>
      <c r="L31" s="484"/>
      <c r="M31" s="7"/>
    </row>
    <row r="32" spans="1:13" ht="12.95" customHeight="1">
      <c r="A32" s="7"/>
      <c r="C32" s="480"/>
      <c r="D32" s="481"/>
      <c r="E32" s="482"/>
      <c r="F32" s="483"/>
      <c r="G32" s="482"/>
      <c r="H32" s="481"/>
      <c r="I32" s="481"/>
      <c r="J32" s="481"/>
      <c r="K32" s="482"/>
      <c r="L32" s="484"/>
      <c r="M32" s="7"/>
    </row>
    <row r="33" spans="1:13" ht="12.95" customHeight="1">
      <c r="A33" s="7"/>
      <c r="C33" s="480"/>
      <c r="D33" s="481"/>
      <c r="E33" s="482"/>
      <c r="F33" s="483"/>
      <c r="G33" s="482"/>
      <c r="H33" s="481"/>
      <c r="I33" s="481"/>
      <c r="J33" s="481"/>
      <c r="K33" s="482"/>
      <c r="L33" s="485"/>
      <c r="M33" s="7"/>
    </row>
    <row r="34" spans="1:13" ht="12.95" customHeight="1">
      <c r="A34" s="7"/>
      <c r="C34" s="480"/>
      <c r="D34" s="481"/>
      <c r="E34" s="482"/>
      <c r="F34" s="483"/>
      <c r="G34" s="482"/>
      <c r="H34" s="481"/>
      <c r="I34" s="481"/>
      <c r="J34" s="481"/>
      <c r="K34" s="482"/>
      <c r="L34" s="484"/>
      <c r="M34" s="7"/>
    </row>
    <row r="35" spans="1:13" ht="12.95" customHeight="1">
      <c r="A35" s="7"/>
      <c r="C35" s="480"/>
      <c r="D35" s="481"/>
      <c r="E35" s="482"/>
      <c r="F35" s="483"/>
      <c r="G35" s="482"/>
      <c r="H35" s="481"/>
      <c r="I35" s="481"/>
      <c r="J35" s="481"/>
      <c r="K35" s="482"/>
      <c r="L35" s="484"/>
      <c r="M35" s="7"/>
    </row>
    <row r="36" spans="1:13" ht="12.95" customHeight="1">
      <c r="C36" s="480"/>
      <c r="D36" s="481"/>
      <c r="E36" s="482"/>
      <c r="F36" s="483"/>
      <c r="G36" s="482"/>
      <c r="H36" s="481"/>
      <c r="I36" s="481"/>
      <c r="J36" s="481"/>
      <c r="K36" s="482"/>
      <c r="L36" s="485"/>
    </row>
    <row r="37" spans="1:13" ht="12.95" customHeight="1">
      <c r="C37" s="480"/>
      <c r="D37" s="481"/>
      <c r="E37" s="482"/>
      <c r="F37" s="483"/>
      <c r="G37" s="482"/>
      <c r="H37" s="481"/>
      <c r="I37" s="481"/>
      <c r="J37" s="481"/>
      <c r="K37" s="482"/>
      <c r="L37" s="486"/>
    </row>
    <row r="38" spans="1:13" ht="12.95" customHeight="1">
      <c r="C38" s="487"/>
      <c r="D38" s="488"/>
      <c r="E38" s="489"/>
      <c r="F38" s="483"/>
      <c r="G38" s="482"/>
      <c r="H38" s="481"/>
      <c r="I38" s="481"/>
      <c r="J38" s="481"/>
      <c r="K38" s="482"/>
      <c r="L38" s="167"/>
    </row>
    <row r="39" spans="1:13" ht="12.95" customHeight="1">
      <c r="C39" s="487"/>
      <c r="D39" s="490"/>
      <c r="E39" s="491"/>
      <c r="F39" s="483"/>
      <c r="G39" s="482"/>
      <c r="H39" s="481"/>
      <c r="I39" s="481"/>
      <c r="J39" s="481"/>
      <c r="K39" s="482"/>
      <c r="L39" s="482"/>
    </row>
    <row r="40" spans="1:13" ht="12.95" customHeight="1">
      <c r="C40" s="487"/>
      <c r="D40" s="490"/>
      <c r="E40" s="491"/>
      <c r="F40" s="483"/>
      <c r="G40" s="482"/>
      <c r="H40" s="481"/>
      <c r="I40" s="481"/>
      <c r="J40" s="481"/>
      <c r="K40" s="482"/>
      <c r="L40" s="482"/>
    </row>
    <row r="41" spans="1:13" ht="12.95" customHeight="1" thickBot="1">
      <c r="C41" s="492"/>
      <c r="D41" s="493"/>
      <c r="E41" s="494"/>
      <c r="F41" s="495"/>
      <c r="G41" s="496"/>
      <c r="H41" s="497"/>
      <c r="I41" s="497"/>
      <c r="J41" s="497"/>
      <c r="K41" s="496"/>
      <c r="L41" s="498"/>
    </row>
    <row r="42" spans="1:13" ht="12.95" customHeight="1"/>
    <row r="43" spans="1:13" ht="15.95" customHeight="1" thickBot="1">
      <c r="A43" s="7"/>
      <c r="C43" s="1320" t="s">
        <v>51</v>
      </c>
      <c r="D43" s="1320"/>
      <c r="E43" s="1320"/>
      <c r="F43" s="1320"/>
      <c r="G43" s="1320"/>
      <c r="H43" s="1320"/>
      <c r="I43" s="1320"/>
      <c r="J43" s="1320"/>
      <c r="K43" s="1320"/>
      <c r="L43" s="1320"/>
      <c r="M43" s="7"/>
    </row>
    <row r="44" spans="1:13" ht="22.5" customHeight="1" thickBot="1">
      <c r="C44" s="1317" t="s">
        <v>17</v>
      </c>
      <c r="D44" s="1318"/>
      <c r="E44" s="1318"/>
      <c r="F44" s="1318"/>
      <c r="G44" s="1318"/>
      <c r="H44" s="1318"/>
      <c r="I44" s="1318"/>
      <c r="J44" s="1318"/>
      <c r="K44" s="1318"/>
      <c r="L44" s="1319"/>
    </row>
    <row r="45" spans="1:13" ht="12.95" customHeight="1">
      <c r="C45" s="1188"/>
      <c r="D45" s="1189"/>
      <c r="E45" s="1190"/>
      <c r="F45" s="1191"/>
      <c r="G45" s="1190"/>
      <c r="H45" s="1192"/>
      <c r="I45" s="1192"/>
      <c r="J45" s="1192"/>
      <c r="K45" s="1193"/>
      <c r="L45" s="1194"/>
    </row>
    <row r="46" spans="1:13" ht="17.25" customHeight="1" thickBot="1">
      <c r="A46" s="7"/>
      <c r="C46" s="1175" t="s">
        <v>18</v>
      </c>
      <c r="D46" s="1176" t="s">
        <v>810</v>
      </c>
      <c r="E46" s="1177" t="s">
        <v>172</v>
      </c>
      <c r="F46" s="1178" t="s">
        <v>819</v>
      </c>
      <c r="G46" s="1179" t="s">
        <v>821</v>
      </c>
      <c r="H46" s="1180" t="s">
        <v>820</v>
      </c>
      <c r="I46" s="1180" t="s">
        <v>822</v>
      </c>
      <c r="J46" s="1180" t="s">
        <v>823</v>
      </c>
      <c r="K46" s="1176" t="s">
        <v>19</v>
      </c>
      <c r="L46" s="1181" t="s">
        <v>824</v>
      </c>
      <c r="M46" s="7"/>
    </row>
    <row r="47" spans="1:13" ht="12.95" customHeight="1" thickTop="1">
      <c r="C47" s="1160"/>
      <c r="D47" s="1161"/>
      <c r="E47" s="1162"/>
      <c r="F47" s="1163"/>
      <c r="G47" s="1162"/>
      <c r="H47" s="1161"/>
      <c r="I47" s="1161"/>
      <c r="J47" s="1161"/>
      <c r="K47" s="1162"/>
      <c r="L47" s="1164"/>
    </row>
    <row r="48" spans="1:13" ht="12.95" customHeight="1">
      <c r="C48" s="499"/>
      <c r="D48" s="500"/>
      <c r="E48" s="286"/>
      <c r="F48" s="501"/>
      <c r="G48" s="286"/>
      <c r="H48" s="500"/>
      <c r="I48" s="500"/>
      <c r="J48" s="500"/>
      <c r="K48" s="286"/>
      <c r="L48" s="502"/>
    </row>
    <row r="49" spans="3:12" ht="12.95" customHeight="1">
      <c r="C49" s="499"/>
      <c r="D49" s="500"/>
      <c r="E49" s="286"/>
      <c r="F49" s="501"/>
      <c r="G49" s="286"/>
      <c r="H49" s="500"/>
      <c r="I49" s="500"/>
      <c r="J49" s="500"/>
      <c r="K49" s="286"/>
      <c r="L49" s="502"/>
    </row>
    <row r="50" spans="3:12" ht="12.95" customHeight="1" thickBot="1">
      <c r="C50" s="503"/>
      <c r="D50" s="504"/>
      <c r="E50" s="505"/>
      <c r="F50" s="506"/>
      <c r="G50" s="505"/>
      <c r="H50" s="504"/>
      <c r="I50" s="504"/>
      <c r="J50" s="504"/>
      <c r="K50" s="505"/>
      <c r="L50" s="507"/>
    </row>
    <row r="51" spans="3:12" ht="12.95" customHeight="1" thickBot="1">
      <c r="C51" s="1170"/>
      <c r="D51" s="1171"/>
      <c r="E51" s="1171"/>
      <c r="F51" s="1172"/>
      <c r="G51" s="1171"/>
      <c r="H51" s="1173"/>
      <c r="I51" s="1173"/>
      <c r="J51" s="1173"/>
      <c r="K51" s="1171"/>
      <c r="L51" s="1174"/>
    </row>
    <row r="52" spans="3:12" ht="12.95" customHeight="1" thickTop="1">
      <c r="C52" s="1165"/>
      <c r="D52" s="1166"/>
      <c r="E52" s="1167"/>
      <c r="F52" s="1168"/>
      <c r="G52" s="1167"/>
      <c r="H52" s="1166"/>
      <c r="I52" s="1166"/>
      <c r="J52" s="1166"/>
      <c r="K52" s="1167"/>
      <c r="L52" s="1169"/>
    </row>
    <row r="53" spans="3:12" ht="12.95" customHeight="1">
      <c r="C53" s="499"/>
      <c r="D53" s="500"/>
      <c r="E53" s="286"/>
      <c r="F53" s="501"/>
      <c r="G53" s="286"/>
      <c r="H53" s="500"/>
      <c r="I53" s="500"/>
      <c r="J53" s="500"/>
      <c r="K53" s="286"/>
      <c r="L53" s="502"/>
    </row>
    <row r="54" spans="3:12" ht="12.95" customHeight="1">
      <c r="C54" s="499"/>
      <c r="D54" s="500"/>
      <c r="E54" s="286"/>
      <c r="F54" s="501"/>
      <c r="G54" s="286"/>
      <c r="H54" s="500"/>
      <c r="I54" s="500"/>
      <c r="J54" s="500"/>
      <c r="K54" s="286"/>
      <c r="L54" s="502"/>
    </row>
    <row r="55" spans="3:12" ht="12.95" customHeight="1" thickBot="1">
      <c r="C55" s="499"/>
      <c r="D55" s="500"/>
      <c r="E55" s="286"/>
      <c r="F55" s="501"/>
      <c r="G55" s="286"/>
      <c r="H55" s="500"/>
      <c r="I55" s="500"/>
      <c r="J55" s="500"/>
      <c r="K55" s="286"/>
      <c r="L55" s="502"/>
    </row>
    <row r="56" spans="3:12" ht="12.95" customHeight="1" thickBot="1">
      <c r="C56" s="1170"/>
      <c r="D56" s="1171"/>
      <c r="E56" s="1171"/>
      <c r="F56" s="1172"/>
      <c r="G56" s="1171"/>
      <c r="H56" s="1173"/>
      <c r="I56" s="1173"/>
      <c r="J56" s="1173"/>
      <c r="K56" s="1171"/>
      <c r="L56" s="1174"/>
    </row>
    <row r="57" spans="3:12" ht="12.95" customHeight="1" thickTop="1">
      <c r="C57" s="499"/>
      <c r="D57" s="500"/>
      <c r="E57" s="286"/>
      <c r="F57" s="501"/>
      <c r="G57" s="286"/>
      <c r="H57" s="500"/>
      <c r="I57" s="500"/>
      <c r="J57" s="500"/>
      <c r="K57" s="286"/>
      <c r="L57" s="502"/>
    </row>
    <row r="58" spans="3:12" ht="12.95" customHeight="1">
      <c r="C58" s="499"/>
      <c r="D58" s="500"/>
      <c r="E58" s="286"/>
      <c r="F58" s="501"/>
      <c r="G58" s="286"/>
      <c r="H58" s="500"/>
      <c r="I58" s="500"/>
      <c r="J58" s="500"/>
      <c r="K58" s="286"/>
      <c r="L58" s="502"/>
    </row>
    <row r="59" spans="3:12" ht="12.95" customHeight="1">
      <c r="C59" s="499"/>
      <c r="D59" s="500"/>
      <c r="E59" s="286"/>
      <c r="F59" s="501"/>
      <c r="G59" s="286"/>
      <c r="H59" s="500"/>
      <c r="I59" s="500"/>
      <c r="J59" s="500"/>
      <c r="K59" s="286"/>
      <c r="L59" s="502"/>
    </row>
    <row r="60" spans="3:12" ht="12.95" customHeight="1" thickBot="1">
      <c r="C60" s="503"/>
      <c r="D60" s="504"/>
      <c r="E60" s="505"/>
      <c r="F60" s="506"/>
      <c r="G60" s="505"/>
      <c r="H60" s="504"/>
      <c r="I60" s="504"/>
      <c r="J60" s="504"/>
      <c r="K60" s="505"/>
      <c r="L60" s="507"/>
    </row>
    <row r="61" spans="3:12" ht="12.95" customHeight="1"/>
  </sheetData>
  <mergeCells count="7">
    <mergeCell ref="A1:M1"/>
    <mergeCell ref="C44:L44"/>
    <mergeCell ref="C24:L24"/>
    <mergeCell ref="C25:L25"/>
    <mergeCell ref="C43:L43"/>
    <mergeCell ref="B9:F9"/>
    <mergeCell ref="H9:L9"/>
  </mergeCells>
  <phoneticPr fontId="0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3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showGridLines="0" topLeftCell="A22" zoomScaleNormal="100" zoomScaleSheetLayoutView="100" workbookViewId="0">
      <selection activeCell="A29" sqref="A29:B39"/>
    </sheetView>
  </sheetViews>
  <sheetFormatPr defaultColWidth="9.125" defaultRowHeight="15"/>
  <cols>
    <col min="1" max="1" width="3.125" style="1200" customWidth="1"/>
    <col min="2" max="2" width="11.375" style="7" customWidth="1"/>
    <col min="3" max="3" width="11.125" style="804" customWidth="1"/>
    <col min="4" max="4" width="12" style="7" customWidth="1"/>
    <col min="5" max="5" width="9.125" style="7"/>
    <col min="6" max="6" width="13.75" style="7" bestFit="1" customWidth="1"/>
    <col min="7" max="7" width="7.625" style="7" customWidth="1"/>
    <col min="8" max="8" width="9.25" style="804" customWidth="1"/>
    <col min="9" max="9" width="5.75" style="161" bestFit="1" customWidth="1"/>
    <col min="10" max="10" width="6.625" style="1195" bestFit="1" customWidth="1"/>
    <col min="11" max="11" width="12.375" style="7" bestFit="1" customWidth="1"/>
    <col min="12" max="12" width="9.125" style="7"/>
    <col min="13" max="13" width="9" style="7" bestFit="1" customWidth="1"/>
    <col min="14" max="16384" width="9.125" style="7"/>
  </cols>
  <sheetData>
    <row r="1" spans="1:16" s="65" customFormat="1" ht="49.5" customHeight="1" thickBot="1">
      <c r="A1" s="1288" t="s">
        <v>884</v>
      </c>
      <c r="B1" s="1288"/>
      <c r="C1" s="1288"/>
      <c r="D1" s="1288"/>
      <c r="E1" s="1288"/>
      <c r="F1" s="1288"/>
      <c r="G1" s="1288"/>
      <c r="H1" s="1288"/>
      <c r="I1" s="1288"/>
      <c r="J1" s="1288"/>
    </row>
    <row r="2" spans="1:16" s="65" customFormat="1" ht="21.75" thickTop="1">
      <c r="A2" s="1266" t="s">
        <v>875</v>
      </c>
      <c r="B2" s="414"/>
      <c r="C2" s="886"/>
      <c r="D2" s="414"/>
      <c r="E2" s="414"/>
      <c r="F2" s="414"/>
      <c r="G2" s="414"/>
      <c r="H2" s="886"/>
      <c r="I2" s="1197"/>
      <c r="J2" s="1197"/>
    </row>
    <row r="3" spans="1:16" s="2" customFormat="1" ht="15.75">
      <c r="A3" s="1199">
        <v>1</v>
      </c>
      <c r="B3" s="2" t="s">
        <v>954</v>
      </c>
      <c r="C3" s="462"/>
      <c r="D3" s="462"/>
      <c r="E3" s="119"/>
      <c r="F3" s="462"/>
      <c r="H3" s="462"/>
      <c r="I3" s="47"/>
      <c r="J3" s="1195"/>
    </row>
    <row r="4" spans="1:16" s="2" customFormat="1" ht="15.75">
      <c r="A4" s="1199">
        <v>2</v>
      </c>
      <c r="B4" s="119" t="s">
        <v>827</v>
      </c>
      <c r="C4" s="462"/>
      <c r="D4" s="462"/>
      <c r="E4" s="119"/>
      <c r="F4" s="462"/>
      <c r="H4" s="462"/>
      <c r="I4" s="47"/>
      <c r="J4" s="1195"/>
    </row>
    <row r="5" spans="1:16" s="2" customFormat="1" ht="15.75">
      <c r="A5" s="1199">
        <v>3</v>
      </c>
      <c r="B5" s="119" t="s">
        <v>825</v>
      </c>
      <c r="C5" s="462"/>
      <c r="D5" s="462"/>
      <c r="E5" s="119"/>
      <c r="F5" s="462"/>
      <c r="H5" s="462"/>
      <c r="I5" s="47"/>
      <c r="J5" s="1195"/>
    </row>
    <row r="6" spans="1:16" s="2" customFormat="1" ht="15.75">
      <c r="A6" s="1199">
        <v>4</v>
      </c>
      <c r="B6" s="119" t="s">
        <v>545</v>
      </c>
      <c r="C6" s="462"/>
      <c r="D6" s="462"/>
      <c r="E6" s="119"/>
      <c r="F6" s="462"/>
      <c r="H6" s="462"/>
      <c r="I6" s="47"/>
      <c r="J6" s="1195"/>
    </row>
    <row r="7" spans="1:16" s="2" customFormat="1" ht="15.75">
      <c r="A7" s="1199"/>
      <c r="B7" s="119" t="s">
        <v>546</v>
      </c>
      <c r="C7" s="462"/>
      <c r="D7" s="462"/>
      <c r="E7" s="119"/>
      <c r="F7" s="462"/>
      <c r="H7" s="462"/>
      <c r="I7" s="47"/>
      <c r="J7" s="1195"/>
    </row>
    <row r="8" spans="1:16" s="2" customFormat="1" ht="15.75">
      <c r="A8" s="1199">
        <v>5</v>
      </c>
      <c r="B8" s="119" t="s">
        <v>828</v>
      </c>
      <c r="C8" s="462"/>
      <c r="D8" s="462"/>
      <c r="E8" s="119"/>
      <c r="F8" s="462"/>
      <c r="H8" s="462"/>
      <c r="I8" s="47"/>
      <c r="J8" s="1195"/>
    </row>
    <row r="9" spans="1:16" s="2" customFormat="1" ht="15.75">
      <c r="A9" s="1199"/>
      <c r="B9" s="119" t="s">
        <v>826</v>
      </c>
      <c r="C9" s="462"/>
      <c r="D9" s="462"/>
      <c r="E9" s="119"/>
      <c r="F9" s="462"/>
      <c r="H9" s="462"/>
      <c r="I9" s="47"/>
      <c r="J9" s="1195"/>
    </row>
    <row r="10" spans="1:16" s="66" customFormat="1" ht="15.75">
      <c r="A10" s="67">
        <v>6</v>
      </c>
      <c r="B10" s="66" t="s">
        <v>832</v>
      </c>
      <c r="C10" s="467"/>
      <c r="D10" s="466"/>
      <c r="E10" s="467"/>
      <c r="F10" s="466"/>
      <c r="G10" s="466"/>
      <c r="H10" s="467"/>
      <c r="I10" s="582"/>
      <c r="J10" s="1195"/>
    </row>
    <row r="11" spans="1:16" s="24" customFormat="1" ht="12.95" customHeight="1">
      <c r="A11" s="342">
        <v>7</v>
      </c>
      <c r="B11" s="119" t="s">
        <v>550</v>
      </c>
      <c r="C11" s="804"/>
      <c r="D11" s="7"/>
      <c r="E11" s="7"/>
      <c r="F11" s="7"/>
      <c r="G11" s="7"/>
      <c r="H11" s="804"/>
      <c r="I11" s="161"/>
      <c r="J11" s="1195"/>
      <c r="K11" s="7"/>
      <c r="L11" s="7"/>
      <c r="M11" s="7"/>
    </row>
    <row r="12" spans="1:16" s="24" customFormat="1" ht="12.95" customHeight="1">
      <c r="A12" s="67">
        <v>8</v>
      </c>
      <c r="B12" s="1200" t="s">
        <v>831</v>
      </c>
      <c r="C12" s="1134"/>
      <c r="D12" s="7"/>
      <c r="E12" s="7"/>
      <c r="F12" s="7"/>
      <c r="G12" s="7"/>
      <c r="H12" s="1134"/>
      <c r="I12" s="161"/>
      <c r="J12" s="1195"/>
      <c r="K12" s="7"/>
      <c r="L12" s="7"/>
      <c r="M12" s="7"/>
    </row>
    <row r="13" spans="1:16" s="24" customFormat="1" ht="12.95" customHeight="1">
      <c r="A13" s="342">
        <v>9</v>
      </c>
      <c r="B13" s="119" t="s">
        <v>829</v>
      </c>
      <c r="C13" s="1134"/>
      <c r="D13" s="7"/>
      <c r="E13" s="7"/>
      <c r="F13" s="7"/>
      <c r="G13" s="7"/>
      <c r="H13" s="1134"/>
      <c r="I13" s="161"/>
      <c r="J13" s="1195"/>
      <c r="K13" s="7"/>
      <c r="L13" s="7"/>
      <c r="M13" s="7"/>
    </row>
    <row r="14" spans="1:16" s="24" customFormat="1" ht="12.95" customHeight="1">
      <c r="A14" s="67">
        <v>10</v>
      </c>
      <c r="B14" s="119" t="s">
        <v>830</v>
      </c>
      <c r="C14" s="1134"/>
      <c r="D14" s="7"/>
      <c r="E14" s="7"/>
      <c r="F14" s="7"/>
      <c r="G14" s="7"/>
      <c r="H14" s="1134"/>
      <c r="I14" s="161"/>
      <c r="J14" s="1195"/>
      <c r="K14" s="7"/>
      <c r="L14" s="7"/>
      <c r="M14" s="7"/>
    </row>
    <row r="15" spans="1:16" s="24" customFormat="1" ht="12.95" customHeight="1">
      <c r="A15" s="342">
        <v>11</v>
      </c>
      <c r="B15" s="112" t="s">
        <v>595</v>
      </c>
      <c r="C15" s="887"/>
      <c r="D15" s="7"/>
      <c r="E15" s="7"/>
      <c r="F15" s="7"/>
      <c r="G15" s="7"/>
      <c r="H15" s="887"/>
      <c r="I15" s="161"/>
      <c r="J15" s="1195"/>
      <c r="K15" s="7"/>
      <c r="L15" s="7"/>
      <c r="M15" s="7"/>
    </row>
    <row r="16" spans="1:16" s="24" customFormat="1" ht="12.95" customHeight="1">
      <c r="A16" s="342"/>
      <c r="B16" s="1021" t="s">
        <v>537</v>
      </c>
      <c r="C16" s="1022" t="s">
        <v>716</v>
      </c>
      <c r="D16" s="1023" t="s">
        <v>92</v>
      </c>
      <c r="E16" s="1023" t="s">
        <v>536</v>
      </c>
      <c r="F16" s="1196" t="s">
        <v>50</v>
      </c>
      <c r="G16" s="7"/>
      <c r="H16" t="s">
        <v>537</v>
      </c>
      <c r="I16" s="22" t="s">
        <v>92</v>
      </c>
      <c r="J16" s="1198" t="s">
        <v>536</v>
      </c>
      <c r="K16" t="s">
        <v>50</v>
      </c>
      <c r="L16" s="7"/>
      <c r="M16" s="7"/>
      <c r="N16" s="7"/>
      <c r="O16" s="7"/>
      <c r="P16" s="7"/>
    </row>
    <row r="17" spans="1:11">
      <c r="A17" s="342"/>
      <c r="B17" s="1024" t="s">
        <v>713</v>
      </c>
      <c r="C17" s="1025" t="s">
        <v>717</v>
      </c>
      <c r="D17" s="1026">
        <v>2</v>
      </c>
      <c r="E17" s="1027">
        <v>5</v>
      </c>
      <c r="F17" s="1028">
        <f t="shared" ref="F17:F27" si="0">D17*E17</f>
        <v>10</v>
      </c>
      <c r="H17" s="146" t="s">
        <v>713</v>
      </c>
      <c r="I17" s="22">
        <v>2</v>
      </c>
      <c r="J17" s="1195">
        <v>5</v>
      </c>
      <c r="K17"/>
    </row>
    <row r="18" spans="1:11">
      <c r="B18" s="1024" t="s">
        <v>714</v>
      </c>
      <c r="C18" s="1025" t="s">
        <v>718</v>
      </c>
      <c r="D18" s="1026">
        <v>4</v>
      </c>
      <c r="E18" s="1027">
        <v>5</v>
      </c>
      <c r="F18" s="1027">
        <f t="shared" si="0"/>
        <v>20</v>
      </c>
      <c r="H18" s="146" t="s">
        <v>714</v>
      </c>
      <c r="I18" s="22">
        <v>4</v>
      </c>
      <c r="J18" s="1195">
        <v>5</v>
      </c>
      <c r="K18"/>
    </row>
    <row r="19" spans="1:11">
      <c r="B19" s="1024" t="s">
        <v>712</v>
      </c>
      <c r="C19" s="1025" t="s">
        <v>717</v>
      </c>
      <c r="D19" s="1026">
        <v>6</v>
      </c>
      <c r="E19" s="1027">
        <v>5</v>
      </c>
      <c r="F19" s="1028">
        <f t="shared" si="0"/>
        <v>30</v>
      </c>
      <c r="H19" s="146" t="s">
        <v>712</v>
      </c>
      <c r="I19" s="22">
        <v>6</v>
      </c>
      <c r="J19" s="1195">
        <v>5</v>
      </c>
      <c r="K19"/>
    </row>
    <row r="20" spans="1:11">
      <c r="B20" s="1024" t="s">
        <v>713</v>
      </c>
      <c r="C20" s="1025" t="s">
        <v>719</v>
      </c>
      <c r="D20" s="1026">
        <v>8</v>
      </c>
      <c r="E20" s="1027">
        <v>5</v>
      </c>
      <c r="F20" s="1028">
        <f t="shared" si="0"/>
        <v>40</v>
      </c>
      <c r="H20" s="146" t="s">
        <v>713</v>
      </c>
      <c r="I20" s="1201">
        <v>8</v>
      </c>
      <c r="J20" s="1195">
        <v>5</v>
      </c>
      <c r="K20"/>
    </row>
    <row r="21" spans="1:11">
      <c r="B21" s="1024" t="s">
        <v>714</v>
      </c>
      <c r="C21" s="1025" t="s">
        <v>718</v>
      </c>
      <c r="D21" s="1026">
        <v>10</v>
      </c>
      <c r="E21" s="1027">
        <v>5</v>
      </c>
      <c r="F21" s="1028">
        <f t="shared" si="0"/>
        <v>50</v>
      </c>
      <c r="H21" s="146" t="s">
        <v>714</v>
      </c>
      <c r="I21" s="1201">
        <v>10</v>
      </c>
      <c r="J21" s="1195">
        <v>5</v>
      </c>
      <c r="K21"/>
    </row>
    <row r="22" spans="1:11">
      <c r="B22" s="1024" t="s">
        <v>715</v>
      </c>
      <c r="C22" s="1025" t="s">
        <v>717</v>
      </c>
      <c r="D22" s="1026">
        <v>7</v>
      </c>
      <c r="E22" s="1027">
        <v>5</v>
      </c>
      <c r="F22" s="1028">
        <f t="shared" si="0"/>
        <v>35</v>
      </c>
      <c r="H22" s="146" t="s">
        <v>715</v>
      </c>
      <c r="I22" s="1201">
        <v>7</v>
      </c>
      <c r="J22" s="1195">
        <v>5</v>
      </c>
      <c r="K22"/>
    </row>
    <row r="23" spans="1:11">
      <c r="B23" s="1024" t="s">
        <v>713</v>
      </c>
      <c r="C23" s="1025" t="s">
        <v>720</v>
      </c>
      <c r="D23" s="1026">
        <v>12</v>
      </c>
      <c r="E23" s="1027">
        <v>5</v>
      </c>
      <c r="F23" s="1028">
        <f t="shared" si="0"/>
        <v>60</v>
      </c>
      <c r="H23" s="146" t="s">
        <v>713</v>
      </c>
      <c r="I23" s="1201">
        <v>4</v>
      </c>
      <c r="J23" s="1195">
        <v>5</v>
      </c>
      <c r="K23"/>
    </row>
    <row r="24" spans="1:11">
      <c r="B24" s="1024" t="s">
        <v>713</v>
      </c>
      <c r="C24" s="1025" t="s">
        <v>719</v>
      </c>
      <c r="D24" s="1026">
        <v>6</v>
      </c>
      <c r="E24" s="1027">
        <v>5</v>
      </c>
      <c r="F24" s="1028">
        <f t="shared" si="0"/>
        <v>30</v>
      </c>
      <c r="H24" s="1135" t="s">
        <v>714</v>
      </c>
      <c r="I24" s="1201">
        <v>6.8333333333333304</v>
      </c>
      <c r="J24" s="1195">
        <v>5</v>
      </c>
    </row>
    <row r="25" spans="1:11" s="65" customFormat="1">
      <c r="B25" s="1024" t="s">
        <v>714</v>
      </c>
      <c r="C25" s="1025" t="s">
        <v>718</v>
      </c>
      <c r="D25" s="1026">
        <v>8</v>
      </c>
      <c r="E25" s="1027">
        <v>5</v>
      </c>
      <c r="F25" s="1028">
        <f t="shared" si="0"/>
        <v>40</v>
      </c>
      <c r="H25" s="1135" t="s">
        <v>712</v>
      </c>
      <c r="I25" s="1201">
        <v>6.3333333333333304</v>
      </c>
      <c r="J25" s="1195">
        <v>5</v>
      </c>
    </row>
    <row r="26" spans="1:11">
      <c r="A26" s="7"/>
      <c r="B26" s="1024" t="s">
        <v>715</v>
      </c>
      <c r="C26" s="1025" t="s">
        <v>717</v>
      </c>
      <c r="D26" s="1026">
        <v>10</v>
      </c>
      <c r="E26" s="1027">
        <v>5</v>
      </c>
      <c r="F26" s="1028">
        <f t="shared" si="0"/>
        <v>50</v>
      </c>
      <c r="H26" s="1135" t="s">
        <v>713</v>
      </c>
      <c r="I26" s="161">
        <v>8</v>
      </c>
      <c r="J26" s="1195">
        <v>5</v>
      </c>
    </row>
    <row r="27" spans="1:11" ht="15.75" thickBot="1">
      <c r="A27" s="7"/>
      <c r="B27" s="1024" t="s">
        <v>713</v>
      </c>
      <c r="C27" s="1025" t="s">
        <v>720</v>
      </c>
      <c r="D27" s="1026">
        <v>7</v>
      </c>
      <c r="E27" s="1027">
        <v>5</v>
      </c>
      <c r="F27" s="1028">
        <f t="shared" si="0"/>
        <v>35</v>
      </c>
      <c r="H27" s="1135" t="s">
        <v>714</v>
      </c>
      <c r="I27" s="161">
        <v>10</v>
      </c>
      <c r="J27" s="1195">
        <v>5</v>
      </c>
    </row>
    <row r="28" spans="1:11" ht="15.75" thickTop="1">
      <c r="A28" s="7"/>
      <c r="B28" s="1029" t="s">
        <v>50</v>
      </c>
      <c r="C28" s="1030"/>
      <c r="D28" s="1031"/>
      <c r="E28" s="1032"/>
      <c r="F28" s="1202">
        <f>SUM(F17:F27)</f>
        <v>400</v>
      </c>
    </row>
    <row r="29" spans="1:11" ht="21">
      <c r="A29" s="1266" t="s">
        <v>876</v>
      </c>
      <c r="B29" s="414"/>
      <c r="C29" s="414"/>
      <c r="D29" s="414"/>
      <c r="E29" s="414"/>
      <c r="F29" s="414"/>
      <c r="G29" s="414"/>
      <c r="H29" s="414"/>
      <c r="I29" s="414"/>
      <c r="J29" s="414"/>
      <c r="K29" s="414"/>
    </row>
    <row r="30" spans="1:11">
      <c r="A30" s="342">
        <v>1</v>
      </c>
      <c r="B30" s="7" t="s">
        <v>547</v>
      </c>
    </row>
    <row r="31" spans="1:11">
      <c r="A31" s="342">
        <v>2</v>
      </c>
      <c r="B31" s="7" t="s">
        <v>878</v>
      </c>
    </row>
    <row r="32" spans="1:11">
      <c r="A32" s="342">
        <v>3</v>
      </c>
      <c r="B32" s="7" t="s">
        <v>879</v>
      </c>
    </row>
    <row r="33" spans="1:2">
      <c r="A33" s="342">
        <v>4</v>
      </c>
      <c r="B33" s="7" t="s">
        <v>880</v>
      </c>
    </row>
    <row r="34" spans="1:2">
      <c r="A34" s="342">
        <v>5</v>
      </c>
      <c r="B34" s="7" t="s">
        <v>877</v>
      </c>
    </row>
    <row r="35" spans="1:2">
      <c r="A35" s="342">
        <v>6</v>
      </c>
      <c r="B35" s="7" t="s">
        <v>881</v>
      </c>
    </row>
    <row r="36" spans="1:2">
      <c r="A36" s="342">
        <v>7</v>
      </c>
      <c r="B36" s="7" t="s">
        <v>882</v>
      </c>
    </row>
    <row r="37" spans="1:2" ht="15.75">
      <c r="A37" s="342">
        <v>8</v>
      </c>
      <c r="B37" s="119" t="s">
        <v>548</v>
      </c>
    </row>
    <row r="38" spans="1:2">
      <c r="A38" s="342">
        <v>9</v>
      </c>
      <c r="B38" s="7" t="s">
        <v>549</v>
      </c>
    </row>
    <row r="39" spans="1:2">
      <c r="A39" s="342">
        <v>10</v>
      </c>
      <c r="B39" s="7" t="s">
        <v>883</v>
      </c>
    </row>
  </sheetData>
  <mergeCells count="1">
    <mergeCell ref="A1:J1"/>
  </mergeCell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41"/>
  <sheetViews>
    <sheetView showGridLines="0" zoomScaleSheetLayoutView="100" workbookViewId="0">
      <selection activeCell="A2" sqref="A2:B7"/>
    </sheetView>
  </sheetViews>
  <sheetFormatPr defaultColWidth="9.125" defaultRowHeight="15"/>
  <cols>
    <col min="1" max="1" width="4.375" style="24" customWidth="1"/>
    <col min="2" max="2" width="12.25" style="7" customWidth="1"/>
    <col min="3" max="10" width="10.875" style="7" customWidth="1"/>
    <col min="11" max="16384" width="9.125" style="7"/>
  </cols>
  <sheetData>
    <row r="1" spans="1:12" s="1" customFormat="1" ht="50.25" customHeight="1" thickBot="1">
      <c r="A1" s="1288" t="s">
        <v>835</v>
      </c>
      <c r="B1" s="1288"/>
      <c r="C1" s="1288"/>
      <c r="D1" s="1288"/>
      <c r="E1" s="1288"/>
      <c r="F1" s="1288"/>
      <c r="G1" s="1288"/>
      <c r="H1" s="1288"/>
      <c r="I1" s="1288"/>
      <c r="J1" s="1288"/>
      <c r="K1" s="1205"/>
    </row>
    <row r="2" spans="1:12" s="32" customFormat="1" ht="19.5" thickTop="1">
      <c r="A2" s="1234" t="s">
        <v>874</v>
      </c>
      <c r="B2" s="410"/>
      <c r="C2" s="412"/>
      <c r="D2" s="412"/>
      <c r="E2" s="412"/>
      <c r="F2" s="412"/>
      <c r="G2" s="413"/>
      <c r="H2" s="413"/>
      <c r="I2" s="413"/>
      <c r="J2" s="413"/>
    </row>
    <row r="3" spans="1:12" s="9" customFormat="1" ht="15.75">
      <c r="A3" s="33">
        <v>1</v>
      </c>
      <c r="B3" s="68" t="s">
        <v>846</v>
      </c>
      <c r="C3" s="5"/>
      <c r="D3" s="5"/>
      <c r="E3" s="5"/>
      <c r="F3" s="5"/>
      <c r="G3" s="5"/>
      <c r="H3" s="5"/>
      <c r="I3" s="5"/>
      <c r="J3" s="5"/>
    </row>
    <row r="4" spans="1:12" s="9" customFormat="1" ht="15.75">
      <c r="A4" s="33">
        <v>2</v>
      </c>
      <c r="B4" s="34" t="s">
        <v>356</v>
      </c>
      <c r="C4" s="5"/>
      <c r="D4" s="5"/>
      <c r="E4" s="5"/>
      <c r="F4" s="5"/>
      <c r="G4" s="5"/>
      <c r="H4" s="5"/>
      <c r="I4" s="5"/>
      <c r="J4" s="5"/>
    </row>
    <row r="5" spans="1:12" ht="15.75">
      <c r="A5" s="33">
        <v>3</v>
      </c>
      <c r="B5" s="66" t="s">
        <v>847</v>
      </c>
      <c r="C5" s="5"/>
      <c r="D5" s="5"/>
      <c r="E5" s="5"/>
      <c r="F5" s="5"/>
      <c r="G5" s="5"/>
      <c r="H5" s="5"/>
      <c r="I5" s="5"/>
      <c r="J5" s="5"/>
    </row>
    <row r="6" spans="1:12" s="5" customFormat="1" ht="17.850000000000001" customHeight="1">
      <c r="A6" s="33">
        <v>4</v>
      </c>
      <c r="B6" s="66" t="s">
        <v>848</v>
      </c>
      <c r="C6" s="35"/>
      <c r="D6" s="36"/>
      <c r="E6" s="35"/>
      <c r="F6" s="36"/>
      <c r="G6" s="36"/>
      <c r="H6" s="36"/>
    </row>
    <row r="7" spans="1:12" ht="15.75" customHeight="1">
      <c r="B7" s="7" t="s">
        <v>849</v>
      </c>
    </row>
    <row r="8" spans="1:12" s="38" customFormat="1" ht="17.25" customHeight="1">
      <c r="A8" s="9"/>
      <c r="B8" s="9"/>
      <c r="C8" s="9"/>
      <c r="D8" s="9"/>
      <c r="E8" s="1328" t="s">
        <v>836</v>
      </c>
      <c r="F8" s="1328"/>
      <c r="G8" s="9"/>
      <c r="H8" s="9"/>
      <c r="I8" s="9"/>
      <c r="J8" s="9"/>
      <c r="L8" s="133"/>
    </row>
    <row r="9" spans="1:12" s="38" customFormat="1" ht="17.25" customHeight="1">
      <c r="B9" s="9"/>
      <c r="C9" s="39"/>
      <c r="D9" s="533" t="s">
        <v>57</v>
      </c>
      <c r="E9" s="533" t="s">
        <v>58</v>
      </c>
      <c r="F9" s="533" t="s">
        <v>59</v>
      </c>
      <c r="G9" s="533" t="s">
        <v>60</v>
      </c>
      <c r="J9" s="5"/>
    </row>
    <row r="10" spans="1:12" s="38" customFormat="1" ht="17.25" customHeight="1">
      <c r="B10" s="9"/>
      <c r="C10" s="754" t="s">
        <v>61</v>
      </c>
      <c r="D10" s="1206">
        <v>2500</v>
      </c>
      <c r="E10" s="1207">
        <v>2500</v>
      </c>
      <c r="F10" s="1207">
        <v>2500</v>
      </c>
      <c r="G10" s="1208">
        <v>0</v>
      </c>
      <c r="J10" s="5"/>
    </row>
    <row r="11" spans="1:12" s="38" customFormat="1" ht="17.25" customHeight="1">
      <c r="B11" s="9"/>
      <c r="C11" s="754" t="s">
        <v>62</v>
      </c>
      <c r="D11" s="1209">
        <v>1500</v>
      </c>
      <c r="E11" s="753">
        <v>2500</v>
      </c>
      <c r="F11" s="753">
        <v>1500</v>
      </c>
      <c r="G11" s="1210">
        <v>1500</v>
      </c>
    </row>
    <row r="12" spans="1:12" s="38" customFormat="1" ht="17.25" customHeight="1">
      <c r="B12" s="9"/>
      <c r="C12" s="754" t="s">
        <v>63</v>
      </c>
      <c r="D12" s="1209">
        <v>1200</v>
      </c>
      <c r="E12" s="753">
        <v>1800</v>
      </c>
      <c r="F12" s="753">
        <v>1000</v>
      </c>
      <c r="G12" s="1210">
        <v>1000</v>
      </c>
      <c r="H12" s="133" t="s">
        <v>838</v>
      </c>
    </row>
    <row r="13" spans="1:12" s="21" customFormat="1" ht="17.25" customHeight="1">
      <c r="B13" s="9"/>
      <c r="C13" s="21" t="s">
        <v>50</v>
      </c>
      <c r="D13" s="755">
        <f>D10+D11+D12</f>
        <v>5200</v>
      </c>
      <c r="E13" s="755"/>
      <c r="F13" s="755"/>
      <c r="G13" s="755"/>
      <c r="H13" s="1213"/>
    </row>
    <row r="14" spans="1:12" s="21" customFormat="1" ht="17.25" customHeight="1">
      <c r="C14" s="115"/>
      <c r="H14" s="1212" t="s">
        <v>839</v>
      </c>
    </row>
    <row r="15" spans="1:12" ht="17.25" customHeight="1">
      <c r="A15" s="12"/>
      <c r="B15" s="9"/>
      <c r="C15" s="12"/>
      <c r="E15" s="1328" t="s">
        <v>837</v>
      </c>
      <c r="F15" s="1328"/>
      <c r="H15" s="1215"/>
    </row>
    <row r="16" spans="1:12" ht="17.25" customHeight="1">
      <c r="A16" s="12"/>
      <c r="B16" s="9"/>
      <c r="D16" s="533" t="s">
        <v>57</v>
      </c>
      <c r="E16" s="533" t="s">
        <v>58</v>
      </c>
      <c r="F16" s="533" t="s">
        <v>59</v>
      </c>
      <c r="G16" s="533" t="s">
        <v>60</v>
      </c>
      <c r="H16" s="39"/>
      <c r="I16" s="39"/>
    </row>
    <row r="17" spans="1:10" ht="17.25" customHeight="1">
      <c r="A17" s="12"/>
      <c r="B17" s="9"/>
      <c r="C17" s="754" t="s">
        <v>61</v>
      </c>
      <c r="D17" s="1206">
        <v>250</v>
      </c>
      <c r="E17" s="1207"/>
      <c r="F17" s="1207">
        <v>250</v>
      </c>
      <c r="G17" s="1208">
        <v>150</v>
      </c>
      <c r="H17" s="40"/>
      <c r="I17" s="40"/>
    </row>
    <row r="18" spans="1:10" ht="17.25" customHeight="1">
      <c r="B18" s="38"/>
      <c r="C18" s="754" t="s">
        <v>62</v>
      </c>
      <c r="D18" s="1209">
        <v>150</v>
      </c>
      <c r="E18" s="753">
        <v>150</v>
      </c>
      <c r="F18" s="753"/>
      <c r="G18" s="1210">
        <v>150</v>
      </c>
      <c r="H18" s="40"/>
      <c r="I18" s="40"/>
    </row>
    <row r="19" spans="1:10" ht="17.25" customHeight="1">
      <c r="B19" s="38"/>
      <c r="C19" s="754" t="s">
        <v>63</v>
      </c>
      <c r="D19" s="1209">
        <v>100</v>
      </c>
      <c r="E19" s="753">
        <v>100</v>
      </c>
      <c r="F19" s="753">
        <v>150</v>
      </c>
      <c r="G19" s="1210">
        <v>75</v>
      </c>
      <c r="H19" s="1211" t="s">
        <v>873</v>
      </c>
      <c r="I19" s="40"/>
    </row>
    <row r="20" spans="1:10" ht="17.25" customHeight="1">
      <c r="C20" s="756" t="s">
        <v>50</v>
      </c>
      <c r="D20" s="757"/>
      <c r="E20" s="757"/>
      <c r="F20" s="757"/>
      <c r="G20" s="758"/>
      <c r="H20" s="1214"/>
      <c r="I20" s="41"/>
    </row>
    <row r="21" spans="1:10" ht="17.25" customHeight="1">
      <c r="E21" s="1226"/>
      <c r="F21" s="1226"/>
      <c r="G21" s="1226"/>
    </row>
    <row r="22" spans="1:10" s="32" customFormat="1" ht="18.75">
      <c r="A22" s="1234" t="s">
        <v>841</v>
      </c>
      <c r="B22" s="410"/>
      <c r="C22" s="412"/>
      <c r="D22" s="412"/>
      <c r="E22" s="412"/>
      <c r="F22" s="412"/>
      <c r="G22" s="413"/>
      <c r="H22" s="413"/>
      <c r="I22" s="413"/>
      <c r="J22" s="413"/>
    </row>
    <row r="23" spans="1:10" s="11" customFormat="1" ht="17.25" customHeight="1">
      <c r="A23" s="42">
        <v>1</v>
      </c>
      <c r="B23" s="68" t="s">
        <v>850</v>
      </c>
      <c r="C23" s="43"/>
      <c r="D23" s="43"/>
      <c r="E23" s="34"/>
      <c r="F23" s="5"/>
      <c r="G23" s="34"/>
      <c r="H23" s="34"/>
      <c r="I23" s="34"/>
      <c r="J23" s="34"/>
    </row>
    <row r="24" spans="1:10" s="38" customFormat="1" ht="17.850000000000001" customHeight="1">
      <c r="A24" s="42">
        <v>2</v>
      </c>
      <c r="B24" s="72" t="s">
        <v>851</v>
      </c>
      <c r="C24" s="9"/>
      <c r="D24" s="9"/>
      <c r="E24" s="9"/>
      <c r="F24" s="9"/>
      <c r="G24" s="9"/>
      <c r="H24" s="9"/>
      <c r="I24" s="9"/>
      <c r="J24" s="9"/>
    </row>
    <row r="25" spans="1:10" s="11" customFormat="1" ht="16.5" thickBot="1">
      <c r="A25" s="42"/>
      <c r="B25" s="44"/>
      <c r="C25" s="759" t="s">
        <v>57</v>
      </c>
      <c r="D25" s="759" t="s">
        <v>58</v>
      </c>
      <c r="E25" s="759" t="s">
        <v>59</v>
      </c>
      <c r="F25" s="759" t="s">
        <v>60</v>
      </c>
      <c r="G25" s="759" t="s">
        <v>67</v>
      </c>
      <c r="H25" s="759" t="s">
        <v>68</v>
      </c>
      <c r="I25" s="759" t="s">
        <v>69</v>
      </c>
      <c r="J25" s="759" t="s">
        <v>70</v>
      </c>
    </row>
    <row r="26" spans="1:10" s="11" customFormat="1" ht="18.75">
      <c r="B26" s="760" t="s">
        <v>448</v>
      </c>
      <c r="C26" s="744">
        <v>250</v>
      </c>
      <c r="D26" s="745">
        <v>250</v>
      </c>
      <c r="E26" s="745">
        <v>250</v>
      </c>
      <c r="F26" s="745">
        <v>250</v>
      </c>
      <c r="G26" s="745">
        <v>250</v>
      </c>
      <c r="H26" s="745">
        <v>250</v>
      </c>
      <c r="I26" s="745">
        <v>250</v>
      </c>
      <c r="J26" s="746">
        <v>250</v>
      </c>
    </row>
    <row r="27" spans="1:10" s="11" customFormat="1" ht="18.75">
      <c r="B27" s="762" t="s">
        <v>64</v>
      </c>
      <c r="C27" s="747">
        <v>150</v>
      </c>
      <c r="D27" s="748">
        <v>250</v>
      </c>
      <c r="E27" s="748">
        <v>150</v>
      </c>
      <c r="F27" s="748">
        <v>150</v>
      </c>
      <c r="G27" s="748">
        <v>150</v>
      </c>
      <c r="H27" s="748">
        <v>150</v>
      </c>
      <c r="I27" s="748">
        <v>150</v>
      </c>
      <c r="J27" s="749">
        <v>150</v>
      </c>
    </row>
    <row r="28" spans="1:10" s="11" customFormat="1" ht="18.75">
      <c r="B28" s="761" t="s">
        <v>65</v>
      </c>
      <c r="C28" s="747">
        <v>120</v>
      </c>
      <c r="D28" s="748">
        <v>180</v>
      </c>
      <c r="E28" s="748">
        <v>100</v>
      </c>
      <c r="F28" s="748">
        <v>100</v>
      </c>
      <c r="G28" s="748">
        <v>100</v>
      </c>
      <c r="H28" s="748"/>
      <c r="I28" s="748">
        <v>90</v>
      </c>
      <c r="J28" s="749">
        <v>100</v>
      </c>
    </row>
    <row r="29" spans="1:10" s="11" customFormat="1" ht="18.75">
      <c r="A29" s="42"/>
      <c r="B29" s="762" t="s">
        <v>66</v>
      </c>
      <c r="C29" s="747"/>
      <c r="D29" s="748">
        <v>90</v>
      </c>
      <c r="E29" s="748"/>
      <c r="F29" s="748">
        <v>125</v>
      </c>
      <c r="G29" s="748">
        <v>125</v>
      </c>
      <c r="H29" s="748"/>
      <c r="I29" s="748"/>
      <c r="J29" s="749">
        <v>90</v>
      </c>
    </row>
    <row r="30" spans="1:10" s="11" customFormat="1" ht="19.5" thickBot="1">
      <c r="A30" s="42"/>
      <c r="B30" s="762" t="s">
        <v>449</v>
      </c>
      <c r="C30" s="750"/>
      <c r="D30" s="751">
        <v>500</v>
      </c>
      <c r="E30" s="751"/>
      <c r="F30" s="751"/>
      <c r="G30" s="751">
        <v>500</v>
      </c>
      <c r="H30" s="751"/>
      <c r="I30" s="751"/>
      <c r="J30" s="752">
        <v>500</v>
      </c>
    </row>
    <row r="31" spans="1:10" s="11" customFormat="1" ht="15.75">
      <c r="A31" s="42"/>
      <c r="B31" s="34" t="s">
        <v>50</v>
      </c>
      <c r="C31" s="755">
        <f>C26+C27+C28</f>
        <v>520</v>
      </c>
      <c r="D31" s="755"/>
      <c r="E31" s="755"/>
      <c r="F31" s="755"/>
      <c r="G31" s="755"/>
      <c r="H31" s="755"/>
      <c r="I31" s="755"/>
      <c r="J31" s="755"/>
    </row>
    <row r="32" spans="1:10" s="11" customFormat="1" ht="15.75">
      <c r="A32" s="42"/>
      <c r="B32" s="45"/>
      <c r="C32" s="1225" t="s">
        <v>853</v>
      </c>
    </row>
    <row r="33" spans="1:10" s="11" customFormat="1" ht="15.75">
      <c r="A33" s="42">
        <v>1</v>
      </c>
      <c r="B33" s="68" t="s">
        <v>852</v>
      </c>
      <c r="C33" s="1227"/>
    </row>
    <row r="34" spans="1:10" s="11" customFormat="1" ht="16.5" thickBot="1">
      <c r="A34" s="42"/>
      <c r="B34" s="44"/>
      <c r="C34" s="759" t="s">
        <v>57</v>
      </c>
      <c r="D34" s="759" t="s">
        <v>58</v>
      </c>
      <c r="E34" s="759" t="s">
        <v>59</v>
      </c>
      <c r="F34" s="759" t="s">
        <v>60</v>
      </c>
      <c r="G34" s="759" t="s">
        <v>67</v>
      </c>
      <c r="H34" s="759" t="s">
        <v>68</v>
      </c>
      <c r="I34" s="759" t="s">
        <v>69</v>
      </c>
      <c r="J34" s="759" t="s">
        <v>70</v>
      </c>
    </row>
    <row r="35" spans="1:10" s="11" customFormat="1" ht="18.75">
      <c r="A35" s="42"/>
      <c r="B35" s="760" t="s">
        <v>448</v>
      </c>
      <c r="C35" s="744">
        <v>250</v>
      </c>
      <c r="D35" s="745">
        <v>250</v>
      </c>
      <c r="E35" s="745">
        <v>250</v>
      </c>
      <c r="F35" s="745">
        <v>250</v>
      </c>
      <c r="G35" s="745">
        <v>250</v>
      </c>
      <c r="H35" s="745">
        <v>250</v>
      </c>
      <c r="I35" s="745">
        <v>250</v>
      </c>
      <c r="J35" s="746">
        <v>250</v>
      </c>
    </row>
    <row r="36" spans="1:10" s="11" customFormat="1" ht="18.75">
      <c r="A36" s="42"/>
      <c r="B36" s="762" t="s">
        <v>64</v>
      </c>
      <c r="C36" s="747">
        <v>150</v>
      </c>
      <c r="D36" s="748">
        <v>250</v>
      </c>
      <c r="E36" s="748">
        <v>150</v>
      </c>
      <c r="F36" s="748">
        <v>150</v>
      </c>
      <c r="G36" s="748">
        <v>150</v>
      </c>
      <c r="H36" s="748">
        <v>150</v>
      </c>
      <c r="I36" s="748">
        <v>150</v>
      </c>
      <c r="J36" s="749">
        <v>150</v>
      </c>
    </row>
    <row r="37" spans="1:10" ht="18.75">
      <c r="B37" s="761" t="s">
        <v>65</v>
      </c>
      <c r="C37" s="747">
        <v>120</v>
      </c>
      <c r="D37" s="748">
        <v>180</v>
      </c>
      <c r="E37" s="748">
        <v>100</v>
      </c>
      <c r="F37" s="748">
        <v>100</v>
      </c>
      <c r="G37" s="748">
        <v>100</v>
      </c>
      <c r="H37" s="748"/>
      <c r="I37" s="748">
        <v>90</v>
      </c>
      <c r="J37" s="749">
        <v>100</v>
      </c>
    </row>
    <row r="38" spans="1:10" ht="18.75">
      <c r="B38" s="762" t="s">
        <v>66</v>
      </c>
      <c r="C38" s="747"/>
      <c r="D38" s="748">
        <v>90</v>
      </c>
      <c r="E38" s="748"/>
      <c r="F38" s="748">
        <v>125</v>
      </c>
      <c r="G38" s="748">
        <v>125</v>
      </c>
      <c r="H38" s="748"/>
      <c r="I38" s="748"/>
      <c r="J38" s="749">
        <v>90</v>
      </c>
    </row>
    <row r="39" spans="1:10" ht="19.5" thickBot="1">
      <c r="B39" s="762" t="s">
        <v>449</v>
      </c>
      <c r="C39" s="750"/>
      <c r="D39" s="751">
        <v>500</v>
      </c>
      <c r="E39" s="751"/>
      <c r="F39" s="751"/>
      <c r="G39" s="751">
        <v>500</v>
      </c>
      <c r="H39" s="751"/>
      <c r="I39" s="751"/>
      <c r="J39" s="752">
        <v>500</v>
      </c>
    </row>
    <row r="40" spans="1:10" ht="15.75">
      <c r="B40" s="34" t="s">
        <v>50</v>
      </c>
      <c r="C40" s="755">
        <f>C35+C36+C37</f>
        <v>520</v>
      </c>
      <c r="D40" s="755"/>
      <c r="E40" s="755"/>
      <c r="F40" s="755"/>
      <c r="G40" s="755"/>
      <c r="H40" s="755"/>
      <c r="I40" s="755"/>
      <c r="J40" s="755"/>
    </row>
    <row r="41" spans="1:10">
      <c r="C41" s="1326" t="s">
        <v>840</v>
      </c>
      <c r="D41" s="1327"/>
      <c r="E41" s="1327"/>
      <c r="F41" s="1327"/>
      <c r="G41" s="1327"/>
      <c r="H41" s="1327"/>
      <c r="I41" s="1327"/>
      <c r="J41" s="1327"/>
    </row>
  </sheetData>
  <mergeCells count="4">
    <mergeCell ref="C41:J41"/>
    <mergeCell ref="A1:J1"/>
    <mergeCell ref="E8:F8"/>
    <mergeCell ref="E15:F15"/>
  </mergeCells>
  <phoneticPr fontId="4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rowBreaks count="1" manualBreakCount="1">
    <brk id="33" max="9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15361" r:id="rId5">
          <objectPr defaultSize="0" autoPict="0" r:id="rId6">
            <anchor moveWithCells="1" sizeWithCells="1">
              <from>
                <xdr:col>4</xdr:col>
                <xdr:colOff>28575</xdr:colOff>
                <xdr:row>4</xdr:row>
                <xdr:rowOff>85725</xdr:rowOff>
              </from>
              <to>
                <xdr:col>4</xdr:col>
                <xdr:colOff>28575</xdr:colOff>
                <xdr:row>4</xdr:row>
                <xdr:rowOff>85725</xdr:rowOff>
              </to>
            </anchor>
          </objectPr>
        </oleObject>
      </mc:Choice>
      <mc:Fallback>
        <oleObject progId="PBrush" shapeId="15361" r:id="rId5"/>
      </mc:Fallback>
    </mc:AlternateContent>
    <mc:AlternateContent xmlns:mc="http://schemas.openxmlformats.org/markup-compatibility/2006">
      <mc:Choice Requires="x14">
        <oleObject progId="PBrush" shapeId="15362" r:id="rId7">
          <objectPr defaultSize="0" autoPict="0" r:id="rId6">
            <anchor moveWithCells="1" sizeWithCells="1">
              <from>
                <xdr:col>4</xdr:col>
                <xdr:colOff>28575</xdr:colOff>
                <xdr:row>4</xdr:row>
                <xdr:rowOff>85725</xdr:rowOff>
              </from>
              <to>
                <xdr:col>4</xdr:col>
                <xdr:colOff>28575</xdr:colOff>
                <xdr:row>4</xdr:row>
                <xdr:rowOff>85725</xdr:rowOff>
              </to>
            </anchor>
          </objectPr>
        </oleObject>
      </mc:Choice>
      <mc:Fallback>
        <oleObject progId="PBrush" shapeId="15362" r:id="rId7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"/>
  <sheetViews>
    <sheetView showGridLines="0" zoomScaleSheetLayoutView="100" workbookViewId="0">
      <selection activeCell="A2" sqref="A2:B21"/>
    </sheetView>
  </sheetViews>
  <sheetFormatPr defaultColWidth="9.125" defaultRowHeight="15"/>
  <cols>
    <col min="1" max="1" width="4.375" style="24" customWidth="1"/>
    <col min="2" max="2" width="5.125" style="7" customWidth="1"/>
    <col min="3" max="8" width="14.625" style="7" customWidth="1"/>
    <col min="9" max="10" width="14.375" style="7" customWidth="1"/>
    <col min="11" max="16384" width="9.125" style="7"/>
  </cols>
  <sheetData>
    <row r="1" spans="1:54" s="8" customFormat="1" ht="50.25" customHeight="1" thickBot="1">
      <c r="A1" s="1288" t="s">
        <v>357</v>
      </c>
      <c r="B1" s="1288"/>
      <c r="C1" s="1288"/>
      <c r="D1" s="1288"/>
      <c r="E1" s="1288"/>
      <c r="F1" s="1288"/>
      <c r="G1" s="1288"/>
      <c r="H1" s="1288"/>
      <c r="I1" s="1288"/>
      <c r="J1" s="1288"/>
    </row>
    <row r="2" spans="1:54" s="76" customFormat="1" ht="19.5" thickTop="1">
      <c r="A2" s="1234" t="s">
        <v>885</v>
      </c>
      <c r="B2" s="412"/>
      <c r="C2" s="412"/>
      <c r="D2" s="412"/>
      <c r="E2" s="412"/>
      <c r="F2" s="412"/>
      <c r="G2" s="413"/>
      <c r="H2" s="413"/>
      <c r="I2" s="413"/>
      <c r="J2" s="413"/>
    </row>
    <row r="3" spans="1:54" s="65" customFormat="1" ht="15.75">
      <c r="A3" s="71">
        <v>1</v>
      </c>
      <c r="B3" s="68" t="s">
        <v>843</v>
      </c>
      <c r="C3" s="66"/>
      <c r="D3" s="66"/>
      <c r="E3" s="66"/>
      <c r="F3" s="66"/>
      <c r="G3" s="66"/>
      <c r="H3" s="66"/>
      <c r="I3" s="66"/>
      <c r="J3" s="66"/>
    </row>
    <row r="4" spans="1:54" s="65" customFormat="1" ht="15.75">
      <c r="A4" s="71">
        <v>2</v>
      </c>
      <c r="B4" s="68" t="s">
        <v>88</v>
      </c>
      <c r="C4" s="66"/>
      <c r="D4" s="66"/>
      <c r="E4" s="66"/>
      <c r="F4" s="66"/>
      <c r="G4" s="66"/>
      <c r="H4" s="66"/>
      <c r="I4" s="66"/>
      <c r="J4" s="66"/>
    </row>
    <row r="5" spans="1:54" ht="15.75">
      <c r="A5" s="71">
        <v>3</v>
      </c>
      <c r="B5" s="66" t="s">
        <v>844</v>
      </c>
      <c r="C5" s="66"/>
      <c r="D5" s="66"/>
      <c r="E5" s="66"/>
      <c r="F5" s="66"/>
      <c r="G5" s="66"/>
      <c r="H5" s="66"/>
      <c r="I5" s="66"/>
      <c r="J5" s="66"/>
      <c r="K5" s="65"/>
    </row>
    <row r="6" spans="1:54" s="66" customFormat="1" ht="17.850000000000001" customHeight="1">
      <c r="A6" s="71">
        <v>4</v>
      </c>
      <c r="B6" s="66" t="s">
        <v>845</v>
      </c>
      <c r="C6" s="73"/>
      <c r="D6" s="72"/>
      <c r="E6" s="73"/>
      <c r="F6" s="72"/>
      <c r="G6" s="72"/>
      <c r="H6" s="72"/>
      <c r="K6" s="83"/>
    </row>
    <row r="7" spans="1:54" ht="15.75">
      <c r="A7" s="71">
        <v>5</v>
      </c>
      <c r="B7" s="2" t="s">
        <v>71</v>
      </c>
    </row>
    <row r="8" spans="1:54" ht="15.75">
      <c r="A8" s="71"/>
      <c r="B8" s="2"/>
    </row>
    <row r="9" spans="1:54" s="46" customFormat="1" ht="27.95" customHeight="1">
      <c r="A9" s="791"/>
      <c r="C9" s="792" t="s">
        <v>49</v>
      </c>
      <c r="D9" s="1329" t="s">
        <v>842</v>
      </c>
      <c r="E9" s="1329"/>
      <c r="F9" s="1329"/>
      <c r="G9" s="1329"/>
      <c r="H9" s="791"/>
      <c r="I9" s="791"/>
      <c r="J9" s="791"/>
    </row>
    <row r="10" spans="1:54" s="793" customFormat="1" ht="19.5" thickBot="1">
      <c r="B10" s="794"/>
      <c r="C10" s="763" t="s">
        <v>72</v>
      </c>
      <c r="D10" s="1143" t="s">
        <v>73</v>
      </c>
      <c r="E10" s="763" t="s">
        <v>74</v>
      </c>
      <c r="F10" s="1143" t="s">
        <v>75</v>
      </c>
      <c r="G10" s="763" t="s">
        <v>76</v>
      </c>
      <c r="H10" s="1143" t="s">
        <v>77</v>
      </c>
      <c r="I10" s="62"/>
      <c r="J10" s="6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2"/>
      <c r="AA10" s="792"/>
      <c r="AB10" s="792"/>
      <c r="AC10" s="792"/>
      <c r="AD10" s="792"/>
      <c r="AE10" s="792"/>
      <c r="AF10" s="792"/>
      <c r="AG10" s="792"/>
      <c r="AH10" s="792"/>
      <c r="AI10" s="792"/>
      <c r="AJ10" s="792"/>
      <c r="AK10" s="792"/>
      <c r="AL10" s="792"/>
      <c r="AM10" s="792"/>
      <c r="AN10" s="792"/>
      <c r="AO10" s="792"/>
      <c r="AP10" s="792"/>
      <c r="AQ10" s="792"/>
      <c r="AR10" s="792"/>
      <c r="AS10" s="792"/>
      <c r="AT10" s="792"/>
      <c r="AU10" s="792"/>
      <c r="AV10" s="792"/>
      <c r="AW10" s="792"/>
      <c r="AX10" s="792"/>
      <c r="AY10" s="792"/>
      <c r="AZ10" s="792"/>
      <c r="BA10" s="792"/>
      <c r="BB10" s="792"/>
    </row>
    <row r="11" spans="1:54" s="133" customFormat="1" ht="18.75">
      <c r="B11" s="794" t="s">
        <v>61</v>
      </c>
      <c r="C11" s="61">
        <v>200</v>
      </c>
      <c r="D11" s="60">
        <v>1000</v>
      </c>
      <c r="E11" s="60">
        <v>300</v>
      </c>
      <c r="F11" s="60">
        <v>1000</v>
      </c>
      <c r="G11" s="60">
        <v>140</v>
      </c>
      <c r="H11" s="59">
        <v>1000</v>
      </c>
      <c r="I11" s="54"/>
      <c r="J11" s="55"/>
      <c r="K11" s="648"/>
      <c r="L11" s="791"/>
      <c r="M11" s="791"/>
      <c r="N11" s="791"/>
      <c r="O11" s="791"/>
      <c r="P11" s="791"/>
      <c r="Q11" s="791"/>
      <c r="R11" s="791"/>
      <c r="S11" s="791"/>
      <c r="T11" s="791"/>
      <c r="U11" s="791"/>
      <c r="V11" s="791"/>
      <c r="W11" s="791"/>
      <c r="X11" s="791"/>
      <c r="Y11" s="791"/>
      <c r="Z11" s="791"/>
      <c r="AA11" s="791"/>
      <c r="AB11" s="791"/>
      <c r="AC11" s="791"/>
      <c r="AD11" s="791"/>
      <c r="AE11" s="791"/>
      <c r="AF11" s="791"/>
      <c r="AG11" s="791"/>
      <c r="AH11" s="791"/>
      <c r="AI11" s="791"/>
      <c r="AJ11" s="791"/>
      <c r="AK11" s="791"/>
      <c r="AL11" s="791"/>
      <c r="AM11" s="791"/>
      <c r="AN11" s="791"/>
      <c r="AO11" s="791"/>
      <c r="AP11" s="791"/>
      <c r="AQ11" s="791"/>
      <c r="AR11" s="791"/>
      <c r="AS11" s="791"/>
      <c r="AT11" s="791"/>
      <c r="AU11" s="791"/>
      <c r="AV11" s="791"/>
      <c r="AW11" s="791"/>
      <c r="AX11" s="791"/>
      <c r="AY11" s="791"/>
      <c r="AZ11" s="791"/>
      <c r="BA11" s="791"/>
      <c r="BB11" s="791"/>
    </row>
    <row r="12" spans="1:54" s="133" customFormat="1" ht="18.75">
      <c r="B12" s="794" t="s">
        <v>62</v>
      </c>
      <c r="C12" s="58">
        <v>600</v>
      </c>
      <c r="D12" s="57">
        <v>1000</v>
      </c>
      <c r="E12" s="57">
        <v>600</v>
      </c>
      <c r="F12" s="57">
        <v>600</v>
      </c>
      <c r="G12" s="57">
        <v>340</v>
      </c>
      <c r="H12" s="56">
        <v>600</v>
      </c>
      <c r="I12" s="54"/>
      <c r="J12" s="55"/>
      <c r="K12" s="648"/>
      <c r="L12" s="791"/>
      <c r="M12" s="791"/>
      <c r="N12" s="791"/>
      <c r="O12" s="791"/>
      <c r="P12" s="791"/>
      <c r="Q12" s="791"/>
      <c r="R12" s="791"/>
      <c r="S12" s="791"/>
      <c r="T12" s="791"/>
      <c r="U12" s="791"/>
      <c r="V12" s="791"/>
      <c r="W12" s="791"/>
      <c r="X12" s="791"/>
      <c r="Y12" s="791"/>
      <c r="Z12" s="791"/>
      <c r="AA12" s="791"/>
      <c r="AB12" s="791"/>
      <c r="AC12" s="791"/>
      <c r="AD12" s="791"/>
      <c r="AE12" s="791"/>
      <c r="AF12" s="791"/>
      <c r="AG12" s="791"/>
      <c r="AH12" s="791"/>
      <c r="AI12" s="791"/>
      <c r="AJ12" s="791"/>
      <c r="AK12" s="791"/>
      <c r="AL12" s="791"/>
      <c r="AM12" s="791"/>
      <c r="AN12" s="791"/>
      <c r="AO12" s="791"/>
      <c r="AP12" s="791"/>
      <c r="AQ12" s="791"/>
      <c r="AR12" s="791"/>
      <c r="AS12" s="791"/>
      <c r="AT12" s="791"/>
      <c r="AU12" s="791"/>
      <c r="AV12" s="791"/>
      <c r="AW12" s="791"/>
      <c r="AX12" s="791"/>
      <c r="AY12" s="791"/>
      <c r="AZ12" s="791"/>
      <c r="BA12" s="791"/>
      <c r="BB12" s="791"/>
    </row>
    <row r="13" spans="1:54" s="133" customFormat="1" ht="18.75">
      <c r="B13" s="794" t="s">
        <v>65</v>
      </c>
      <c r="C13" s="58">
        <v>480</v>
      </c>
      <c r="D13" s="57">
        <v>720</v>
      </c>
      <c r="E13" s="57">
        <v>400</v>
      </c>
      <c r="F13" s="57">
        <v>400</v>
      </c>
      <c r="G13" s="57">
        <v>400</v>
      </c>
      <c r="H13" s="56"/>
      <c r="I13" s="53" t="s">
        <v>78</v>
      </c>
      <c r="J13" s="52" t="s">
        <v>79</v>
      </c>
      <c r="K13" s="648"/>
      <c r="L13" s="791"/>
      <c r="M13" s="791"/>
      <c r="N13" s="791"/>
      <c r="O13" s="791"/>
      <c r="P13" s="791"/>
      <c r="Q13" s="791"/>
      <c r="R13" s="791"/>
      <c r="S13" s="791"/>
      <c r="T13" s="791"/>
      <c r="U13" s="791"/>
      <c r="V13" s="791"/>
      <c r="W13" s="791"/>
      <c r="X13" s="791"/>
      <c r="Y13" s="791"/>
      <c r="Z13" s="791"/>
      <c r="AA13" s="791"/>
      <c r="AB13" s="791"/>
      <c r="AC13" s="791"/>
      <c r="AD13" s="791"/>
      <c r="AE13" s="791"/>
      <c r="AF13" s="791"/>
      <c r="AG13" s="791"/>
      <c r="AH13" s="791"/>
      <c r="AI13" s="791"/>
      <c r="AJ13" s="791"/>
      <c r="AK13" s="791"/>
      <c r="AL13" s="791"/>
      <c r="AM13" s="791"/>
      <c r="AN13" s="791"/>
      <c r="AO13" s="791"/>
      <c r="AP13" s="791"/>
      <c r="AQ13" s="791"/>
      <c r="AR13" s="791"/>
      <c r="AS13" s="791"/>
      <c r="AT13" s="791"/>
      <c r="AU13" s="791"/>
      <c r="AV13" s="791"/>
      <c r="AW13" s="791"/>
      <c r="AX13" s="791"/>
      <c r="AY13" s="791"/>
      <c r="AZ13" s="791"/>
      <c r="BA13" s="791"/>
      <c r="BB13" s="791"/>
    </row>
    <row r="14" spans="1:54" s="133" customFormat="1" ht="18.75">
      <c r="B14" s="794" t="s">
        <v>50</v>
      </c>
      <c r="C14" s="1216"/>
      <c r="D14" s="1216"/>
      <c r="E14" s="1216"/>
      <c r="F14" s="1216"/>
      <c r="G14" s="1216"/>
      <c r="H14" s="1217"/>
      <c r="I14" s="1218"/>
      <c r="J14" s="764"/>
      <c r="L14" s="791"/>
      <c r="M14" s="791"/>
      <c r="N14" s="791"/>
      <c r="O14" s="791"/>
      <c r="P14" s="791"/>
      <c r="Q14" s="791"/>
      <c r="R14" s="791"/>
      <c r="S14" s="791"/>
      <c r="T14" s="791"/>
      <c r="U14" s="791"/>
      <c r="V14" s="791"/>
      <c r="W14" s="791"/>
      <c r="X14" s="791"/>
      <c r="Y14" s="791"/>
      <c r="Z14" s="791"/>
      <c r="AA14" s="791"/>
      <c r="AB14" s="791"/>
      <c r="AC14" s="791"/>
      <c r="AD14" s="791"/>
      <c r="AE14" s="791"/>
      <c r="AF14" s="791"/>
      <c r="AG14" s="791"/>
      <c r="AH14" s="791"/>
      <c r="AI14" s="791"/>
      <c r="AJ14" s="791"/>
      <c r="AK14" s="791"/>
      <c r="AL14" s="791"/>
      <c r="AM14" s="791"/>
      <c r="AN14" s="791"/>
      <c r="AO14" s="791"/>
      <c r="AP14" s="791"/>
      <c r="AQ14" s="791"/>
      <c r="AR14" s="791"/>
      <c r="AS14" s="791"/>
      <c r="AT14" s="791"/>
      <c r="AU14" s="791"/>
      <c r="AV14" s="791"/>
      <c r="AW14" s="791"/>
      <c r="AX14" s="791"/>
      <c r="AY14" s="791"/>
      <c r="AZ14" s="791"/>
      <c r="BA14" s="791"/>
      <c r="BB14" s="791"/>
    </row>
    <row r="15" spans="1:54" s="133" customFormat="1" ht="18.75">
      <c r="B15" s="69"/>
      <c r="C15" s="50"/>
      <c r="D15" s="50"/>
      <c r="E15" s="49"/>
      <c r="F15" s="50"/>
      <c r="G15" s="797"/>
      <c r="H15" s="49"/>
      <c r="I15" s="49"/>
      <c r="J15" s="49"/>
      <c r="K15" s="49"/>
      <c r="L15" s="791"/>
      <c r="M15" s="791"/>
      <c r="N15" s="791"/>
      <c r="O15" s="791"/>
      <c r="P15" s="791"/>
      <c r="Q15" s="791"/>
      <c r="R15" s="791"/>
      <c r="S15" s="791"/>
      <c r="T15" s="791"/>
      <c r="U15" s="791"/>
      <c r="V15" s="791"/>
      <c r="W15" s="791"/>
      <c r="X15" s="791"/>
      <c r="Y15" s="791"/>
      <c r="Z15" s="791"/>
      <c r="AA15" s="791"/>
      <c r="AB15" s="791"/>
      <c r="AC15" s="791"/>
      <c r="AD15" s="791"/>
      <c r="AE15" s="791"/>
      <c r="AF15" s="791"/>
      <c r="AG15" s="791"/>
      <c r="AH15" s="791"/>
      <c r="AI15" s="791"/>
      <c r="AJ15" s="791"/>
      <c r="AK15" s="791"/>
      <c r="AL15" s="791"/>
      <c r="AM15" s="791"/>
      <c r="AN15" s="791"/>
      <c r="AO15" s="791"/>
      <c r="AP15" s="791"/>
      <c r="AQ15" s="791"/>
      <c r="AR15" s="791"/>
      <c r="AS15" s="791"/>
      <c r="AT15" s="791"/>
      <c r="AU15" s="791"/>
      <c r="AV15" s="791"/>
      <c r="AW15" s="791"/>
      <c r="AX15" s="791"/>
      <c r="AY15" s="791"/>
      <c r="AZ15" s="791"/>
      <c r="BA15" s="791"/>
      <c r="BB15" s="791"/>
    </row>
    <row r="16" spans="1:54" s="76" customFormat="1" ht="18.75">
      <c r="A16" s="1234" t="s">
        <v>84</v>
      </c>
      <c r="B16" s="412"/>
      <c r="C16" s="412"/>
      <c r="D16" s="412"/>
      <c r="E16" s="412"/>
      <c r="F16" s="412"/>
      <c r="G16" s="413"/>
      <c r="H16" s="413"/>
      <c r="I16" s="413"/>
      <c r="J16" s="413"/>
    </row>
    <row r="17" spans="1:54" s="65" customFormat="1" ht="15.75">
      <c r="A17" s="67">
        <v>1</v>
      </c>
      <c r="B17" s="68" t="s">
        <v>854</v>
      </c>
      <c r="C17" s="66"/>
      <c r="D17" s="66"/>
      <c r="E17" s="66"/>
      <c r="F17" s="66"/>
      <c r="G17" s="66"/>
      <c r="H17" s="66"/>
      <c r="I17" s="66"/>
      <c r="J17" s="66"/>
    </row>
    <row r="18" spans="1:54" s="65" customFormat="1" ht="15.75">
      <c r="A18" s="67">
        <v>2</v>
      </c>
      <c r="B18" s="68" t="s">
        <v>455</v>
      </c>
      <c r="C18" s="66"/>
      <c r="D18" s="66"/>
      <c r="E18" s="66"/>
      <c r="F18" s="66"/>
      <c r="G18" s="66"/>
      <c r="H18" s="66"/>
      <c r="I18" s="66"/>
      <c r="J18" s="66"/>
    </row>
    <row r="19" spans="1:54" ht="15.75">
      <c r="A19" s="67">
        <v>3</v>
      </c>
      <c r="B19" s="66" t="s">
        <v>85</v>
      </c>
      <c r="C19" s="66"/>
      <c r="D19" s="66"/>
      <c r="E19" s="66"/>
      <c r="F19" s="66"/>
      <c r="G19" s="66"/>
      <c r="H19" s="66"/>
      <c r="I19" s="66"/>
      <c r="J19" s="66"/>
      <c r="K19" s="65"/>
    </row>
    <row r="20" spans="1:54" s="65" customFormat="1" ht="15.75">
      <c r="A20" s="67">
        <v>4</v>
      </c>
      <c r="B20" s="68" t="s">
        <v>855</v>
      </c>
      <c r="C20" s="66"/>
      <c r="D20" s="66"/>
      <c r="E20" s="66"/>
      <c r="F20" s="66"/>
      <c r="G20" s="66"/>
      <c r="H20" s="66"/>
      <c r="I20" s="66"/>
      <c r="J20" s="66"/>
    </row>
    <row r="21" spans="1:54" ht="15.75">
      <c r="A21" s="67">
        <v>5</v>
      </c>
      <c r="B21" s="66" t="s">
        <v>86</v>
      </c>
      <c r="C21" s="66"/>
      <c r="D21" s="66"/>
      <c r="E21" s="66"/>
      <c r="F21" s="66"/>
      <c r="G21" s="66"/>
      <c r="H21" s="66"/>
      <c r="I21" s="66"/>
      <c r="J21" s="66"/>
      <c r="K21" s="65"/>
    </row>
    <row r="22" spans="1:54" s="133" customFormat="1" ht="18.75">
      <c r="B22" s="791"/>
      <c r="C22" s="48" t="s">
        <v>80</v>
      </c>
      <c r="D22" s="48" t="s">
        <v>81</v>
      </c>
      <c r="E22" s="48" t="s">
        <v>82</v>
      </c>
      <c r="F22" s="795"/>
      <c r="G22" s="647" t="s">
        <v>373</v>
      </c>
      <c r="H22" s="1221" t="s">
        <v>109</v>
      </c>
      <c r="I22" s="647" t="s">
        <v>374</v>
      </c>
      <c r="J22" s="648"/>
      <c r="K22" s="648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/>
      <c r="AP22" s="791"/>
      <c r="AQ22" s="791"/>
      <c r="AR22" s="791"/>
      <c r="AS22" s="791"/>
      <c r="AT22" s="791"/>
      <c r="AU22" s="791"/>
      <c r="AV22" s="791"/>
      <c r="AW22" s="791"/>
      <c r="AX22" s="791"/>
      <c r="AY22" s="791"/>
      <c r="AZ22" s="791"/>
      <c r="BA22" s="791"/>
      <c r="BB22" s="791"/>
    </row>
    <row r="23" spans="1:54" s="133" customFormat="1" ht="18.75">
      <c r="B23" s="794" t="s">
        <v>50</v>
      </c>
      <c r="C23" s="798"/>
      <c r="D23" s="798"/>
      <c r="E23" s="798"/>
      <c r="F23" s="795"/>
      <c r="G23" s="1223"/>
      <c r="H23" s="1223"/>
      <c r="I23" s="1223"/>
      <c r="J23" s="648"/>
      <c r="K23" s="648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/>
      <c r="AP23" s="791"/>
      <c r="AQ23" s="791"/>
      <c r="AR23" s="791"/>
      <c r="AS23" s="791"/>
      <c r="AT23" s="791"/>
      <c r="AU23" s="791"/>
      <c r="AV23" s="791"/>
      <c r="AW23" s="791"/>
      <c r="AX23" s="791"/>
      <c r="AY23" s="791"/>
      <c r="AZ23" s="791"/>
      <c r="BA23" s="791"/>
      <c r="BB23" s="791"/>
    </row>
    <row r="24" spans="1:54" ht="15.75" thickBot="1">
      <c r="A24" s="7"/>
      <c r="B24" s="63"/>
      <c r="C24" s="664" t="s">
        <v>419</v>
      </c>
      <c r="D24" s="64"/>
      <c r="E24" s="63"/>
      <c r="F24" s="64"/>
      <c r="G24" s="64"/>
      <c r="H24" s="63"/>
      <c r="I24" s="63"/>
      <c r="J24" s="63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</row>
    <row r="25" spans="1:54" s="2" customFormat="1" ht="27" thickTop="1">
      <c r="A25" s="1222"/>
      <c r="B25" s="1222"/>
      <c r="C25" s="792" t="s">
        <v>51</v>
      </c>
      <c r="D25" s="1329" t="s">
        <v>842</v>
      </c>
      <c r="E25" s="1329"/>
      <c r="F25" s="1329"/>
      <c r="G25" s="1329"/>
      <c r="H25" s="1222"/>
      <c r="I25" s="1222"/>
      <c r="J25" s="1222"/>
    </row>
    <row r="26" spans="1:54" s="2" customFormat="1" ht="19.5" thickBot="1">
      <c r="B26" s="799"/>
      <c r="C26" s="763" t="s">
        <v>72</v>
      </c>
      <c r="D26" s="1143" t="s">
        <v>73</v>
      </c>
      <c r="E26" s="763" t="s">
        <v>74</v>
      </c>
      <c r="F26" s="1143" t="s">
        <v>75</v>
      </c>
      <c r="G26" s="763" t="s">
        <v>76</v>
      </c>
      <c r="H26" s="1143" t="s">
        <v>77</v>
      </c>
      <c r="I26" s="62"/>
      <c r="J26" s="62"/>
    </row>
    <row r="27" spans="1:54" s="2" customFormat="1" ht="18.75">
      <c r="B27" s="794" t="s">
        <v>61</v>
      </c>
      <c r="C27" s="61">
        <v>200</v>
      </c>
      <c r="D27" s="60">
        <v>1000</v>
      </c>
      <c r="E27" s="60">
        <v>300</v>
      </c>
      <c r="F27" s="60">
        <v>1000</v>
      </c>
      <c r="G27" s="60">
        <v>140</v>
      </c>
      <c r="H27" s="59">
        <v>1000</v>
      </c>
      <c r="I27" s="54"/>
      <c r="J27" s="55"/>
    </row>
    <row r="28" spans="1:54" ht="18.75">
      <c r="A28" s="7"/>
      <c r="B28" s="794" t="s">
        <v>62</v>
      </c>
      <c r="C28" s="58">
        <v>600</v>
      </c>
      <c r="D28" s="57">
        <v>1000</v>
      </c>
      <c r="E28" s="57">
        <v>600</v>
      </c>
      <c r="F28" s="57">
        <v>600</v>
      </c>
      <c r="G28" s="57">
        <v>340</v>
      </c>
      <c r="H28" s="56">
        <v>600</v>
      </c>
      <c r="I28" s="54"/>
      <c r="J28" s="55"/>
    </row>
    <row r="29" spans="1:54" ht="18.75">
      <c r="A29" s="7"/>
      <c r="B29" s="794" t="s">
        <v>65</v>
      </c>
      <c r="C29" s="58">
        <v>480</v>
      </c>
      <c r="D29" s="57">
        <v>720</v>
      </c>
      <c r="E29" s="57">
        <v>400</v>
      </c>
      <c r="F29" s="57">
        <v>400</v>
      </c>
      <c r="G29" s="57">
        <v>400</v>
      </c>
      <c r="H29" s="56"/>
      <c r="I29" s="53" t="s">
        <v>78</v>
      </c>
      <c r="J29" s="52" t="s">
        <v>79</v>
      </c>
    </row>
    <row r="30" spans="1:54" ht="18.75">
      <c r="A30" s="7"/>
      <c r="B30" s="794" t="s">
        <v>50</v>
      </c>
      <c r="C30" s="796">
        <f>SUM(C27:C29)</f>
        <v>1280</v>
      </c>
      <c r="D30" s="796">
        <f t="shared" ref="D30:H30" si="0">SUM(D27:D29)</f>
        <v>2720</v>
      </c>
      <c r="E30" s="796">
        <f t="shared" si="0"/>
        <v>1300</v>
      </c>
      <c r="F30" s="796">
        <f t="shared" si="0"/>
        <v>2000</v>
      </c>
      <c r="G30" s="796">
        <f t="shared" si="0"/>
        <v>880</v>
      </c>
      <c r="H30" s="796">
        <f t="shared" si="0"/>
        <v>1600</v>
      </c>
      <c r="I30" s="1224">
        <f>D30+F30+H30</f>
        <v>6320</v>
      </c>
      <c r="J30" s="1220">
        <f>C30+E30+G30</f>
        <v>3460</v>
      </c>
    </row>
    <row r="31" spans="1:54" ht="15.75">
      <c r="A31" s="7"/>
      <c r="B31" s="51"/>
      <c r="C31" s="50"/>
      <c r="D31" s="50"/>
      <c r="E31" s="49"/>
      <c r="F31" s="49"/>
      <c r="G31" s="49"/>
      <c r="H31" s="49"/>
    </row>
    <row r="32" spans="1:54" ht="15.75">
      <c r="A32" s="7"/>
      <c r="B32" s="51"/>
      <c r="C32" s="50"/>
      <c r="D32" s="50"/>
      <c r="E32" s="49"/>
      <c r="F32" s="50"/>
      <c r="G32" s="50"/>
      <c r="H32" s="49"/>
    </row>
    <row r="33" spans="1:10" ht="18.75">
      <c r="A33" s="7"/>
      <c r="B33" s="794"/>
      <c r="C33" s="48" t="s">
        <v>80</v>
      </c>
      <c r="D33" s="48" t="s">
        <v>81</v>
      </c>
      <c r="E33" s="48" t="s">
        <v>82</v>
      </c>
      <c r="F33" s="795"/>
      <c r="G33" s="647" t="s">
        <v>451</v>
      </c>
      <c r="H33" s="1221" t="s">
        <v>109</v>
      </c>
      <c r="I33" s="647" t="s">
        <v>374</v>
      </c>
      <c r="J33" t="s">
        <v>450</v>
      </c>
    </row>
    <row r="34" spans="1:10" ht="18.75">
      <c r="A34" s="7"/>
      <c r="B34" s="794" t="s">
        <v>50</v>
      </c>
      <c r="C34" s="800">
        <f>D30-C30</f>
        <v>1440</v>
      </c>
      <c r="D34" s="798">
        <f>F30-E30</f>
        <v>700</v>
      </c>
      <c r="E34" s="798">
        <f>H30-G30</f>
        <v>720</v>
      </c>
      <c r="F34" s="795"/>
      <c r="G34" s="1223">
        <f>D30+F30+H30-C30-E30-G30</f>
        <v>2860</v>
      </c>
      <c r="H34" s="1223">
        <f>G34*0.21</f>
        <v>600.6</v>
      </c>
      <c r="I34" s="1223">
        <f>G34+H34</f>
        <v>3460.6</v>
      </c>
      <c r="J34" s="1219">
        <f>I34/1.21</f>
        <v>2860</v>
      </c>
    </row>
    <row r="35" spans="1:10" ht="15.75">
      <c r="A35" s="47"/>
      <c r="B35" s="2"/>
      <c r="C35" s="2"/>
      <c r="D35" s="2"/>
      <c r="E35" s="2"/>
      <c r="F35" s="2"/>
      <c r="G35" s="2"/>
    </row>
    <row r="36" spans="1:10" ht="15.75">
      <c r="A36" s="47"/>
      <c r="B36" s="2"/>
      <c r="C36" s="2"/>
      <c r="D36" s="2"/>
      <c r="E36" s="2"/>
      <c r="F36" s="2"/>
      <c r="G36" s="2"/>
    </row>
    <row r="38" spans="1:10">
      <c r="J38" t="s">
        <v>87</v>
      </c>
    </row>
  </sheetData>
  <mergeCells count="3">
    <mergeCell ref="A1:J1"/>
    <mergeCell ref="D9:G9"/>
    <mergeCell ref="D25:G25"/>
  </mergeCell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1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="85" zoomScaleNormal="85" zoomScalePageLayoutView="85" workbookViewId="0">
      <selection activeCell="H23" sqref="H23"/>
    </sheetView>
  </sheetViews>
  <sheetFormatPr defaultColWidth="11.375" defaultRowHeight="15"/>
  <cols>
    <col min="1" max="1" width="19.875" customWidth="1"/>
    <col min="5" max="5" width="5" customWidth="1"/>
  </cols>
  <sheetData>
    <row r="1" spans="1:11">
      <c r="A1" t="s">
        <v>551</v>
      </c>
    </row>
    <row r="2" spans="1:11">
      <c r="A2">
        <f>D12</f>
        <v>191.51999999999998</v>
      </c>
    </row>
    <row r="3" spans="1:11" ht="15.75" thickBot="1"/>
    <row r="4" spans="1:11" ht="21">
      <c r="A4" s="538" t="s">
        <v>90</v>
      </c>
      <c r="B4" s="535"/>
      <c r="C4" s="536" t="s">
        <v>603</v>
      </c>
      <c r="D4" s="537"/>
      <c r="G4" s="1330" t="s">
        <v>562</v>
      </c>
      <c r="H4" s="1330"/>
      <c r="I4" s="1330"/>
      <c r="J4" s="1330"/>
      <c r="K4" t="s">
        <v>50</v>
      </c>
    </row>
    <row r="5" spans="1:11">
      <c r="A5" s="424"/>
      <c r="B5" s="214"/>
      <c r="C5" s="214"/>
      <c r="D5" s="425"/>
      <c r="G5" s="888" t="s">
        <v>555</v>
      </c>
      <c r="H5" s="888" t="s">
        <v>556</v>
      </c>
      <c r="I5" s="888" t="s">
        <v>557</v>
      </c>
      <c r="J5" s="888" t="s">
        <v>558</v>
      </c>
    </row>
    <row r="6" spans="1:11" ht="15.75">
      <c r="A6" s="426" t="s">
        <v>91</v>
      </c>
      <c r="B6" s="420" t="s">
        <v>92</v>
      </c>
      <c r="C6" s="420" t="s">
        <v>600</v>
      </c>
      <c r="D6" s="421" t="s">
        <v>94</v>
      </c>
      <c r="F6" s="888" t="s">
        <v>552</v>
      </c>
      <c r="G6">
        <v>250</v>
      </c>
      <c r="H6">
        <v>300</v>
      </c>
      <c r="I6">
        <v>350</v>
      </c>
      <c r="J6">
        <v>400</v>
      </c>
      <c r="K6">
        <f>SUM(G6:J6)</f>
        <v>1300</v>
      </c>
    </row>
    <row r="7" spans="1:11" ht="15.75">
      <c r="A7" s="89" t="s">
        <v>95</v>
      </c>
      <c r="B7" s="86">
        <v>56</v>
      </c>
      <c r="C7" s="86">
        <v>3.42</v>
      </c>
      <c r="D7" s="87">
        <f>B7*C7</f>
        <v>191.51999999999998</v>
      </c>
      <c r="F7" s="888" t="s">
        <v>553</v>
      </c>
      <c r="G7">
        <v>275</v>
      </c>
      <c r="H7">
        <v>325</v>
      </c>
      <c r="I7">
        <v>375</v>
      </c>
      <c r="J7">
        <v>425</v>
      </c>
    </row>
    <row r="8" spans="1:11" ht="15.75">
      <c r="A8" s="89" t="s">
        <v>96</v>
      </c>
      <c r="B8" s="86">
        <v>66</v>
      </c>
      <c r="C8" s="86">
        <v>1.28</v>
      </c>
      <c r="D8" s="87"/>
      <c r="F8" s="888" t="s">
        <v>554</v>
      </c>
      <c r="G8">
        <v>300</v>
      </c>
      <c r="H8">
        <v>350</v>
      </c>
      <c r="I8">
        <v>400</v>
      </c>
      <c r="J8">
        <v>450</v>
      </c>
    </row>
    <row r="9" spans="1:11" ht="15.75">
      <c r="A9" s="89" t="s">
        <v>97</v>
      </c>
      <c r="B9" s="86">
        <v>88</v>
      </c>
      <c r="C9" s="86">
        <v>1.59</v>
      </c>
      <c r="D9" s="87"/>
    </row>
    <row r="10" spans="1:11" ht="15.75">
      <c r="A10" s="89" t="s">
        <v>98</v>
      </c>
      <c r="B10" s="86">
        <v>233</v>
      </c>
      <c r="C10" s="86">
        <v>0.92</v>
      </c>
      <c r="D10" s="87"/>
      <c r="I10" t="s">
        <v>602</v>
      </c>
    </row>
    <row r="11" spans="1:11" ht="15.75">
      <c r="A11" s="89" t="s">
        <v>99</v>
      </c>
      <c r="B11" s="86">
        <v>122</v>
      </c>
      <c r="C11" s="86">
        <v>0.69</v>
      </c>
      <c r="D11" s="87"/>
    </row>
    <row r="12" spans="1:11" ht="16.5" thickBot="1">
      <c r="A12" s="427" t="s">
        <v>50</v>
      </c>
      <c r="B12" s="88"/>
      <c r="C12" s="88"/>
      <c r="D12" s="765">
        <f>SUM(D7:D11)</f>
        <v>191.51999999999998</v>
      </c>
    </row>
    <row r="14" spans="1:11">
      <c r="B14" t="s">
        <v>601</v>
      </c>
    </row>
  </sheetData>
  <mergeCells count="1">
    <mergeCell ref="G4:J4"/>
  </mergeCells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="85" zoomScaleNormal="85" zoomScalePageLayoutView="85" workbookViewId="0">
      <selection activeCell="H29" sqref="H29"/>
    </sheetView>
  </sheetViews>
  <sheetFormatPr defaultColWidth="11.375" defaultRowHeight="15"/>
  <cols>
    <col min="1" max="1" width="19.875" customWidth="1"/>
    <col min="5" max="5" width="5" customWidth="1"/>
  </cols>
  <sheetData>
    <row r="1" spans="1:11">
      <c r="A1" t="s">
        <v>559</v>
      </c>
    </row>
    <row r="2" spans="1:11">
      <c r="A2">
        <f>D12</f>
        <v>0</v>
      </c>
    </row>
    <row r="3" spans="1:11" ht="15.75" thickBot="1"/>
    <row r="4" spans="1:11" ht="21">
      <c r="A4" s="538" t="s">
        <v>90</v>
      </c>
      <c r="B4" s="535"/>
      <c r="C4" s="536" t="s">
        <v>604</v>
      </c>
      <c r="D4" s="537"/>
      <c r="G4" s="1330" t="s">
        <v>561</v>
      </c>
      <c r="H4" s="1330"/>
      <c r="I4" s="1330"/>
      <c r="J4" s="1330"/>
      <c r="K4" t="s">
        <v>50</v>
      </c>
    </row>
    <row r="5" spans="1:11">
      <c r="A5" s="424"/>
      <c r="B5" s="214"/>
      <c r="C5" s="214"/>
      <c r="D5" s="425"/>
      <c r="G5" s="888" t="s">
        <v>555</v>
      </c>
      <c r="H5" s="888" t="s">
        <v>556</v>
      </c>
      <c r="I5" s="888" t="s">
        <v>557</v>
      </c>
      <c r="J5" s="888" t="s">
        <v>558</v>
      </c>
    </row>
    <row r="6" spans="1:11" ht="15.75">
      <c r="A6" s="426" t="s">
        <v>91</v>
      </c>
      <c r="B6" s="420" t="s">
        <v>92</v>
      </c>
      <c r="C6" s="420" t="s">
        <v>600</v>
      </c>
      <c r="D6" s="421" t="s">
        <v>94</v>
      </c>
      <c r="F6" s="888" t="s">
        <v>552</v>
      </c>
      <c r="G6">
        <v>250</v>
      </c>
      <c r="H6">
        <v>300</v>
      </c>
      <c r="I6">
        <v>350</v>
      </c>
      <c r="J6">
        <v>400</v>
      </c>
    </row>
    <row r="7" spans="1:11" ht="15.75">
      <c r="A7" s="89" t="s">
        <v>95</v>
      </c>
      <c r="B7" s="86">
        <v>56</v>
      </c>
      <c r="C7" s="86">
        <v>3.42</v>
      </c>
      <c r="D7" s="87"/>
      <c r="F7" s="888" t="s">
        <v>553</v>
      </c>
      <c r="G7">
        <v>275</v>
      </c>
      <c r="H7">
        <v>325</v>
      </c>
      <c r="I7">
        <v>375</v>
      </c>
      <c r="J7">
        <v>425</v>
      </c>
    </row>
    <row r="8" spans="1:11" ht="15.75">
      <c r="A8" s="89" t="s">
        <v>96</v>
      </c>
      <c r="B8" s="86">
        <v>66</v>
      </c>
      <c r="C8" s="86">
        <v>1.28</v>
      </c>
      <c r="D8" s="87"/>
      <c r="F8" s="888" t="s">
        <v>554</v>
      </c>
      <c r="G8">
        <v>300</v>
      </c>
      <c r="H8">
        <v>350</v>
      </c>
      <c r="I8">
        <v>400</v>
      </c>
      <c r="J8">
        <v>450</v>
      </c>
    </row>
    <row r="9" spans="1:11" ht="15.75">
      <c r="A9" s="89" t="s">
        <v>97</v>
      </c>
      <c r="B9" s="86">
        <v>88</v>
      </c>
      <c r="C9" s="86">
        <v>1.59</v>
      </c>
      <c r="D9" s="87"/>
    </row>
    <row r="10" spans="1:11" ht="15.75">
      <c r="A10" s="89" t="s">
        <v>98</v>
      </c>
      <c r="B10" s="86">
        <v>233</v>
      </c>
      <c r="C10" s="86">
        <v>0.92</v>
      </c>
      <c r="D10" s="87"/>
      <c r="I10" t="s">
        <v>602</v>
      </c>
    </row>
    <row r="11" spans="1:11" ht="15.75">
      <c r="A11" s="89" t="s">
        <v>99</v>
      </c>
      <c r="B11" s="86">
        <v>122</v>
      </c>
      <c r="C11" s="86">
        <v>0.69</v>
      </c>
      <c r="D11" s="87"/>
    </row>
    <row r="12" spans="1:11" ht="16.5" thickBot="1">
      <c r="A12" s="427" t="s">
        <v>50</v>
      </c>
      <c r="B12" s="88"/>
      <c r="C12" s="88"/>
      <c r="D12" s="765"/>
    </row>
    <row r="14" spans="1:11">
      <c r="B14" t="s">
        <v>601</v>
      </c>
    </row>
  </sheetData>
  <mergeCells count="1">
    <mergeCell ref="G4:J4"/>
  </mergeCell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="85" zoomScaleNormal="85" zoomScalePageLayoutView="85" workbookViewId="0"/>
  </sheetViews>
  <sheetFormatPr defaultColWidth="11.375" defaultRowHeight="15"/>
  <cols>
    <col min="1" max="1" width="19.875" customWidth="1"/>
    <col min="5" max="5" width="5" customWidth="1"/>
  </cols>
  <sheetData>
    <row r="1" spans="1:11">
      <c r="A1" t="s">
        <v>560</v>
      </c>
    </row>
    <row r="2" spans="1:11">
      <c r="A2">
        <f>D12</f>
        <v>0</v>
      </c>
    </row>
    <row r="3" spans="1:11" ht="15.75" thickBot="1"/>
    <row r="4" spans="1:11" ht="21">
      <c r="A4" s="538" t="s">
        <v>90</v>
      </c>
      <c r="B4" s="535"/>
      <c r="C4" s="536" t="s">
        <v>605</v>
      </c>
      <c r="D4" s="537"/>
      <c r="G4" s="1330" t="s">
        <v>606</v>
      </c>
      <c r="H4" s="1330"/>
      <c r="I4" s="1330"/>
      <c r="J4" s="1330"/>
      <c r="K4" t="s">
        <v>50</v>
      </c>
    </row>
    <row r="5" spans="1:11">
      <c r="A5" s="424"/>
      <c r="B5" s="214"/>
      <c r="C5" s="214"/>
      <c r="D5" s="425"/>
      <c r="G5" s="888" t="s">
        <v>555</v>
      </c>
      <c r="H5" s="888" t="s">
        <v>556</v>
      </c>
      <c r="I5" s="888" t="s">
        <v>557</v>
      </c>
      <c r="J5" s="888" t="s">
        <v>558</v>
      </c>
    </row>
    <row r="6" spans="1:11" ht="15.75">
      <c r="A6" s="426" t="s">
        <v>91</v>
      </c>
      <c r="B6" s="420" t="s">
        <v>92</v>
      </c>
      <c r="C6" s="420" t="s">
        <v>600</v>
      </c>
      <c r="D6" s="421" t="s">
        <v>94</v>
      </c>
      <c r="F6" s="888" t="s">
        <v>552</v>
      </c>
      <c r="G6">
        <v>250</v>
      </c>
      <c r="H6">
        <v>300</v>
      </c>
      <c r="I6">
        <v>350</v>
      </c>
      <c r="J6">
        <v>400</v>
      </c>
    </row>
    <row r="7" spans="1:11" ht="15.75">
      <c r="A7" s="89" t="s">
        <v>95</v>
      </c>
      <c r="B7" s="86">
        <v>56</v>
      </c>
      <c r="C7" s="86">
        <v>3.42</v>
      </c>
      <c r="D7" s="87"/>
      <c r="F7" s="888" t="s">
        <v>553</v>
      </c>
      <c r="G7">
        <v>275</v>
      </c>
      <c r="H7">
        <v>325</v>
      </c>
      <c r="I7">
        <v>375</v>
      </c>
      <c r="J7">
        <v>425</v>
      </c>
    </row>
    <row r="8" spans="1:11" ht="15.75">
      <c r="A8" s="89" t="s">
        <v>96</v>
      </c>
      <c r="B8" s="86">
        <v>66</v>
      </c>
      <c r="C8" s="86">
        <v>1.28</v>
      </c>
      <c r="D8" s="87"/>
      <c r="F8" s="888" t="s">
        <v>554</v>
      </c>
      <c r="G8">
        <v>300</v>
      </c>
      <c r="H8">
        <v>350</v>
      </c>
      <c r="I8">
        <v>400</v>
      </c>
      <c r="J8">
        <v>450</v>
      </c>
    </row>
    <row r="9" spans="1:11" ht="15.75">
      <c r="A9" s="89" t="s">
        <v>97</v>
      </c>
      <c r="B9" s="86">
        <v>88</v>
      </c>
      <c r="C9" s="86">
        <v>1.59</v>
      </c>
      <c r="D9" s="87"/>
    </row>
    <row r="10" spans="1:11" ht="15.75">
      <c r="A10" s="89" t="s">
        <v>98</v>
      </c>
      <c r="B10" s="86">
        <v>233</v>
      </c>
      <c r="C10" s="86">
        <v>0.92</v>
      </c>
      <c r="D10" s="87"/>
      <c r="I10" t="s">
        <v>602</v>
      </c>
    </row>
    <row r="11" spans="1:11" ht="15.75">
      <c r="A11" s="89" t="s">
        <v>99</v>
      </c>
      <c r="B11" s="86">
        <v>122</v>
      </c>
      <c r="C11" s="86">
        <v>0.69</v>
      </c>
      <c r="D11" s="87"/>
    </row>
    <row r="12" spans="1:11" ht="16.5" thickBot="1">
      <c r="A12" s="427" t="s">
        <v>50</v>
      </c>
      <c r="B12" s="88"/>
      <c r="C12" s="88"/>
      <c r="D12" s="765"/>
    </row>
    <row r="14" spans="1:11">
      <c r="B14" t="s">
        <v>601</v>
      </c>
    </row>
  </sheetData>
  <mergeCells count="1">
    <mergeCell ref="G4:J4"/>
  </mergeCells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="85" zoomScaleNormal="85" zoomScalePageLayoutView="85" workbookViewId="0">
      <selection activeCell="D25" sqref="D25"/>
    </sheetView>
  </sheetViews>
  <sheetFormatPr defaultColWidth="11.375" defaultRowHeight="15"/>
  <cols>
    <col min="1" max="1" width="19.875" customWidth="1"/>
    <col min="5" max="5" width="5" customWidth="1"/>
  </cols>
  <sheetData>
    <row r="1" spans="1:11">
      <c r="A1" t="s">
        <v>566</v>
      </c>
    </row>
    <row r="2" spans="1:11">
      <c r="A2">
        <f>D12</f>
        <v>0</v>
      </c>
    </row>
    <row r="3" spans="1:11" ht="15.75" thickBot="1"/>
    <row r="4" spans="1:11" ht="21">
      <c r="A4" s="538" t="s">
        <v>90</v>
      </c>
      <c r="B4" s="535"/>
      <c r="C4" s="536" t="s">
        <v>571</v>
      </c>
      <c r="D4" s="537"/>
      <c r="G4" s="1330" t="s">
        <v>607</v>
      </c>
      <c r="H4" s="1330"/>
      <c r="I4" s="1330"/>
      <c r="J4" s="1330"/>
      <c r="K4" t="s">
        <v>50</v>
      </c>
    </row>
    <row r="5" spans="1:11">
      <c r="A5" s="424"/>
      <c r="B5" s="214"/>
      <c r="C5" s="214"/>
      <c r="D5" s="425"/>
      <c r="G5" s="888" t="s">
        <v>555</v>
      </c>
      <c r="H5" s="888" t="s">
        <v>556</v>
      </c>
      <c r="I5" s="888" t="s">
        <v>557</v>
      </c>
      <c r="J5" s="888" t="s">
        <v>558</v>
      </c>
    </row>
    <row r="6" spans="1:11" ht="15.75">
      <c r="A6" s="426" t="s">
        <v>91</v>
      </c>
      <c r="B6" s="420" t="s">
        <v>92</v>
      </c>
      <c r="C6" s="420" t="s">
        <v>600</v>
      </c>
      <c r="D6" s="421" t="s">
        <v>94</v>
      </c>
      <c r="F6" s="888" t="s">
        <v>552</v>
      </c>
      <c r="G6">
        <v>250</v>
      </c>
      <c r="H6">
        <v>300</v>
      </c>
      <c r="I6">
        <v>350</v>
      </c>
      <c r="J6">
        <v>400</v>
      </c>
    </row>
    <row r="7" spans="1:11" ht="15.75">
      <c r="A7" s="89" t="s">
        <v>95</v>
      </c>
      <c r="B7" s="86">
        <v>56</v>
      </c>
      <c r="C7" s="86">
        <v>3.42</v>
      </c>
      <c r="D7" s="87"/>
      <c r="F7" s="888" t="s">
        <v>553</v>
      </c>
      <c r="G7">
        <v>275</v>
      </c>
      <c r="H7">
        <v>325</v>
      </c>
      <c r="I7">
        <v>375</v>
      </c>
      <c r="J7">
        <v>425</v>
      </c>
    </row>
    <row r="8" spans="1:11" ht="15.75">
      <c r="A8" s="89" t="s">
        <v>96</v>
      </c>
      <c r="B8" s="86">
        <v>66</v>
      </c>
      <c r="C8" s="86">
        <v>1.28</v>
      </c>
      <c r="D8" s="87"/>
      <c r="F8" s="888" t="s">
        <v>554</v>
      </c>
      <c r="G8">
        <v>300</v>
      </c>
      <c r="H8">
        <v>350</v>
      </c>
      <c r="I8">
        <v>400</v>
      </c>
      <c r="J8">
        <v>450</v>
      </c>
    </row>
    <row r="9" spans="1:11" ht="15.75">
      <c r="A9" s="89" t="s">
        <v>97</v>
      </c>
      <c r="B9" s="86">
        <v>88</v>
      </c>
      <c r="C9" s="86">
        <v>1.59</v>
      </c>
      <c r="D9" s="87"/>
    </row>
    <row r="10" spans="1:11" ht="15.75">
      <c r="A10" s="89" t="s">
        <v>98</v>
      </c>
      <c r="B10" s="86">
        <v>233</v>
      </c>
      <c r="C10" s="86">
        <v>0.92</v>
      </c>
      <c r="D10" s="87"/>
      <c r="I10" t="s">
        <v>602</v>
      </c>
    </row>
    <row r="11" spans="1:11" ht="15.75">
      <c r="A11" s="89" t="s">
        <v>99</v>
      </c>
      <c r="B11" s="86">
        <v>122</v>
      </c>
      <c r="C11" s="86">
        <v>0.69</v>
      </c>
      <c r="D11" s="87"/>
    </row>
    <row r="12" spans="1:11" ht="16.5" thickBot="1">
      <c r="A12" s="427" t="s">
        <v>50</v>
      </c>
      <c r="B12" s="88"/>
      <c r="C12" s="88"/>
      <c r="D12" s="765"/>
    </row>
    <row r="14" spans="1:11">
      <c r="B14" t="s">
        <v>601</v>
      </c>
    </row>
  </sheetData>
  <mergeCells count="1">
    <mergeCell ref="G4:J4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/>
  <dimension ref="A1:J35"/>
  <sheetViews>
    <sheetView showGridLines="0" workbookViewId="0">
      <selection activeCell="J11" sqref="J11"/>
    </sheetView>
  </sheetViews>
  <sheetFormatPr defaultColWidth="8.875" defaultRowHeight="15"/>
  <cols>
    <col min="10" max="10" width="30.375" customWidth="1"/>
  </cols>
  <sheetData>
    <row r="1" spans="1:10" s="806" customFormat="1" ht="27.6" customHeight="1" thickTop="1">
      <c r="A1" s="1289" t="s">
        <v>457</v>
      </c>
      <c r="B1" s="1289"/>
      <c r="C1" s="1289"/>
      <c r="D1" s="1289"/>
      <c r="E1" s="1289"/>
      <c r="F1" s="1289"/>
      <c r="G1" s="1289"/>
      <c r="H1" s="1289"/>
      <c r="I1" s="1289"/>
      <c r="J1" s="1289"/>
    </row>
    <row r="2" spans="1:10" s="1" customFormat="1" ht="18.75">
      <c r="A2" s="807" t="s">
        <v>458</v>
      </c>
      <c r="B2" s="808"/>
      <c r="C2" s="808"/>
      <c r="D2" s="808"/>
      <c r="E2" s="808"/>
      <c r="F2" s="808"/>
      <c r="G2" s="808"/>
      <c r="H2" s="808"/>
      <c r="I2" s="808"/>
      <c r="J2" s="808"/>
    </row>
    <row r="3" spans="1:10">
      <c r="A3" t="s">
        <v>459</v>
      </c>
    </row>
    <row r="4" spans="1:10">
      <c r="A4" t="s">
        <v>460</v>
      </c>
    </row>
    <row r="5" spans="1:10">
      <c r="A5" t="s">
        <v>461</v>
      </c>
    </row>
    <row r="6" spans="1:10">
      <c r="A6" t="s">
        <v>462</v>
      </c>
    </row>
    <row r="7" spans="1:10">
      <c r="A7" t="s">
        <v>463</v>
      </c>
    </row>
    <row r="8" spans="1:10">
      <c r="A8" t="s">
        <v>464</v>
      </c>
    </row>
    <row r="9" spans="1:10">
      <c r="A9" t="s">
        <v>195</v>
      </c>
    </row>
    <row r="10" spans="1:10">
      <c r="A10" t="s">
        <v>465</v>
      </c>
    </row>
    <row r="11" spans="1:10">
      <c r="A11" t="s">
        <v>466</v>
      </c>
    </row>
    <row r="12" spans="1:10">
      <c r="A12" t="s">
        <v>467</v>
      </c>
    </row>
    <row r="13" spans="1:10">
      <c r="A13" t="s">
        <v>468</v>
      </c>
    </row>
    <row r="14" spans="1:10">
      <c r="A14" t="s">
        <v>469</v>
      </c>
    </row>
    <row r="15" spans="1:10">
      <c r="A15" t="s">
        <v>470</v>
      </c>
    </row>
    <row r="16" spans="1:10">
      <c r="A16" t="s">
        <v>471</v>
      </c>
    </row>
    <row r="17" spans="1:10">
      <c r="A17" t="s">
        <v>472</v>
      </c>
    </row>
    <row r="19" spans="1:10" s="1" customFormat="1" ht="18.75">
      <c r="A19" s="809" t="s">
        <v>473</v>
      </c>
      <c r="B19" s="807"/>
      <c r="C19" s="808"/>
      <c r="D19" s="808"/>
      <c r="E19" s="808"/>
      <c r="F19" s="808"/>
      <c r="G19" s="808"/>
      <c r="H19" s="808"/>
      <c r="I19" s="808"/>
      <c r="J19" s="808"/>
    </row>
    <row r="20" spans="1:10">
      <c r="A20" t="s">
        <v>474</v>
      </c>
    </row>
    <row r="21" spans="1:10" s="895" customFormat="1">
      <c r="A21" s="895" t="s">
        <v>662</v>
      </c>
    </row>
    <row r="22" spans="1:10" s="895" customFormat="1">
      <c r="A22" s="895" t="s">
        <v>663</v>
      </c>
    </row>
    <row r="23" spans="1:10">
      <c r="A23" t="s">
        <v>475</v>
      </c>
    </row>
    <row r="24" spans="1:10">
      <c r="A24" t="s">
        <v>476</v>
      </c>
    </row>
    <row r="25" spans="1:10">
      <c r="A25" t="s">
        <v>477</v>
      </c>
    </row>
    <row r="26" spans="1:10">
      <c r="A26" t="s">
        <v>478</v>
      </c>
    </row>
    <row r="27" spans="1:10">
      <c r="A27" t="s">
        <v>479</v>
      </c>
    </row>
    <row r="28" spans="1:10">
      <c r="A28" t="s">
        <v>480</v>
      </c>
    </row>
    <row r="30" spans="1:10">
      <c r="A30" t="s">
        <v>481</v>
      </c>
    </row>
    <row r="31" spans="1:10">
      <c r="A31" t="s">
        <v>482</v>
      </c>
    </row>
    <row r="32" spans="1:10">
      <c r="A32" t="s">
        <v>483</v>
      </c>
    </row>
    <row r="33" spans="1:1">
      <c r="A33" t="s">
        <v>484</v>
      </c>
    </row>
    <row r="34" spans="1:1">
      <c r="A34" t="s">
        <v>485</v>
      </c>
    </row>
    <row r="35" spans="1:1">
      <c r="A35" t="s">
        <v>486</v>
      </c>
    </row>
  </sheetData>
  <mergeCells count="1">
    <mergeCell ref="A1:J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3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41"/>
  <sheetViews>
    <sheetView showGridLines="0" zoomScaleNormal="100" zoomScaleSheetLayoutView="100" zoomScalePageLayoutView="125" workbookViewId="0">
      <selection activeCell="N35" sqref="N35"/>
    </sheetView>
  </sheetViews>
  <sheetFormatPr defaultColWidth="9.125" defaultRowHeight="15"/>
  <cols>
    <col min="1" max="1" width="4.375" style="24" customWidth="1"/>
    <col min="2" max="2" width="20.125" style="7" customWidth="1"/>
    <col min="3" max="3" width="12.375" style="7" customWidth="1"/>
    <col min="4" max="4" width="14.375" style="7" customWidth="1"/>
    <col min="5" max="5" width="13.125" style="7" customWidth="1"/>
    <col min="6" max="6" width="3.25" style="7" customWidth="1"/>
    <col min="7" max="7" width="8.125" style="7" customWidth="1"/>
    <col min="8" max="8" width="7.25" style="7" bestFit="1" customWidth="1"/>
    <col min="9" max="9" width="7.125" style="7" bestFit="1" customWidth="1"/>
    <col min="10" max="10" width="7" style="7" bestFit="1" customWidth="1"/>
    <col min="11" max="11" width="7.25" style="7" customWidth="1"/>
    <col min="12" max="12" width="10.75" style="7" customWidth="1"/>
    <col min="13" max="16384" width="9.125" style="7"/>
  </cols>
  <sheetData>
    <row r="1" spans="1:10" s="8" customFormat="1" ht="48.95" customHeight="1" thickBot="1">
      <c r="A1" s="1288" t="s">
        <v>613</v>
      </c>
      <c r="B1" s="1288"/>
      <c r="C1" s="1288"/>
      <c r="D1" s="1288"/>
      <c r="E1" s="1288"/>
      <c r="F1" s="1288"/>
      <c r="G1" s="1288"/>
      <c r="H1" s="1288"/>
      <c r="I1" s="1288"/>
    </row>
    <row r="2" spans="1:10" s="76" customFormat="1" ht="21.75" thickTop="1">
      <c r="A2" s="1267" t="s">
        <v>886</v>
      </c>
      <c r="B2" s="418"/>
      <c r="C2" s="418"/>
      <c r="D2" s="418"/>
      <c r="E2" s="418"/>
      <c r="F2" s="418"/>
      <c r="G2" s="418"/>
      <c r="H2" s="418"/>
      <c r="I2" s="418"/>
    </row>
    <row r="3" spans="1:10" s="65" customFormat="1" ht="15.75">
      <c r="A3" s="67">
        <v>1</v>
      </c>
      <c r="B3" s="77" t="s">
        <v>887</v>
      </c>
      <c r="C3" s="78"/>
      <c r="D3" s="78"/>
      <c r="E3" s="78"/>
      <c r="F3" s="78"/>
      <c r="G3" s="78"/>
      <c r="H3" s="66"/>
      <c r="I3" s="66"/>
    </row>
    <row r="4" spans="1:10" s="65" customFormat="1" ht="15.75">
      <c r="A4" s="67">
        <v>2</v>
      </c>
      <c r="B4" s="77" t="s">
        <v>610</v>
      </c>
      <c r="C4" s="78"/>
      <c r="D4" s="78"/>
      <c r="E4" s="78"/>
      <c r="F4" s="78"/>
      <c r="G4" s="78"/>
      <c r="H4" s="66"/>
      <c r="I4" s="66"/>
    </row>
    <row r="5" spans="1:10" s="65" customFormat="1" ht="15.75">
      <c r="A5" s="67">
        <v>3</v>
      </c>
      <c r="B5" s="77" t="s">
        <v>888</v>
      </c>
      <c r="C5" s="78"/>
      <c r="D5" s="78"/>
      <c r="E5" s="78"/>
      <c r="F5" s="78"/>
      <c r="G5" s="78"/>
      <c r="H5" s="66"/>
      <c r="I5" s="66"/>
    </row>
    <row r="6" spans="1:10" s="65" customFormat="1" ht="15.75">
      <c r="A6" s="67">
        <v>2</v>
      </c>
      <c r="B6" s="79" t="s">
        <v>89</v>
      </c>
      <c r="C6" s="80"/>
      <c r="D6" s="80"/>
      <c r="E6" s="80"/>
      <c r="F6" s="80"/>
      <c r="G6" s="80"/>
      <c r="H6" s="66"/>
      <c r="I6" s="66"/>
    </row>
    <row r="7" spans="1:10" ht="15.75">
      <c r="A7" s="67">
        <v>3</v>
      </c>
      <c r="B7" s="79" t="s">
        <v>889</v>
      </c>
      <c r="C7" s="80"/>
      <c r="D7" s="80"/>
      <c r="E7" s="80"/>
      <c r="F7" s="80"/>
      <c r="G7" s="80"/>
      <c r="H7" s="66"/>
      <c r="I7" s="66"/>
      <c r="J7" s="65"/>
    </row>
    <row r="8" spans="1:10" s="66" customFormat="1" ht="15.75">
      <c r="A8" s="67">
        <v>4</v>
      </c>
      <c r="B8" s="80" t="s">
        <v>856</v>
      </c>
      <c r="C8" s="81"/>
      <c r="D8" s="82"/>
      <c r="E8" s="81"/>
      <c r="F8" s="82"/>
      <c r="G8" s="82"/>
      <c r="J8" s="83"/>
    </row>
    <row r="9" spans="1:10" ht="15.75" thickBot="1">
      <c r="B9" s="118"/>
      <c r="C9" s="118"/>
      <c r="D9" s="118"/>
      <c r="E9" s="118"/>
      <c r="F9" s="118"/>
      <c r="G9" s="118"/>
    </row>
    <row r="10" spans="1:10" s="66" customFormat="1" ht="21">
      <c r="A10" s="539"/>
      <c r="B10" s="534" t="s">
        <v>90</v>
      </c>
      <c r="C10" s="535"/>
      <c r="D10" s="536" t="s">
        <v>453</v>
      </c>
      <c r="E10" s="537"/>
      <c r="F10" s="84"/>
      <c r="G10" s="84"/>
      <c r="H10" s="84"/>
    </row>
    <row r="11" spans="1:10" s="66" customFormat="1" ht="15.75">
      <c r="A11" s="540"/>
      <c r="B11" s="419" t="s">
        <v>91</v>
      </c>
      <c r="C11" s="420" t="s">
        <v>92</v>
      </c>
      <c r="D11" s="420" t="s">
        <v>93</v>
      </c>
      <c r="E11" s="421" t="s">
        <v>94</v>
      </c>
    </row>
    <row r="12" spans="1:10" s="66" customFormat="1" ht="15.75">
      <c r="A12" s="540"/>
      <c r="B12" s="85" t="s">
        <v>95</v>
      </c>
      <c r="C12" s="86">
        <v>56</v>
      </c>
      <c r="D12" s="86">
        <v>3.42</v>
      </c>
      <c r="E12" s="87"/>
    </row>
    <row r="13" spans="1:10" s="66" customFormat="1" ht="15.75">
      <c r="A13" s="540"/>
      <c r="B13" s="85" t="s">
        <v>96</v>
      </c>
      <c r="C13" s="86">
        <v>66</v>
      </c>
      <c r="D13" s="86">
        <v>1.28</v>
      </c>
      <c r="E13" s="87"/>
    </row>
    <row r="14" spans="1:10" s="66" customFormat="1" ht="15.75">
      <c r="A14" s="540"/>
      <c r="B14" s="85" t="s">
        <v>97</v>
      </c>
      <c r="C14" s="86">
        <v>88</v>
      </c>
      <c r="D14" s="86">
        <v>1.59</v>
      </c>
      <c r="E14" s="87"/>
    </row>
    <row r="15" spans="1:10" s="66" customFormat="1" ht="15.75">
      <c r="A15" s="540"/>
      <c r="B15" s="85" t="s">
        <v>98</v>
      </c>
      <c r="C15" s="86">
        <v>233</v>
      </c>
      <c r="D15" s="86">
        <v>0.92</v>
      </c>
      <c r="E15" s="87"/>
    </row>
    <row r="16" spans="1:10" ht="15.75">
      <c r="A16" s="540"/>
      <c r="B16" s="85" t="s">
        <v>99</v>
      </c>
      <c r="C16" s="86">
        <v>122</v>
      </c>
      <c r="D16" s="86">
        <v>0.69</v>
      </c>
      <c r="E16" s="87"/>
      <c r="F16" s="66"/>
      <c r="G16" s="66"/>
      <c r="H16" s="66"/>
    </row>
    <row r="17" spans="1:12" s="66" customFormat="1" ht="16.5" thickBot="1">
      <c r="A17" s="540"/>
      <c r="B17" s="422" t="s">
        <v>50</v>
      </c>
      <c r="C17" s="88"/>
      <c r="D17" s="88"/>
      <c r="E17" s="765"/>
    </row>
    <row r="18" spans="1:12" s="2" customFormat="1" ht="15.75">
      <c r="A18" s="541"/>
      <c r="C18" s="2" t="s">
        <v>611</v>
      </c>
    </row>
    <row r="19" spans="1:12" s="2" customFormat="1" ht="18.75">
      <c r="A19" s="47"/>
      <c r="B19" s="423" t="s">
        <v>100</v>
      </c>
      <c r="C19" s="665"/>
      <c r="D19" s="666"/>
      <c r="E19" s="66"/>
      <c r="F19" s="66"/>
      <c r="G19" s="66"/>
      <c r="H19" s="66"/>
      <c r="I19" s="66"/>
    </row>
    <row r="20" spans="1:12" s="2" customFormat="1" ht="15.75">
      <c r="A20" s="47"/>
      <c r="B20" s="116" t="s">
        <v>857</v>
      </c>
      <c r="C20" s="66"/>
      <c r="D20" s="66"/>
      <c r="E20" s="66"/>
      <c r="F20" s="66"/>
      <c r="G20" s="66"/>
      <c r="H20" s="66"/>
      <c r="I20" s="66"/>
    </row>
    <row r="21" spans="1:12" s="2" customFormat="1" ht="19.5" thickBot="1">
      <c r="A21" s="47"/>
      <c r="B21" s="1331" t="s">
        <v>51</v>
      </c>
      <c r="C21" s="1331"/>
      <c r="D21" s="1331"/>
      <c r="E21" s="1331"/>
      <c r="F21" s="66"/>
      <c r="G21" s="1332" t="s">
        <v>569</v>
      </c>
      <c r="H21" s="1332"/>
      <c r="I21" s="1332"/>
      <c r="J21" s="1332"/>
      <c r="K21" s="1332"/>
    </row>
    <row r="22" spans="1:12" s="2" customFormat="1" ht="21">
      <c r="A22" s="47"/>
      <c r="B22" s="538" t="s">
        <v>90</v>
      </c>
      <c r="C22" s="535"/>
      <c r="D22" s="536" t="s">
        <v>571</v>
      </c>
      <c r="E22" s="537"/>
      <c r="F22" s="66"/>
      <c r="G22" s="1330" t="s">
        <v>563</v>
      </c>
      <c r="H22" s="1330"/>
      <c r="I22" s="1330"/>
      <c r="J22" s="1330"/>
      <c r="K22" s="1330"/>
    </row>
    <row r="23" spans="1:12" ht="18.75">
      <c r="B23" s="424"/>
      <c r="C23" s="214"/>
      <c r="D23" s="214"/>
      <c r="E23" s="425"/>
      <c r="F23" s="118"/>
      <c r="G23"/>
      <c r="H23" s="1330" t="s">
        <v>570</v>
      </c>
      <c r="I23" s="1330"/>
      <c r="J23" s="1330"/>
      <c r="K23" s="1330"/>
    </row>
    <row r="24" spans="1:12" ht="15.75">
      <c r="B24" s="426" t="s">
        <v>91</v>
      </c>
      <c r="C24" s="420" t="s">
        <v>92</v>
      </c>
      <c r="D24" s="420" t="s">
        <v>93</v>
      </c>
      <c r="E24" s="421" t="s">
        <v>94</v>
      </c>
      <c r="F24" s="118"/>
      <c r="G24"/>
      <c r="H24" s="888" t="s">
        <v>555</v>
      </c>
      <c r="I24" s="888" t="s">
        <v>556</v>
      </c>
      <c r="J24" s="888" t="s">
        <v>557</v>
      </c>
      <c r="K24" s="888" t="s">
        <v>558</v>
      </c>
    </row>
    <row r="25" spans="1:12" ht="15.75">
      <c r="B25" s="89" t="s">
        <v>95</v>
      </c>
      <c r="C25" s="86">
        <v>56</v>
      </c>
      <c r="D25" s="86">
        <v>3.42</v>
      </c>
      <c r="E25" s="87">
        <f>C25*D25</f>
        <v>191.51999999999998</v>
      </c>
      <c r="F25" s="118"/>
      <c r="G25" s="888" t="s">
        <v>552</v>
      </c>
      <c r="H25" s="889">
        <f>SUM('1e kwt:4e kwt'!G6)</f>
        <v>1000</v>
      </c>
      <c r="I25" s="889">
        <f>SUM('1e kwt:4e kwt'!H6)</f>
        <v>1200</v>
      </c>
      <c r="J25" s="889">
        <f>SUM('1e kwt:4e kwt'!I6)</f>
        <v>1400</v>
      </c>
      <c r="K25" s="889">
        <f>SUM('1e kwt:4e kwt'!J6)</f>
        <v>1600</v>
      </c>
      <c r="L25" s="7" t="s">
        <v>565</v>
      </c>
    </row>
    <row r="26" spans="1:12" ht="15.75">
      <c r="B26" s="89" t="s">
        <v>96</v>
      </c>
      <c r="C26" s="86">
        <v>66</v>
      </c>
      <c r="D26" s="86">
        <v>1.28</v>
      </c>
      <c r="E26" s="87">
        <f>C26*D26</f>
        <v>84.48</v>
      </c>
      <c r="F26" s="118"/>
      <c r="G26" s="888" t="s">
        <v>553</v>
      </c>
      <c r="H26" s="889"/>
      <c r="I26" s="890"/>
      <c r="J26" s="890"/>
      <c r="K26" s="891"/>
    </row>
    <row r="27" spans="1:12" ht="15.75">
      <c r="B27" s="89" t="s">
        <v>97</v>
      </c>
      <c r="C27" s="86">
        <v>88</v>
      </c>
      <c r="D27" s="86">
        <v>1.59</v>
      </c>
      <c r="E27" s="87">
        <f>C27*D27</f>
        <v>139.92000000000002</v>
      </c>
      <c r="F27" s="118"/>
      <c r="G27" s="888" t="s">
        <v>554</v>
      </c>
      <c r="H27" s="889"/>
      <c r="I27" s="892"/>
      <c r="J27" s="892"/>
      <c r="K27" s="893"/>
    </row>
    <row r="28" spans="1:12" ht="15.75">
      <c r="B28" s="89" t="s">
        <v>98</v>
      </c>
      <c r="C28" s="86">
        <v>233</v>
      </c>
      <c r="D28" s="86">
        <v>0.92</v>
      </c>
      <c r="E28" s="87">
        <f>C28*D28</f>
        <v>214.36</v>
      </c>
      <c r="F28" s="118"/>
      <c r="G28" s="118"/>
      <c r="H28" s="118"/>
      <c r="I28" s="118"/>
    </row>
    <row r="29" spans="1:12" ht="15.75">
      <c r="B29" s="89" t="s">
        <v>99</v>
      </c>
      <c r="C29" s="86">
        <v>122</v>
      </c>
      <c r="D29" s="86">
        <v>0.69</v>
      </c>
      <c r="E29" s="87">
        <f>C29*D29</f>
        <v>84.179999999999993</v>
      </c>
      <c r="F29" s="118"/>
      <c r="G29" s="118" t="s">
        <v>564</v>
      </c>
      <c r="I29" s="118"/>
    </row>
    <row r="30" spans="1:12" ht="16.5" thickBot="1">
      <c r="B30" s="427" t="s">
        <v>50</v>
      </c>
      <c r="C30" s="88"/>
      <c r="D30" s="88"/>
      <c r="E30" s="765">
        <f>SUM(E25:E29)</f>
        <v>714.45999999999992</v>
      </c>
      <c r="F30" s="118"/>
      <c r="G30" s="118" t="s">
        <v>858</v>
      </c>
      <c r="I30" s="118"/>
    </row>
    <row r="31" spans="1:12">
      <c r="A31" s="7"/>
      <c r="B31" s="90"/>
      <c r="C31" s="90"/>
      <c r="D31" s="90"/>
      <c r="E31" s="91"/>
      <c r="G31" s="7" t="s">
        <v>567</v>
      </c>
    </row>
    <row r="32" spans="1:12">
      <c r="G32" s="116" t="s">
        <v>568</v>
      </c>
    </row>
    <row r="33" spans="1:7" ht="18.75">
      <c r="A33" s="7"/>
      <c r="B33" s="423" t="s">
        <v>101</v>
      </c>
      <c r="C33" s="654">
        <f>'1e kwt'!D12+'2e kwt'!D12+'3e kwt'!D12+'4e kwt'!D12</f>
        <v>191.51999999999998</v>
      </c>
      <c r="G33" s="7" t="s">
        <v>608</v>
      </c>
    </row>
    <row r="34" spans="1:7">
      <c r="G34" s="7" t="s">
        <v>609</v>
      </c>
    </row>
    <row r="36" spans="1:7">
      <c r="A36" s="7"/>
      <c r="F36" s="92"/>
    </row>
    <row r="37" spans="1:7">
      <c r="B37" s="7" t="s">
        <v>612</v>
      </c>
    </row>
    <row r="38" spans="1:7" ht="7.35" customHeight="1"/>
    <row r="39" spans="1:7">
      <c r="B39" s="895" t="s">
        <v>599</v>
      </c>
      <c r="E39" s="894" t="s">
        <v>573</v>
      </c>
      <c r="F39" s="976">
        <v>1.1000000000000001</v>
      </c>
    </row>
    <row r="40" spans="1:7">
      <c r="B40" s="7" t="s">
        <v>572</v>
      </c>
      <c r="C40" s="92"/>
      <c r="D40" s="92"/>
    </row>
    <row r="41" spans="1:7">
      <c r="B41" s="7" t="s">
        <v>859</v>
      </c>
    </row>
  </sheetData>
  <mergeCells count="5">
    <mergeCell ref="A1:I1"/>
    <mergeCell ref="B21:E21"/>
    <mergeCell ref="G22:K22"/>
    <mergeCell ref="H23:K23"/>
    <mergeCell ref="G21:K21"/>
  </mergeCells>
  <phoneticPr fontId="4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6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98305" r:id="rId5">
          <objectPr defaultSize="0" autoPict="0" r:id="rId6">
            <anchor moveWithCells="1" sizeWithCells="1">
              <from>
                <xdr:col>4</xdr:col>
                <xdr:colOff>371475</xdr:colOff>
                <xdr:row>8</xdr:row>
                <xdr:rowOff>123825</xdr:rowOff>
              </from>
              <to>
                <xdr:col>4</xdr:col>
                <xdr:colOff>371475</xdr:colOff>
                <xdr:row>8</xdr:row>
                <xdr:rowOff>123825</xdr:rowOff>
              </to>
            </anchor>
          </objectPr>
        </oleObject>
      </mc:Choice>
      <mc:Fallback>
        <oleObject progId="PBrush" shapeId="98305" r:id="rId5"/>
      </mc:Fallback>
    </mc:AlternateContent>
    <mc:AlternateContent xmlns:mc="http://schemas.openxmlformats.org/markup-compatibility/2006">
      <mc:Choice Requires="x14">
        <oleObject progId="PBrush" shapeId="98306" r:id="rId7">
          <objectPr defaultSize="0" autoPict="0" r:id="rId6">
            <anchor moveWithCells="1" sizeWithCells="1">
              <from>
                <xdr:col>4</xdr:col>
                <xdr:colOff>371475</xdr:colOff>
                <xdr:row>8</xdr:row>
                <xdr:rowOff>123825</xdr:rowOff>
              </from>
              <to>
                <xdr:col>4</xdr:col>
                <xdr:colOff>371475</xdr:colOff>
                <xdr:row>8</xdr:row>
                <xdr:rowOff>123825</xdr:rowOff>
              </to>
            </anchor>
          </objectPr>
        </oleObject>
      </mc:Choice>
      <mc:Fallback>
        <oleObject progId="PBrush" shapeId="98306" r:id="rId7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showGridLines="0" zoomScaleSheetLayoutView="100" workbookViewId="0">
      <selection activeCell="A2" sqref="A2:B9"/>
    </sheetView>
  </sheetViews>
  <sheetFormatPr defaultColWidth="9.125" defaultRowHeight="15"/>
  <cols>
    <col min="1" max="1" width="7.875" style="93" customWidth="1"/>
    <col min="2" max="2" width="19.875" style="94" customWidth="1"/>
    <col min="3" max="3" width="13.75" style="94" customWidth="1"/>
    <col min="4" max="4" width="13.25" style="94" customWidth="1"/>
    <col min="5" max="5" width="9.875" style="94" customWidth="1"/>
    <col min="6" max="6" width="16.875" style="94" customWidth="1"/>
    <col min="7" max="7" width="6.125" style="94" customWidth="1"/>
    <col min="8" max="16384" width="9.125" style="94"/>
  </cols>
  <sheetData>
    <row r="1" spans="1:7" s="8" customFormat="1" ht="50.25" customHeight="1" thickBot="1">
      <c r="A1" s="1288" t="s">
        <v>405</v>
      </c>
      <c r="B1" s="1288"/>
      <c r="C1" s="1288"/>
      <c r="D1" s="1288"/>
      <c r="E1" s="1288"/>
      <c r="F1" s="1288"/>
    </row>
    <row r="2" spans="1:7" s="76" customFormat="1" ht="19.5" thickTop="1">
      <c r="A2" s="1272" t="s">
        <v>538</v>
      </c>
      <c r="B2" s="1273"/>
      <c r="C2" s="1273"/>
      <c r="D2" s="1273"/>
      <c r="E2" s="1274"/>
      <c r="F2" s="1274"/>
    </row>
    <row r="3" spans="1:7" s="65" customFormat="1" ht="15.75">
      <c r="A3" s="67">
        <v>1</v>
      </c>
      <c r="B3" s="68" t="s">
        <v>598</v>
      </c>
      <c r="C3" s="66"/>
      <c r="D3" s="66"/>
      <c r="E3" s="66"/>
      <c r="F3" s="66"/>
    </row>
    <row r="4" spans="1:7" s="65" customFormat="1" ht="15.75">
      <c r="A4" s="67">
        <v>2</v>
      </c>
      <c r="B4" s="68" t="s">
        <v>890</v>
      </c>
      <c r="C4" s="66"/>
      <c r="D4" s="66"/>
      <c r="E4" s="66"/>
      <c r="F4" s="66"/>
    </row>
    <row r="5" spans="1:7" ht="15.75">
      <c r="A5" s="67">
        <v>3</v>
      </c>
      <c r="B5" s="66" t="s">
        <v>891</v>
      </c>
      <c r="C5" s="66"/>
      <c r="D5" s="66"/>
      <c r="E5" s="66"/>
      <c r="F5" s="66"/>
    </row>
    <row r="6" spans="1:7" s="66" customFormat="1" ht="15.75">
      <c r="A6" s="67">
        <v>4</v>
      </c>
      <c r="B6" s="68" t="s">
        <v>892</v>
      </c>
      <c r="C6" s="73"/>
      <c r="D6" s="73"/>
      <c r="E6" s="72"/>
      <c r="F6" s="72"/>
    </row>
    <row r="7" spans="1:7" s="115" customFormat="1" ht="15.75">
      <c r="A7" s="67"/>
      <c r="B7" s="115" t="s">
        <v>893</v>
      </c>
      <c r="C7" s="66"/>
      <c r="D7" s="66"/>
      <c r="F7" s="786"/>
    </row>
    <row r="8" spans="1:7" s="65" customFormat="1" ht="15.75">
      <c r="A8" s="67">
        <v>5</v>
      </c>
      <c r="B8" s="68" t="s">
        <v>894</v>
      </c>
      <c r="C8" s="66"/>
      <c r="D8" s="66"/>
      <c r="E8" s="66"/>
      <c r="F8" s="66"/>
    </row>
    <row r="9" spans="1:7" ht="15.75">
      <c r="A9" s="67">
        <v>6</v>
      </c>
      <c r="B9" s="66" t="s">
        <v>895</v>
      </c>
      <c r="C9" s="66"/>
      <c r="D9" s="66"/>
      <c r="E9" s="66"/>
      <c r="F9" s="66"/>
    </row>
    <row r="10" spans="1:7" s="66" customFormat="1" ht="17.850000000000001" customHeight="1" thickBot="1">
      <c r="A10" s="1341" t="s">
        <v>49</v>
      </c>
      <c r="B10" s="1341"/>
      <c r="C10" s="1341"/>
      <c r="D10" s="1341"/>
      <c r="E10" s="1341"/>
      <c r="F10" s="1341"/>
    </row>
    <row r="11" spans="1:7" s="2" customFormat="1" ht="20.25" customHeight="1">
      <c r="A11" s="1342" t="s">
        <v>597</v>
      </c>
      <c r="B11" s="1343"/>
      <c r="C11" s="1343"/>
      <c r="D11" s="1343"/>
      <c r="E11" s="1343"/>
      <c r="F11" s="1344"/>
      <c r="G11" s="667"/>
    </row>
    <row r="12" spans="1:7" s="2" customFormat="1" ht="15.75">
      <c r="A12" s="96" t="s">
        <v>102</v>
      </c>
      <c r="B12" s="97" t="s">
        <v>596</v>
      </c>
      <c r="C12" s="98"/>
      <c r="D12" s="99"/>
      <c r="E12" s="100"/>
      <c r="F12" s="101" t="s">
        <v>103</v>
      </c>
      <c r="G12" s="669"/>
    </row>
    <row r="13" spans="1:7" s="2" customFormat="1" ht="15.75">
      <c r="A13" s="766"/>
      <c r="B13" s="767"/>
      <c r="C13" s="768" t="s">
        <v>104</v>
      </c>
      <c r="D13" s="768" t="s">
        <v>105</v>
      </c>
      <c r="E13" s="769"/>
      <c r="F13" s="1336"/>
      <c r="G13" s="1333"/>
    </row>
    <row r="14" spans="1:7">
      <c r="A14" s="770" t="s">
        <v>106</v>
      </c>
      <c r="B14" s="771" t="s">
        <v>107</v>
      </c>
      <c r="C14" s="932" t="s">
        <v>108</v>
      </c>
      <c r="D14" s="933" t="s">
        <v>108</v>
      </c>
      <c r="E14" s="772"/>
      <c r="F14" s="1337"/>
      <c r="G14" s="1333"/>
    </row>
    <row r="15" spans="1:7">
      <c r="A15" s="102"/>
      <c r="B15" s="103" t="s">
        <v>110</v>
      </c>
      <c r="C15" s="773">
        <v>1000</v>
      </c>
      <c r="D15" s="1268"/>
      <c r="E15" s="1269"/>
      <c r="F15" s="774"/>
      <c r="G15" s="670"/>
    </row>
    <row r="16" spans="1:7">
      <c r="A16" s="102">
        <v>41640</v>
      </c>
      <c r="B16" s="104"/>
      <c r="C16" s="927">
        <v>100</v>
      </c>
      <c r="D16" s="927">
        <v>250</v>
      </c>
      <c r="E16" s="105"/>
      <c r="F16" s="106"/>
      <c r="G16" s="670"/>
    </row>
    <row r="17" spans="1:7">
      <c r="A17" s="102">
        <v>41641</v>
      </c>
      <c r="B17" s="104"/>
      <c r="C17" s="927">
        <v>500</v>
      </c>
      <c r="D17" s="927">
        <v>50</v>
      </c>
      <c r="E17" s="105"/>
      <c r="F17" s="106"/>
      <c r="G17" s="668"/>
    </row>
    <row r="18" spans="1:7">
      <c r="A18" s="102">
        <v>41642</v>
      </c>
      <c r="B18" s="104"/>
      <c r="C18" s="927"/>
      <c r="D18" s="927"/>
      <c r="E18" s="105"/>
      <c r="F18" s="106"/>
      <c r="G18" s="668"/>
    </row>
    <row r="19" spans="1:7">
      <c r="A19" s="102">
        <v>41643</v>
      </c>
      <c r="B19" s="104"/>
      <c r="C19" s="927">
        <v>20</v>
      </c>
      <c r="D19" s="927">
        <v>20</v>
      </c>
      <c r="E19" s="105"/>
      <c r="F19" s="106"/>
    </row>
    <row r="20" spans="1:7">
      <c r="A20" s="102">
        <v>41644</v>
      </c>
      <c r="B20" s="104"/>
      <c r="C20" s="927">
        <v>75</v>
      </c>
      <c r="D20" s="927"/>
      <c r="E20" s="105"/>
      <c r="F20" s="106"/>
    </row>
    <row r="21" spans="1:7">
      <c r="A21" s="102">
        <v>41665</v>
      </c>
      <c r="B21" s="104"/>
      <c r="C21" s="927"/>
      <c r="D21" s="927">
        <v>400</v>
      </c>
      <c r="E21" s="105"/>
      <c r="F21" s="106"/>
    </row>
    <row r="22" spans="1:7">
      <c r="A22" s="102">
        <v>41666</v>
      </c>
      <c r="B22" s="104"/>
      <c r="C22" s="927">
        <v>200</v>
      </c>
      <c r="D22" s="927"/>
      <c r="E22" s="105"/>
      <c r="F22" s="106"/>
    </row>
    <row r="23" spans="1:7">
      <c r="A23" s="102">
        <v>41667</v>
      </c>
      <c r="B23" s="104"/>
      <c r="C23" s="927"/>
      <c r="D23" s="927">
        <v>20</v>
      </c>
      <c r="E23" s="105"/>
      <c r="F23" s="106"/>
    </row>
    <row r="24" spans="1:7">
      <c r="A24" s="102">
        <v>41668</v>
      </c>
      <c r="B24" s="104"/>
      <c r="C24" s="927">
        <v>2000</v>
      </c>
      <c r="D24" s="927"/>
      <c r="E24" s="105"/>
      <c r="F24" s="106"/>
    </row>
    <row r="25" spans="1:7">
      <c r="A25" s="102">
        <v>41669</v>
      </c>
      <c r="B25" s="104"/>
      <c r="C25" s="927"/>
      <c r="D25" s="927"/>
      <c r="E25" s="105"/>
      <c r="F25" s="106"/>
    </row>
    <row r="26" spans="1:7" ht="15.75" thickBot="1">
      <c r="A26" s="102">
        <v>41670</v>
      </c>
      <c r="B26" s="104"/>
      <c r="C26" s="927"/>
      <c r="D26" s="927">
        <v>600</v>
      </c>
      <c r="E26" s="105"/>
      <c r="F26" s="106"/>
    </row>
    <row r="27" spans="1:7" ht="15.75" thickBot="1">
      <c r="A27" s="102"/>
      <c r="B27" s="107"/>
      <c r="C27" s="108"/>
      <c r="D27" s="109"/>
      <c r="E27" s="110"/>
      <c r="F27" s="1270"/>
    </row>
    <row r="28" spans="1:7" ht="16.5" thickBot="1">
      <c r="A28" s="47"/>
      <c r="B28" s="637"/>
      <c r="C28" s="638"/>
      <c r="D28" s="639"/>
      <c r="E28" s="640"/>
      <c r="F28" s="641"/>
    </row>
    <row r="29" spans="1:7" ht="20.25" customHeight="1">
      <c r="A29" s="1338" t="s">
        <v>597</v>
      </c>
      <c r="B29" s="1339"/>
      <c r="C29" s="1339"/>
      <c r="D29" s="1339"/>
      <c r="E29" s="1339"/>
      <c r="F29" s="1340"/>
    </row>
    <row r="30" spans="1:7">
      <c r="A30" s="96" t="s">
        <v>102</v>
      </c>
      <c r="B30" s="97" t="s">
        <v>596</v>
      </c>
      <c r="C30" s="98"/>
      <c r="D30" s="99"/>
      <c r="E30" s="100"/>
      <c r="F30" s="101" t="s">
        <v>103</v>
      </c>
    </row>
    <row r="31" spans="1:7">
      <c r="A31" s="766"/>
      <c r="B31" s="767"/>
      <c r="C31" s="768" t="s">
        <v>104</v>
      </c>
      <c r="D31" s="768" t="s">
        <v>105</v>
      </c>
      <c r="E31" s="769"/>
      <c r="F31" s="1334">
        <f>C45-D45</f>
        <v>2555</v>
      </c>
    </row>
    <row r="32" spans="1:7">
      <c r="A32" s="770" t="s">
        <v>106</v>
      </c>
      <c r="B32" s="771" t="s">
        <v>107</v>
      </c>
      <c r="C32" s="932" t="s">
        <v>108</v>
      </c>
      <c r="D32" s="933" t="s">
        <v>108</v>
      </c>
      <c r="E32" s="772"/>
      <c r="F32" s="1335"/>
    </row>
    <row r="33" spans="1:6">
      <c r="A33" s="102"/>
      <c r="B33" s="103" t="s">
        <v>110</v>
      </c>
      <c r="C33" s="923">
        <v>1000</v>
      </c>
      <c r="D33" s="924"/>
      <c r="E33" s="925"/>
      <c r="F33" s="926">
        <f>C33</f>
        <v>1000</v>
      </c>
    </row>
    <row r="34" spans="1:6">
      <c r="A34" s="102">
        <v>41640</v>
      </c>
      <c r="B34" s="104"/>
      <c r="C34" s="927">
        <v>100</v>
      </c>
      <c r="D34" s="927">
        <v>250</v>
      </c>
      <c r="E34" s="928"/>
      <c r="F34" s="929">
        <f>C34-D34+F33</f>
        <v>850</v>
      </c>
    </row>
    <row r="35" spans="1:6">
      <c r="A35" s="102">
        <v>41641</v>
      </c>
      <c r="B35" s="104"/>
      <c r="C35" s="927">
        <v>500</v>
      </c>
      <c r="D35" s="927">
        <v>50</v>
      </c>
      <c r="E35" s="928"/>
      <c r="F35" s="929">
        <f t="shared" ref="F35:F43" si="0">C35-D35+F34</f>
        <v>1300</v>
      </c>
    </row>
    <row r="36" spans="1:6">
      <c r="A36" s="102">
        <v>41642</v>
      </c>
      <c r="B36" s="104"/>
      <c r="C36" s="927"/>
      <c r="D36" s="927"/>
      <c r="E36" s="928"/>
      <c r="F36" s="929">
        <f t="shared" si="0"/>
        <v>1300</v>
      </c>
    </row>
    <row r="37" spans="1:6">
      <c r="A37" s="102">
        <v>41643</v>
      </c>
      <c r="B37" s="104"/>
      <c r="C37" s="927">
        <v>20</v>
      </c>
      <c r="D37" s="927">
        <v>20</v>
      </c>
      <c r="E37" s="928"/>
      <c r="F37" s="929">
        <f t="shared" si="0"/>
        <v>1300</v>
      </c>
    </row>
    <row r="38" spans="1:6">
      <c r="A38" s="102">
        <v>41644</v>
      </c>
      <c r="B38" s="104"/>
      <c r="C38" s="927">
        <v>75</v>
      </c>
      <c r="D38" s="927"/>
      <c r="E38" s="928"/>
      <c r="F38" s="929">
        <f t="shared" si="0"/>
        <v>1375</v>
      </c>
    </row>
    <row r="39" spans="1:6">
      <c r="A39" s="102">
        <v>41665</v>
      </c>
      <c r="B39" s="104"/>
      <c r="C39" s="927"/>
      <c r="D39" s="927">
        <v>400</v>
      </c>
      <c r="E39" s="928"/>
      <c r="F39" s="929">
        <f t="shared" si="0"/>
        <v>975</v>
      </c>
    </row>
    <row r="40" spans="1:6">
      <c r="A40" s="102">
        <v>41666</v>
      </c>
      <c r="B40" s="104"/>
      <c r="C40" s="927">
        <v>200</v>
      </c>
      <c r="D40" s="927"/>
      <c r="E40" s="928"/>
      <c r="F40" s="929">
        <f t="shared" si="0"/>
        <v>1175</v>
      </c>
    </row>
    <row r="41" spans="1:6">
      <c r="A41" s="102">
        <v>41667</v>
      </c>
      <c r="B41" s="104"/>
      <c r="C41" s="927"/>
      <c r="D41" s="927">
        <v>20</v>
      </c>
      <c r="E41" s="928"/>
      <c r="F41" s="929">
        <f t="shared" si="0"/>
        <v>1155</v>
      </c>
    </row>
    <row r="42" spans="1:6">
      <c r="A42" s="102">
        <v>41668</v>
      </c>
      <c r="B42" s="104"/>
      <c r="C42" s="927">
        <v>2000</v>
      </c>
      <c r="D42" s="927"/>
      <c r="E42" s="928"/>
      <c r="F42" s="929">
        <f t="shared" si="0"/>
        <v>3155</v>
      </c>
    </row>
    <row r="43" spans="1:6">
      <c r="A43" s="102">
        <v>41669</v>
      </c>
      <c r="B43" s="104"/>
      <c r="C43" s="927"/>
      <c r="D43" s="927">
        <v>600</v>
      </c>
      <c r="E43" s="928"/>
      <c r="F43" s="929">
        <f t="shared" si="0"/>
        <v>2555</v>
      </c>
    </row>
    <row r="44" spans="1:6" ht="15.75" thickBot="1">
      <c r="A44" s="102">
        <v>41670</v>
      </c>
      <c r="B44" s="104"/>
      <c r="C44" s="927"/>
      <c r="D44" s="927"/>
      <c r="E44" s="928"/>
      <c r="F44" s="929">
        <f>IF(C44+D44=0,0,C44-D44+F43)</f>
        <v>0</v>
      </c>
    </row>
    <row r="45" spans="1:6" ht="15.75" thickBot="1">
      <c r="A45" s="102"/>
      <c r="B45" s="107"/>
      <c r="C45" s="930">
        <f>SUM(C33:C44)</f>
        <v>3895</v>
      </c>
      <c r="D45" s="930">
        <f>SUM(D33:D44)</f>
        <v>1340</v>
      </c>
      <c r="E45" s="931"/>
      <c r="F45" s="1271">
        <f>F31</f>
        <v>2555</v>
      </c>
    </row>
    <row r="46" spans="1:6" ht="15.75">
      <c r="A46" s="47"/>
      <c r="B46" s="2"/>
      <c r="C46" s="2"/>
      <c r="D46" s="2"/>
      <c r="E46" s="2"/>
      <c r="F46" s="2"/>
    </row>
  </sheetData>
  <mergeCells count="7">
    <mergeCell ref="G13:G14"/>
    <mergeCell ref="F31:F32"/>
    <mergeCell ref="F13:F14"/>
    <mergeCell ref="A29:F29"/>
    <mergeCell ref="A1:F1"/>
    <mergeCell ref="A10:F10"/>
    <mergeCell ref="A11:F11"/>
  </mergeCells>
  <phoneticPr fontId="4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1" orientation="portrait" blackAndWhite="1" horizontalDpi="4294967293" verticalDpi="4294967293" r:id="rId1"/>
  <headerFooter scaleWithDoc="0">
    <oddHeader>&amp;C&amp;20Basiscursus Excel 2015&amp;R&amp;G</oddHeader>
    <oddFooter>&amp;L® computraining&amp;R&amp;D</oddFooter>
    <firstHeader>&amp;L&amp;P&amp;C&amp;24Basiscursus Excel 2010</firstHeader>
    <firstFooter>&amp;L® computraining&amp;R&amp;D</firstFooter>
  </headerFooter>
  <rowBreaks count="1" manualBreakCount="1">
    <brk id="45" max="7" man="1"/>
  </rowBreak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40"/>
  <sheetViews>
    <sheetView showGridLines="0" zoomScaleNormal="100" zoomScaleSheetLayoutView="100" workbookViewId="0">
      <selection activeCell="A2" sqref="A2:B11"/>
    </sheetView>
  </sheetViews>
  <sheetFormatPr defaultColWidth="9.125" defaultRowHeight="15"/>
  <cols>
    <col min="1" max="1" width="3.125" style="93" customWidth="1"/>
    <col min="2" max="2" width="23.125" style="94" customWidth="1"/>
    <col min="3" max="7" width="8.875" style="94" customWidth="1"/>
    <col min="8" max="8" width="15.875" style="94" customWidth="1"/>
    <col min="9" max="9" width="13" style="94" customWidth="1"/>
    <col min="10" max="16384" width="9.125" style="94"/>
  </cols>
  <sheetData>
    <row r="1" spans="1:9" s="528" customFormat="1" ht="50.25" customHeight="1" thickBot="1">
      <c r="A1" s="1288" t="s">
        <v>452</v>
      </c>
      <c r="B1" s="1288"/>
      <c r="C1" s="1288"/>
      <c r="D1" s="1288"/>
      <c r="E1" s="1288"/>
      <c r="F1" s="1288"/>
      <c r="G1" s="1288"/>
      <c r="H1" s="1288"/>
      <c r="I1" s="1288"/>
    </row>
    <row r="2" spans="1:9" s="76" customFormat="1" ht="19.5" thickTop="1">
      <c r="A2" s="1275" t="s">
        <v>540</v>
      </c>
      <c r="B2" s="1275"/>
      <c r="C2" s="1275"/>
      <c r="D2" s="1275"/>
      <c r="E2" s="1275"/>
      <c r="F2" s="1276"/>
      <c r="G2" s="1276"/>
      <c r="H2" s="1276"/>
      <c r="I2" s="1277"/>
    </row>
    <row r="3" spans="1:9" s="114" customFormat="1" ht="15.75">
      <c r="A3" s="111">
        <v>1</v>
      </c>
      <c r="B3" s="112" t="s">
        <v>897</v>
      </c>
      <c r="C3" s="113"/>
      <c r="D3" s="113"/>
      <c r="E3" s="113"/>
      <c r="F3" s="113"/>
      <c r="G3" s="113"/>
      <c r="H3" s="113"/>
    </row>
    <row r="4" spans="1:9" s="114" customFormat="1" ht="15.75">
      <c r="A4" s="111">
        <v>2</v>
      </c>
      <c r="B4" s="112" t="s">
        <v>614</v>
      </c>
      <c r="C4" s="113"/>
      <c r="D4" s="113"/>
      <c r="E4" s="113"/>
      <c r="F4" s="113"/>
      <c r="G4" s="113"/>
      <c r="H4" s="113"/>
    </row>
    <row r="5" spans="1:9" s="114" customFormat="1">
      <c r="A5" s="111">
        <v>3</v>
      </c>
      <c r="B5" s="115" t="s">
        <v>898</v>
      </c>
      <c r="C5" s="113"/>
      <c r="D5" s="113"/>
      <c r="E5" s="113"/>
      <c r="F5" s="113"/>
      <c r="G5" s="113"/>
      <c r="H5" s="113"/>
    </row>
    <row r="6" spans="1:9" s="115" customFormat="1">
      <c r="A6" s="115">
        <v>4</v>
      </c>
      <c r="B6" s="115" t="s">
        <v>899</v>
      </c>
      <c r="C6" s="116"/>
      <c r="D6" s="116"/>
      <c r="E6" s="116"/>
      <c r="F6" s="116"/>
      <c r="G6" s="116"/>
      <c r="H6" s="116"/>
    </row>
    <row r="7" spans="1:9" s="115" customFormat="1" ht="15.75">
      <c r="B7" s="112" t="s">
        <v>900</v>
      </c>
      <c r="C7" s="117"/>
      <c r="D7" s="117"/>
      <c r="E7" s="117"/>
      <c r="F7" s="117"/>
      <c r="G7" s="117"/>
      <c r="H7" s="116"/>
    </row>
    <row r="8" spans="1:9" s="118" customFormat="1" ht="15.75">
      <c r="A8" s="118">
        <v>5</v>
      </c>
      <c r="B8" s="112" t="s">
        <v>903</v>
      </c>
      <c r="C8" s="117"/>
      <c r="D8" s="117"/>
      <c r="E8" s="117"/>
      <c r="F8" s="117"/>
      <c r="G8" s="117"/>
      <c r="H8" s="116"/>
    </row>
    <row r="9" spans="1:9" s="120" customFormat="1">
      <c r="A9" s="120">
        <v>6</v>
      </c>
      <c r="B9" s="120" t="s">
        <v>904</v>
      </c>
    </row>
    <row r="10" spans="1:9" s="120" customFormat="1">
      <c r="A10" s="118">
        <v>7</v>
      </c>
      <c r="B10" s="120" t="s">
        <v>905</v>
      </c>
    </row>
    <row r="11" spans="1:9" s="120" customFormat="1" ht="15" customHeight="1">
      <c r="A11" s="120">
        <v>8</v>
      </c>
      <c r="B11" s="119" t="s">
        <v>615</v>
      </c>
    </row>
    <row r="12" spans="1:9">
      <c r="A12" s="94"/>
      <c r="B12" s="428" t="s">
        <v>112</v>
      </c>
      <c r="C12" s="783">
        <v>0.125</v>
      </c>
      <c r="D12" s="120"/>
      <c r="E12" s="120"/>
      <c r="F12" s="120"/>
      <c r="G12" s="120"/>
      <c r="H12" s="120"/>
    </row>
    <row r="13" spans="1:9" ht="15" customHeight="1">
      <c r="A13" s="94"/>
      <c r="B13" s="428" t="s">
        <v>83</v>
      </c>
      <c r="C13" s="543">
        <v>0.25</v>
      </c>
      <c r="D13" s="1345"/>
      <c r="E13" s="1345"/>
      <c r="F13" s="1345"/>
      <c r="G13" s="1345"/>
      <c r="H13" s="1345"/>
    </row>
    <row r="14" spans="1:9" ht="11.25" customHeight="1">
      <c r="A14" s="94"/>
      <c r="B14" s="784" t="s">
        <v>49</v>
      </c>
      <c r="C14" s="120"/>
      <c r="D14" s="120"/>
      <c r="E14" s="649"/>
      <c r="F14" s="649"/>
      <c r="G14" s="649"/>
      <c r="H14" s="649"/>
    </row>
    <row r="15" spans="1:9">
      <c r="A15" s="94"/>
      <c r="B15" s="775" t="s">
        <v>896</v>
      </c>
      <c r="C15" s="776" t="s">
        <v>92</v>
      </c>
      <c r="D15" s="776" t="s">
        <v>116</v>
      </c>
      <c r="E15" s="781" t="s">
        <v>117</v>
      </c>
      <c r="F15" s="542" t="s">
        <v>902</v>
      </c>
      <c r="G15" s="128" t="s">
        <v>118</v>
      </c>
      <c r="H15" s="129" t="s">
        <v>83</v>
      </c>
    </row>
    <row r="16" spans="1:9">
      <c r="A16" s="94"/>
      <c r="B16" s="777"/>
      <c r="C16" s="778" t="s">
        <v>119</v>
      </c>
      <c r="D16" s="778" t="s">
        <v>120</v>
      </c>
      <c r="E16" s="782" t="s">
        <v>121</v>
      </c>
      <c r="F16" s="1082" t="s">
        <v>901</v>
      </c>
      <c r="G16" s="121" t="s">
        <v>122</v>
      </c>
      <c r="H16" s="122" t="s">
        <v>122</v>
      </c>
    </row>
    <row r="17" spans="1:8">
      <c r="A17" s="94"/>
      <c r="B17" s="779" t="s">
        <v>123</v>
      </c>
      <c r="C17" s="935">
        <v>750</v>
      </c>
      <c r="D17" s="935">
        <v>20</v>
      </c>
      <c r="E17" s="936"/>
      <c r="F17" s="936"/>
      <c r="G17" s="936"/>
      <c r="H17" s="937"/>
    </row>
    <row r="18" spans="1:8">
      <c r="A18" s="94"/>
      <c r="B18" s="779" t="s">
        <v>124</v>
      </c>
      <c r="C18" s="938">
        <v>600</v>
      </c>
      <c r="D18" s="938">
        <v>30</v>
      </c>
      <c r="E18" s="939"/>
      <c r="F18" s="939"/>
      <c r="G18" s="939"/>
      <c r="H18" s="940"/>
    </row>
    <row r="19" spans="1:8">
      <c r="A19" s="94"/>
      <c r="B19" s="779" t="s">
        <v>125</v>
      </c>
      <c r="C19" s="938">
        <v>800</v>
      </c>
      <c r="D19" s="938">
        <v>25</v>
      </c>
      <c r="E19" s="939"/>
      <c r="F19" s="939"/>
      <c r="G19" s="939"/>
      <c r="H19" s="940"/>
    </row>
    <row r="20" spans="1:8">
      <c r="A20" s="94"/>
      <c r="B20" s="779" t="s">
        <v>126</v>
      </c>
      <c r="C20" s="938">
        <v>1000</v>
      </c>
      <c r="D20" s="938">
        <v>18</v>
      </c>
      <c r="E20" s="939"/>
      <c r="F20" s="939"/>
      <c r="G20" s="939"/>
      <c r="H20" s="940"/>
    </row>
    <row r="21" spans="1:8">
      <c r="A21" s="94"/>
      <c r="B21" s="779" t="s">
        <v>127</v>
      </c>
      <c r="C21" s="938">
        <v>1500</v>
      </c>
      <c r="D21" s="938">
        <v>21</v>
      </c>
      <c r="E21" s="939"/>
      <c r="F21" s="939"/>
      <c r="G21" s="939"/>
      <c r="H21" s="940"/>
    </row>
    <row r="22" spans="1:8">
      <c r="A22" s="94"/>
      <c r="B22" s="779" t="s">
        <v>128</v>
      </c>
      <c r="C22" s="941">
        <v>1250</v>
      </c>
      <c r="D22" s="941">
        <v>16</v>
      </c>
      <c r="E22" s="939"/>
      <c r="F22" s="939"/>
      <c r="G22" s="939"/>
      <c r="H22" s="940"/>
    </row>
    <row r="23" spans="1:8">
      <c r="A23" s="94"/>
      <c r="B23" s="780" t="s">
        <v>50</v>
      </c>
      <c r="C23" s="942"/>
      <c r="D23" s="942"/>
      <c r="E23" s="942"/>
      <c r="F23" s="942"/>
      <c r="G23" s="942"/>
      <c r="H23" s="942"/>
    </row>
    <row r="24" spans="1:8" s="2" customFormat="1" ht="10.5" customHeight="1">
      <c r="B24" s="120"/>
      <c r="C24" s="94"/>
      <c r="D24" s="943"/>
      <c r="E24" s="120"/>
      <c r="F24" s="120"/>
      <c r="G24" s="120"/>
      <c r="H24" s="120"/>
    </row>
    <row r="25" spans="1:8" s="2" customFormat="1" ht="15" customHeight="1">
      <c r="D25" s="945"/>
      <c r="E25" s="117"/>
      <c r="F25" s="117"/>
      <c r="G25" s="117"/>
      <c r="H25" s="117"/>
    </row>
    <row r="26" spans="1:8">
      <c r="A26" s="94"/>
      <c r="B26" s="428" t="s">
        <v>112</v>
      </c>
      <c r="C26" s="944">
        <v>0.125</v>
      </c>
      <c r="D26" s="120"/>
      <c r="E26" s="117"/>
      <c r="F26" s="117"/>
      <c r="G26" s="117"/>
      <c r="H26" s="117"/>
    </row>
    <row r="27" spans="1:8" ht="15" customHeight="1">
      <c r="A27" s="94"/>
      <c r="B27" s="428" t="s">
        <v>130</v>
      </c>
      <c r="C27" s="946">
        <v>0.25</v>
      </c>
      <c r="D27" s="120"/>
      <c r="F27" s="117"/>
      <c r="G27" s="117"/>
      <c r="H27" s="117"/>
    </row>
    <row r="28" spans="1:8" ht="10.5" customHeight="1">
      <c r="A28" s="94"/>
      <c r="B28" s="785" t="s">
        <v>51</v>
      </c>
      <c r="C28" s="947"/>
      <c r="D28" s="947"/>
      <c r="E28" s="948"/>
      <c r="F28" s="947"/>
      <c r="G28" s="947"/>
      <c r="H28" s="947"/>
    </row>
    <row r="29" spans="1:8">
      <c r="A29" s="94"/>
      <c r="B29" s="775" t="s">
        <v>896</v>
      </c>
      <c r="C29" s="949" t="s">
        <v>92</v>
      </c>
      <c r="D29" s="949" t="s">
        <v>116</v>
      </c>
      <c r="E29" s="950" t="s">
        <v>117</v>
      </c>
      <c r="F29" s="951" t="s">
        <v>83</v>
      </c>
      <c r="G29" s="952" t="s">
        <v>118</v>
      </c>
      <c r="H29" s="953" t="s">
        <v>83</v>
      </c>
    </row>
    <row r="30" spans="1:8">
      <c r="A30" s="94"/>
      <c r="B30" s="777"/>
      <c r="C30" s="954" t="s">
        <v>119</v>
      </c>
      <c r="D30" s="954" t="s">
        <v>120</v>
      </c>
      <c r="E30" s="955" t="s">
        <v>121</v>
      </c>
      <c r="F30" s="1082">
        <v>0.25</v>
      </c>
      <c r="G30" s="956" t="s">
        <v>122</v>
      </c>
      <c r="H30" s="957" t="s">
        <v>122</v>
      </c>
    </row>
    <row r="31" spans="1:8">
      <c r="A31" s="94"/>
      <c r="B31" s="779" t="s">
        <v>123</v>
      </c>
      <c r="C31" s="935">
        <v>750</v>
      </c>
      <c r="D31" s="935">
        <v>20</v>
      </c>
      <c r="E31" s="936">
        <f t="shared" ref="E31:E36" si="0">D31*$C$26</f>
        <v>2.5</v>
      </c>
      <c r="F31" s="936">
        <f t="shared" ref="F31:F36" si="1">E31*$C$27</f>
        <v>0.625</v>
      </c>
      <c r="G31" s="936">
        <f t="shared" ref="G31:G36" si="2">E31+F31</f>
        <v>3.125</v>
      </c>
      <c r="H31" s="937">
        <f t="shared" ref="H31:H36" si="3">C31*(G31-E31)</f>
        <v>468.75</v>
      </c>
    </row>
    <row r="32" spans="1:8">
      <c r="A32" s="94"/>
      <c r="B32" s="779" t="s">
        <v>124</v>
      </c>
      <c r="C32" s="938">
        <v>600</v>
      </c>
      <c r="D32" s="938">
        <v>30</v>
      </c>
      <c r="E32" s="939">
        <f t="shared" si="0"/>
        <v>3.75</v>
      </c>
      <c r="F32" s="939">
        <f t="shared" si="1"/>
        <v>0.9375</v>
      </c>
      <c r="G32" s="939">
        <f t="shared" si="2"/>
        <v>4.6875</v>
      </c>
      <c r="H32" s="940">
        <f t="shared" si="3"/>
        <v>562.5</v>
      </c>
    </row>
    <row r="33" spans="1:8">
      <c r="A33" s="94"/>
      <c r="B33" s="779" t="s">
        <v>125</v>
      </c>
      <c r="C33" s="938">
        <v>800</v>
      </c>
      <c r="D33" s="938">
        <v>25</v>
      </c>
      <c r="E33" s="939">
        <f t="shared" si="0"/>
        <v>3.125</v>
      </c>
      <c r="F33" s="939">
        <f t="shared" si="1"/>
        <v>0.78125</v>
      </c>
      <c r="G33" s="939">
        <f t="shared" si="2"/>
        <v>3.90625</v>
      </c>
      <c r="H33" s="940">
        <f t="shared" si="3"/>
        <v>625</v>
      </c>
    </row>
    <row r="34" spans="1:8">
      <c r="A34" s="94"/>
      <c r="B34" s="779" t="s">
        <v>126</v>
      </c>
      <c r="C34" s="938">
        <v>1000</v>
      </c>
      <c r="D34" s="938">
        <v>18</v>
      </c>
      <c r="E34" s="939">
        <f t="shared" si="0"/>
        <v>2.25</v>
      </c>
      <c r="F34" s="939">
        <f t="shared" si="1"/>
        <v>0.5625</v>
      </c>
      <c r="G34" s="939">
        <f t="shared" si="2"/>
        <v>2.8125</v>
      </c>
      <c r="H34" s="940">
        <f t="shared" si="3"/>
        <v>562.5</v>
      </c>
    </row>
    <row r="35" spans="1:8">
      <c r="A35" s="94"/>
      <c r="B35" s="779" t="s">
        <v>127</v>
      </c>
      <c r="C35" s="938">
        <v>1500</v>
      </c>
      <c r="D35" s="938">
        <v>21</v>
      </c>
      <c r="E35" s="939">
        <f t="shared" si="0"/>
        <v>2.625</v>
      </c>
      <c r="F35" s="939">
        <f t="shared" si="1"/>
        <v>0.65625</v>
      </c>
      <c r="G35" s="939">
        <f t="shared" si="2"/>
        <v>3.28125</v>
      </c>
      <c r="H35" s="940">
        <f t="shared" si="3"/>
        <v>984.375</v>
      </c>
    </row>
    <row r="36" spans="1:8">
      <c r="A36" s="94"/>
      <c r="B36" s="779" t="s">
        <v>128</v>
      </c>
      <c r="C36" s="941">
        <v>1250</v>
      </c>
      <c r="D36" s="941">
        <v>16</v>
      </c>
      <c r="E36" s="939">
        <f t="shared" si="0"/>
        <v>2</v>
      </c>
      <c r="F36" s="939">
        <f t="shared" si="1"/>
        <v>0.5</v>
      </c>
      <c r="G36" s="939">
        <f t="shared" si="2"/>
        <v>2.5</v>
      </c>
      <c r="H36" s="940">
        <f t="shared" si="3"/>
        <v>625</v>
      </c>
    </row>
    <row r="37" spans="1:8">
      <c r="A37" s="94"/>
      <c r="B37" s="780" t="s">
        <v>129</v>
      </c>
      <c r="C37" s="942"/>
      <c r="D37" s="942"/>
      <c r="E37" s="942"/>
      <c r="F37" s="942"/>
      <c r="G37" s="942"/>
      <c r="H37" s="942">
        <f>SUM(H31:H36)</f>
        <v>3828.125</v>
      </c>
    </row>
    <row r="38" spans="1:8">
      <c r="A38" s="94"/>
      <c r="B38" s="120"/>
      <c r="C38" s="120"/>
      <c r="D38" s="120"/>
      <c r="E38" s="120"/>
      <c r="F38" s="120"/>
      <c r="G38" s="120"/>
      <c r="H38" s="120"/>
    </row>
    <row r="39" spans="1:8">
      <c r="A39" s="124" t="s">
        <v>131</v>
      </c>
      <c r="C39" s="125"/>
      <c r="D39" s="125"/>
      <c r="E39" s="125"/>
      <c r="F39" s="125"/>
      <c r="G39" s="125"/>
      <c r="H39" s="125"/>
    </row>
    <row r="40" spans="1:8">
      <c r="A40" s="126" t="s">
        <v>132</v>
      </c>
      <c r="C40" s="127"/>
      <c r="D40" s="127"/>
      <c r="E40" s="127"/>
      <c r="F40" s="127"/>
      <c r="G40" s="127"/>
      <c r="H40" s="127"/>
    </row>
  </sheetData>
  <mergeCells count="2">
    <mergeCell ref="A1:I1"/>
    <mergeCell ref="D13:H13"/>
  </mergeCells>
  <phoneticPr fontId="4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rowBreaks count="1" manualBreakCount="1">
    <brk id="40" max="10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22529" r:id="rId5">
          <objectPr defaultSize="0" autoPict="0" r:id="rId6">
            <anchor moveWithCells="1" sizeWithCells="1">
              <from>
                <xdr:col>3</xdr:col>
                <xdr:colOff>180975</xdr:colOff>
                <xdr:row>1</xdr:row>
                <xdr:rowOff>28575</xdr:rowOff>
              </from>
              <to>
                <xdr:col>3</xdr:col>
                <xdr:colOff>180975</xdr:colOff>
                <xdr:row>1</xdr:row>
                <xdr:rowOff>28575</xdr:rowOff>
              </to>
            </anchor>
          </objectPr>
        </oleObject>
      </mc:Choice>
      <mc:Fallback>
        <oleObject progId="PBrush" shapeId="22529" r:id="rId5"/>
      </mc:Fallback>
    </mc:AlternateContent>
    <mc:AlternateContent xmlns:mc="http://schemas.openxmlformats.org/markup-compatibility/2006">
      <mc:Choice Requires="x14">
        <oleObject progId="PBrush" shapeId="22530" r:id="rId7">
          <objectPr defaultSize="0" autoPict="0" r:id="rId6">
            <anchor moveWithCells="1" sizeWithCells="1">
              <from>
                <xdr:col>3</xdr:col>
                <xdr:colOff>180975</xdr:colOff>
                <xdr:row>1</xdr:row>
                <xdr:rowOff>28575</xdr:rowOff>
              </from>
              <to>
                <xdr:col>3</xdr:col>
                <xdr:colOff>180975</xdr:colOff>
                <xdr:row>1</xdr:row>
                <xdr:rowOff>28575</xdr:rowOff>
              </to>
            </anchor>
          </objectPr>
        </oleObject>
      </mc:Choice>
      <mc:Fallback>
        <oleObject progId="PBrush" shapeId="22530" r:id="rId7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O46"/>
  <sheetViews>
    <sheetView showGridLines="0" zoomScaleNormal="100" zoomScaleSheetLayoutView="100" workbookViewId="0">
      <selection activeCell="A2" sqref="A2:B9"/>
    </sheetView>
  </sheetViews>
  <sheetFormatPr defaultColWidth="9.125" defaultRowHeight="15"/>
  <cols>
    <col min="1" max="1" width="2.875" style="24" customWidth="1"/>
    <col min="2" max="2" width="9.125" style="7"/>
    <col min="3" max="9" width="9.875" style="7" customWidth="1"/>
    <col min="10" max="10" width="10.875" style="7" customWidth="1"/>
    <col min="11" max="11" width="10.125" style="7" customWidth="1"/>
    <col min="12" max="16384" width="9.125" style="7"/>
  </cols>
  <sheetData>
    <row r="1" spans="1:249" s="528" customFormat="1" ht="50.25" customHeight="1" thickBot="1">
      <c r="A1" s="1288" t="s">
        <v>358</v>
      </c>
      <c r="B1" s="1288"/>
      <c r="C1" s="1288"/>
      <c r="D1" s="1288"/>
      <c r="E1" s="1288"/>
      <c r="F1" s="1288"/>
      <c r="G1" s="1288"/>
      <c r="H1" s="1288"/>
      <c r="I1" s="1288"/>
      <c r="J1" s="1288"/>
      <c r="K1" s="1288"/>
    </row>
    <row r="2" spans="1:249" s="32" customFormat="1" ht="19.5" thickTop="1">
      <c r="A2" s="410"/>
      <c r="B2" s="410" t="s">
        <v>539</v>
      </c>
      <c r="C2" s="412"/>
      <c r="D2" s="412"/>
      <c r="E2" s="412"/>
      <c r="F2" s="412"/>
      <c r="G2" s="413"/>
      <c r="H2" s="413"/>
      <c r="I2" s="413"/>
      <c r="J2" s="413"/>
      <c r="K2" s="413"/>
    </row>
    <row r="3" spans="1:249" s="32" customFormat="1" ht="18.75">
      <c r="A3" s="68">
        <v>1</v>
      </c>
      <c r="B3" s="68" t="s">
        <v>616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</row>
    <row r="4" spans="1:249" s="32" customFormat="1" ht="18.75">
      <c r="A4" s="68">
        <v>2</v>
      </c>
      <c r="B4" s="68" t="s">
        <v>907</v>
      </c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</row>
    <row r="5" spans="1:249" s="9" customFormat="1" ht="15.75">
      <c r="A5" s="68">
        <v>3</v>
      </c>
      <c r="B5" s="68" t="s">
        <v>906</v>
      </c>
      <c r="C5" s="5"/>
      <c r="D5" s="5"/>
      <c r="E5" s="5"/>
      <c r="F5" s="5"/>
      <c r="G5" s="5"/>
      <c r="H5" s="5"/>
      <c r="I5" s="5"/>
      <c r="J5" s="5"/>
    </row>
    <row r="6" spans="1:249" s="9" customFormat="1" ht="15.75">
      <c r="A6" s="68">
        <v>4</v>
      </c>
      <c r="B6" s="11" t="s">
        <v>142</v>
      </c>
      <c r="C6" s="5"/>
      <c r="D6" s="5"/>
      <c r="E6" s="5"/>
      <c r="F6" s="5"/>
      <c r="G6" s="5"/>
      <c r="H6" s="5"/>
      <c r="I6" s="5"/>
      <c r="J6" s="5"/>
    </row>
    <row r="7" spans="1:249" ht="15.75">
      <c r="A7" s="68">
        <v>5</v>
      </c>
      <c r="B7" s="66" t="s">
        <v>908</v>
      </c>
      <c r="C7" s="5"/>
      <c r="D7" s="5"/>
      <c r="E7" s="5"/>
      <c r="F7" s="5"/>
      <c r="G7" s="5"/>
      <c r="H7" s="5"/>
      <c r="I7" s="5"/>
      <c r="J7" s="5"/>
      <c r="K7" s="9"/>
    </row>
    <row r="8" spans="1:249" s="5" customFormat="1" ht="15.75">
      <c r="A8" s="68">
        <v>6</v>
      </c>
      <c r="B8" s="66" t="s">
        <v>912</v>
      </c>
      <c r="C8" s="35"/>
      <c r="D8" s="36"/>
      <c r="E8" s="35"/>
      <c r="F8" s="36"/>
      <c r="G8" s="36"/>
      <c r="H8" s="36"/>
      <c r="K8" s="37"/>
    </row>
    <row r="9" spans="1:249" s="5" customFormat="1" ht="15.75">
      <c r="A9" s="68">
        <v>7</v>
      </c>
      <c r="B9" s="66" t="s">
        <v>913</v>
      </c>
      <c r="C9" s="35"/>
      <c r="D9" s="36"/>
      <c r="E9" s="35"/>
      <c r="F9" s="36"/>
      <c r="G9" s="36"/>
      <c r="H9" s="36"/>
      <c r="K9" s="37"/>
    </row>
    <row r="10" spans="1:249" s="5" customFormat="1" ht="11.25" customHeight="1" thickBot="1">
      <c r="A10" s="68"/>
      <c r="B10" s="66"/>
      <c r="C10" s="35"/>
      <c r="D10" s="36"/>
      <c r="E10" s="35"/>
      <c r="F10" s="36"/>
      <c r="G10" s="36"/>
      <c r="H10" s="36"/>
      <c r="K10" s="37"/>
    </row>
    <row r="11" spans="1:249" ht="26.25" thickBot="1">
      <c r="B11" s="146"/>
      <c r="D11" s="1346" t="s">
        <v>133</v>
      </c>
      <c r="E11" s="1347"/>
      <c r="F11" s="1347"/>
      <c r="G11" s="1347"/>
      <c r="H11" s="1348"/>
      <c r="I11" s="19"/>
      <c r="J11" s="19"/>
    </row>
    <row r="12" spans="1:249">
      <c r="C12" s="147" t="s">
        <v>134</v>
      </c>
      <c r="D12" s="148" t="s">
        <v>135</v>
      </c>
      <c r="E12" s="148" t="s">
        <v>136</v>
      </c>
      <c r="F12" s="148" t="s">
        <v>137</v>
      </c>
      <c r="G12" s="148" t="s">
        <v>138</v>
      </c>
      <c r="H12" s="432" t="s">
        <v>139</v>
      </c>
      <c r="I12" s="431" t="s">
        <v>140</v>
      </c>
      <c r="J12" s="19"/>
      <c r="K12" s="9"/>
    </row>
    <row r="13" spans="1:249">
      <c r="C13" s="151">
        <v>180</v>
      </c>
      <c r="D13" s="152">
        <v>175</v>
      </c>
      <c r="E13" s="152">
        <v>155</v>
      </c>
      <c r="F13" s="152">
        <v>145</v>
      </c>
      <c r="G13" s="152">
        <v>265</v>
      </c>
      <c r="H13" s="152">
        <v>275</v>
      </c>
      <c r="I13" s="153">
        <v>235</v>
      </c>
      <c r="J13"/>
      <c r="K13" s="9"/>
    </row>
    <row r="14" spans="1:249">
      <c r="C14" s="154">
        <v>5</v>
      </c>
      <c r="D14" s="155">
        <v>15</v>
      </c>
      <c r="E14" s="155">
        <v>5</v>
      </c>
      <c r="F14" s="155">
        <v>0</v>
      </c>
      <c r="G14" s="155">
        <v>10</v>
      </c>
      <c r="H14" s="155">
        <v>15</v>
      </c>
      <c r="I14" s="156">
        <v>15</v>
      </c>
      <c r="J14"/>
      <c r="K14" s="9"/>
    </row>
    <row r="15" spans="1:249" ht="18.75">
      <c r="C15" s="154">
        <v>28.7</v>
      </c>
      <c r="D15" s="155">
        <v>24.6</v>
      </c>
      <c r="E15" s="155">
        <v>32.799999999999997</v>
      </c>
      <c r="F15" s="155">
        <v>32.799999999999997</v>
      </c>
      <c r="G15" s="155">
        <v>36.9</v>
      </c>
      <c r="H15" s="155">
        <v>32.799999999999997</v>
      </c>
      <c r="I15" s="156">
        <v>28.7</v>
      </c>
      <c r="J15"/>
      <c r="K15" s="38"/>
    </row>
    <row r="16" spans="1:249" ht="18.75">
      <c r="C16" s="154">
        <v>49.5</v>
      </c>
      <c r="D16" s="155">
        <v>40.5</v>
      </c>
      <c r="E16" s="155">
        <v>36</v>
      </c>
      <c r="F16" s="155">
        <v>32.5</v>
      </c>
      <c r="G16" s="155">
        <v>45</v>
      </c>
      <c r="H16" s="155">
        <v>49.5</v>
      </c>
      <c r="I16" s="156">
        <v>36</v>
      </c>
      <c r="J16"/>
      <c r="K16" s="38"/>
    </row>
    <row r="17" spans="1:11" ht="19.5" thickBot="1">
      <c r="C17" s="157">
        <v>10.5</v>
      </c>
      <c r="D17" s="158">
        <v>14</v>
      </c>
      <c r="E17" s="158">
        <v>14</v>
      </c>
      <c r="F17" s="158">
        <v>10.5</v>
      </c>
      <c r="G17" s="158">
        <v>17.5</v>
      </c>
      <c r="H17" s="158">
        <v>17.5</v>
      </c>
      <c r="I17" s="159">
        <v>7</v>
      </c>
      <c r="J17"/>
      <c r="K17" s="38"/>
    </row>
    <row r="18" spans="1:11" ht="19.5" thickTop="1">
      <c r="C18" s="547"/>
      <c r="D18" s="547"/>
      <c r="E18" s="547"/>
      <c r="F18" s="547"/>
      <c r="G18" s="547"/>
      <c r="H18" s="547"/>
      <c r="I18" s="547"/>
      <c r="J18"/>
      <c r="K18" s="12"/>
    </row>
    <row r="19" spans="1:11" ht="21" customHeight="1" thickBot="1">
      <c r="B19" s="1353" t="s">
        <v>909</v>
      </c>
      <c r="C19" s="1353"/>
      <c r="D19" s="160"/>
      <c r="E19" s="1353" t="s">
        <v>910</v>
      </c>
      <c r="F19" s="1353"/>
      <c r="G19" s="160"/>
      <c r="H19" s="1353" t="s">
        <v>911</v>
      </c>
      <c r="I19" s="1353"/>
      <c r="J19"/>
      <c r="K19" s="12"/>
    </row>
    <row r="20" spans="1:11" ht="18.75">
      <c r="B20" s="430" t="s">
        <v>617</v>
      </c>
      <c r="C20" s="431" t="s">
        <v>618</v>
      </c>
      <c r="D20" s="429"/>
      <c r="E20" s="430" t="s">
        <v>619</v>
      </c>
      <c r="F20" s="431" t="s">
        <v>620</v>
      </c>
      <c r="H20" s="430" t="s">
        <v>621</v>
      </c>
      <c r="I20" s="431" t="s">
        <v>622</v>
      </c>
      <c r="J20" s="1349" t="s">
        <v>623</v>
      </c>
      <c r="K20" s="1350"/>
    </row>
    <row r="21" spans="1:11">
      <c r="B21" s="151">
        <v>275</v>
      </c>
      <c r="C21" s="153">
        <v>235</v>
      </c>
      <c r="D21"/>
      <c r="E21" s="151">
        <v>175</v>
      </c>
      <c r="F21" s="153">
        <v>155</v>
      </c>
      <c r="H21" s="151">
        <v>265</v>
      </c>
      <c r="I21" s="153">
        <v>275</v>
      </c>
      <c r="J21" s="960" t="s">
        <v>626</v>
      </c>
      <c r="K21" s="544"/>
    </row>
    <row r="22" spans="1:11">
      <c r="B22" s="154">
        <v>15</v>
      </c>
      <c r="C22" s="156">
        <v>15</v>
      </c>
      <c r="D22"/>
      <c r="E22" s="154">
        <v>15</v>
      </c>
      <c r="F22" s="156">
        <v>5</v>
      </c>
      <c r="H22" s="154">
        <v>10</v>
      </c>
      <c r="I22" s="156">
        <v>15</v>
      </c>
      <c r="J22" s="960" t="s">
        <v>625</v>
      </c>
      <c r="K22" s="544"/>
    </row>
    <row r="23" spans="1:11">
      <c r="B23" s="154">
        <v>71.5</v>
      </c>
      <c r="C23" s="156">
        <v>61.1</v>
      </c>
      <c r="D23"/>
      <c r="E23" s="154">
        <v>45.5</v>
      </c>
      <c r="F23" s="156">
        <v>40.299999999999997</v>
      </c>
      <c r="H23" s="154">
        <v>68.900000000000006</v>
      </c>
      <c r="I23" s="156">
        <v>71.5</v>
      </c>
    </row>
    <row r="24" spans="1:11">
      <c r="B24" s="154">
        <v>32.799999999999997</v>
      </c>
      <c r="C24" s="156">
        <v>28.7</v>
      </c>
      <c r="D24"/>
      <c r="E24" s="154">
        <v>24.6</v>
      </c>
      <c r="F24" s="156">
        <v>32.799999999999997</v>
      </c>
      <c r="H24" s="154">
        <v>36.9</v>
      </c>
      <c r="I24" s="156">
        <v>32.799999999999997</v>
      </c>
    </row>
    <row r="25" spans="1:11">
      <c r="B25" s="154">
        <v>49.5</v>
      </c>
      <c r="C25" s="156">
        <v>36</v>
      </c>
      <c r="D25"/>
      <c r="E25" s="154">
        <v>40.5</v>
      </c>
      <c r="F25" s="156">
        <v>36</v>
      </c>
      <c r="H25" s="154">
        <v>45</v>
      </c>
      <c r="I25" s="156">
        <v>49.5</v>
      </c>
    </row>
    <row r="26" spans="1:11" ht="15.75" thickBot="1">
      <c r="B26" s="157">
        <v>17.5</v>
      </c>
      <c r="C26" s="159">
        <v>7</v>
      </c>
      <c r="D26"/>
      <c r="E26" s="157">
        <v>14</v>
      </c>
      <c r="F26" s="159">
        <v>14</v>
      </c>
      <c r="H26" s="157">
        <v>17.5</v>
      </c>
      <c r="I26" s="159">
        <v>17.5</v>
      </c>
    </row>
    <row r="27" spans="1:11" ht="15.75" thickTop="1">
      <c r="B27" s="545" t="s">
        <v>143</v>
      </c>
      <c r="C27" s="545"/>
      <c r="D27" s="959"/>
      <c r="E27"/>
      <c r="F27" s="545" t="s">
        <v>50</v>
      </c>
      <c r="G27" s="958"/>
      <c r="H27" s="545"/>
      <c r="I27" s="545"/>
      <c r="J27" s="959"/>
    </row>
    <row r="28" spans="1:11" s="28" customFormat="1" ht="15.75" thickBot="1">
      <c r="A28" s="161"/>
      <c r="B28" s="162"/>
      <c r="C28" s="163"/>
      <c r="D28" s="163"/>
      <c r="E28" s="164"/>
      <c r="F28" s="165"/>
      <c r="G28" s="163"/>
      <c r="H28" s="163"/>
      <c r="I28" s="163"/>
      <c r="J28" s="163"/>
      <c r="K28" s="166"/>
    </row>
    <row r="29" spans="1:11" ht="17.25" thickTop="1" thickBot="1">
      <c r="B29" s="11"/>
      <c r="C29" s="11"/>
      <c r="D29" s="1352" t="s">
        <v>51</v>
      </c>
      <c r="E29" s="1352"/>
      <c r="F29" s="1352"/>
      <c r="G29" s="1352"/>
      <c r="H29" s="1352"/>
      <c r="I29" s="11"/>
      <c r="K29" s="167"/>
    </row>
    <row r="30" spans="1:11" ht="26.25" thickBot="1">
      <c r="C30" s="146"/>
      <c r="D30" s="1346" t="s">
        <v>133</v>
      </c>
      <c r="E30" s="1347"/>
      <c r="F30" s="1347"/>
      <c r="G30" s="1347"/>
      <c r="H30" s="1348"/>
      <c r="I30" s="146"/>
      <c r="J30"/>
    </row>
    <row r="31" spans="1:11">
      <c r="C31" s="147" t="s">
        <v>134</v>
      </c>
      <c r="D31" s="148" t="s">
        <v>135</v>
      </c>
      <c r="E31" s="148" t="s">
        <v>136</v>
      </c>
      <c r="F31" s="148" t="s">
        <v>137</v>
      </c>
      <c r="G31" s="148" t="s">
        <v>138</v>
      </c>
      <c r="H31" s="149" t="s">
        <v>139</v>
      </c>
      <c r="I31" s="150" t="s">
        <v>140</v>
      </c>
      <c r="J31"/>
      <c r="K31" s="9"/>
    </row>
    <row r="32" spans="1:11">
      <c r="C32" s="151">
        <v>180</v>
      </c>
      <c r="D32" s="152">
        <v>175</v>
      </c>
      <c r="E32" s="152">
        <v>155</v>
      </c>
      <c r="F32" s="152">
        <v>145</v>
      </c>
      <c r="G32" s="152">
        <v>265</v>
      </c>
      <c r="H32" s="152">
        <v>275</v>
      </c>
      <c r="I32" s="153">
        <v>235</v>
      </c>
      <c r="J32"/>
      <c r="K32" s="9"/>
    </row>
    <row r="33" spans="2:11">
      <c r="C33" s="154">
        <v>5</v>
      </c>
      <c r="D33" s="155">
        <v>15</v>
      </c>
      <c r="E33" s="155">
        <v>5</v>
      </c>
      <c r="F33" s="155">
        <v>0</v>
      </c>
      <c r="G33" s="155">
        <v>10</v>
      </c>
      <c r="H33" s="155">
        <v>15</v>
      </c>
      <c r="I33" s="156">
        <v>15</v>
      </c>
      <c r="J33"/>
      <c r="K33" s="9"/>
    </row>
    <row r="34" spans="2:11" ht="18.75">
      <c r="C34" s="154">
        <v>28.7</v>
      </c>
      <c r="D34" s="155">
        <v>24.6</v>
      </c>
      <c r="E34" s="155">
        <v>32.799999999999997</v>
      </c>
      <c r="F34" s="155">
        <v>32.799999999999997</v>
      </c>
      <c r="G34" s="155">
        <v>36.9</v>
      </c>
      <c r="H34" s="155">
        <v>32.799999999999997</v>
      </c>
      <c r="I34" s="156">
        <v>28.7</v>
      </c>
      <c r="J34"/>
      <c r="K34" s="38"/>
    </row>
    <row r="35" spans="2:11" ht="18.75">
      <c r="C35" s="154">
        <v>49.5</v>
      </c>
      <c r="D35" s="155">
        <v>40.5</v>
      </c>
      <c r="E35" s="155">
        <v>36</v>
      </c>
      <c r="F35" s="155">
        <v>32.5</v>
      </c>
      <c r="G35" s="155">
        <v>45</v>
      </c>
      <c r="H35" s="155">
        <v>49.5</v>
      </c>
      <c r="I35" s="156">
        <v>36</v>
      </c>
      <c r="J35"/>
      <c r="K35" s="38"/>
    </row>
    <row r="36" spans="2:11" ht="19.5" thickBot="1">
      <c r="C36" s="157">
        <v>10.5</v>
      </c>
      <c r="D36" s="158">
        <v>14</v>
      </c>
      <c r="E36" s="158">
        <v>14</v>
      </c>
      <c r="F36" s="158">
        <v>10.5</v>
      </c>
      <c r="G36" s="158">
        <v>17.5</v>
      </c>
      <c r="H36" s="158">
        <v>17.5</v>
      </c>
      <c r="I36" s="159">
        <v>7</v>
      </c>
      <c r="J36"/>
      <c r="K36" s="38"/>
    </row>
    <row r="37" spans="2:11" ht="19.5" thickTop="1">
      <c r="C37" s="546">
        <f t="shared" ref="C37:I37" si="0">SUM(C32:C36)</f>
        <v>273.7</v>
      </c>
      <c r="D37" s="546">
        <f t="shared" si="0"/>
        <v>269.10000000000002</v>
      </c>
      <c r="E37" s="546">
        <f t="shared" si="0"/>
        <v>242.8</v>
      </c>
      <c r="F37" s="546">
        <f t="shared" si="0"/>
        <v>220.8</v>
      </c>
      <c r="G37" s="546">
        <f t="shared" si="0"/>
        <v>374.4</v>
      </c>
      <c r="H37" s="546">
        <f t="shared" si="0"/>
        <v>389.8</v>
      </c>
      <c r="I37" s="546">
        <f t="shared" si="0"/>
        <v>321.7</v>
      </c>
      <c r="K37" s="12"/>
    </row>
    <row r="38" spans="2:11" ht="23.25" customHeight="1" thickBot="1">
      <c r="B38" s="1351" t="s">
        <v>624</v>
      </c>
      <c r="C38" s="1351"/>
      <c r="D38" s="1351"/>
      <c r="E38" s="1351"/>
      <c r="F38" s="1351"/>
      <c r="G38" s="1351"/>
      <c r="H38" s="1351"/>
      <c r="I38" s="1351"/>
      <c r="J38"/>
      <c r="K38" s="12"/>
    </row>
    <row r="39" spans="2:11" ht="18.75">
      <c r="B39" s="430" t="s">
        <v>617</v>
      </c>
      <c r="C39" s="431" t="s">
        <v>618</v>
      </c>
      <c r="D39" s="429"/>
      <c r="E39" s="430" t="s">
        <v>619</v>
      </c>
      <c r="F39" s="431" t="s">
        <v>620</v>
      </c>
      <c r="H39" s="430" t="s">
        <v>621</v>
      </c>
      <c r="I39" s="431" t="s">
        <v>622</v>
      </c>
      <c r="J39" s="1349" t="s">
        <v>623</v>
      </c>
      <c r="K39" s="1350"/>
    </row>
    <row r="40" spans="2:11">
      <c r="B40" s="151">
        <v>275</v>
      </c>
      <c r="C40" s="153">
        <v>235</v>
      </c>
      <c r="D40"/>
      <c r="E40" s="151">
        <v>175</v>
      </c>
      <c r="F40" s="153">
        <v>155</v>
      </c>
      <c r="H40" s="151">
        <v>265</v>
      </c>
      <c r="I40" s="153">
        <v>275</v>
      </c>
      <c r="J40" s="960" t="s">
        <v>626</v>
      </c>
      <c r="K40" s="544">
        <f>SUM(C37:I37)</f>
        <v>2092.2999999999997</v>
      </c>
    </row>
    <row r="41" spans="2:11">
      <c r="B41" s="154">
        <v>15</v>
      </c>
      <c r="C41" s="156">
        <v>15</v>
      </c>
      <c r="D41"/>
      <c r="E41" s="154">
        <v>15</v>
      </c>
      <c r="F41" s="156">
        <v>5</v>
      </c>
      <c r="H41" s="154">
        <v>10</v>
      </c>
      <c r="I41" s="156">
        <v>15</v>
      </c>
      <c r="J41" s="960" t="s">
        <v>625</v>
      </c>
      <c r="K41" s="544">
        <f>SUM(B40:C45,E40:F45,H40:I45)</f>
        <v>2346.4</v>
      </c>
    </row>
    <row r="42" spans="2:11">
      <c r="B42" s="154">
        <v>71.5</v>
      </c>
      <c r="C42" s="156">
        <v>61.1</v>
      </c>
      <c r="D42"/>
      <c r="E42" s="154">
        <v>45.5</v>
      </c>
      <c r="F42" s="156">
        <v>40.299999999999997</v>
      </c>
      <c r="H42" s="154">
        <v>68.900000000000006</v>
      </c>
      <c r="I42" s="156">
        <v>71.5</v>
      </c>
      <c r="K42"/>
    </row>
    <row r="43" spans="2:11">
      <c r="B43" s="154">
        <v>32.799999999999997</v>
      </c>
      <c r="C43" s="156">
        <v>28.7</v>
      </c>
      <c r="D43"/>
      <c r="E43" s="154">
        <v>24.6</v>
      </c>
      <c r="F43" s="156">
        <v>32.799999999999997</v>
      </c>
      <c r="H43" s="154">
        <v>36.9</v>
      </c>
      <c r="I43" s="156">
        <v>32.799999999999997</v>
      </c>
      <c r="K43"/>
    </row>
    <row r="44" spans="2:11">
      <c r="B44" s="154">
        <v>49.5</v>
      </c>
      <c r="C44" s="156">
        <v>36</v>
      </c>
      <c r="D44"/>
      <c r="E44" s="154">
        <v>40.5</v>
      </c>
      <c r="F44" s="156">
        <v>36</v>
      </c>
      <c r="H44" s="154">
        <v>45</v>
      </c>
      <c r="I44" s="156">
        <v>49.5</v>
      </c>
      <c r="K44"/>
    </row>
    <row r="45" spans="2:11" ht="15.75" thickBot="1">
      <c r="B45" s="157">
        <v>17.5</v>
      </c>
      <c r="C45" s="159">
        <v>7</v>
      </c>
      <c r="D45"/>
      <c r="E45" s="157">
        <v>14</v>
      </c>
      <c r="F45" s="159">
        <v>14</v>
      </c>
      <c r="H45" s="157">
        <v>17.5</v>
      </c>
      <c r="I45" s="159">
        <v>17.5</v>
      </c>
    </row>
    <row r="46" spans="2:11" ht="15.75" thickTop="1">
      <c r="B46" s="545" t="s">
        <v>143</v>
      </c>
      <c r="C46" s="545"/>
      <c r="D46" s="959">
        <f>SUM(B40:C45)</f>
        <v>844.1</v>
      </c>
      <c r="E46"/>
      <c r="F46" s="545" t="s">
        <v>50</v>
      </c>
      <c r="G46" s="959">
        <f>SUM(E40:F45)</f>
        <v>597.70000000000005</v>
      </c>
      <c r="H46" s="545"/>
      <c r="I46" s="545"/>
      <c r="J46" s="959">
        <f>SUM(H40:I45)</f>
        <v>904.59999999999991</v>
      </c>
    </row>
  </sheetData>
  <mergeCells count="10">
    <mergeCell ref="A1:K1"/>
    <mergeCell ref="D11:H11"/>
    <mergeCell ref="J39:K39"/>
    <mergeCell ref="B38:I38"/>
    <mergeCell ref="J20:K20"/>
    <mergeCell ref="D29:H29"/>
    <mergeCell ref="D30:H30"/>
    <mergeCell ref="B19:C19"/>
    <mergeCell ref="E19:F19"/>
    <mergeCell ref="H19:I19"/>
  </mergeCells>
  <phoneticPr fontId="4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24577" r:id="rId5">
          <objectPr defaultSize="0" autoPict="0" r:id="rId6">
            <anchor moveWithCells="1" sizeWithCells="1">
              <from>
                <xdr:col>3</xdr:col>
                <xdr:colOff>561975</xdr:colOff>
                <xdr:row>10</xdr:row>
                <xdr:rowOff>180975</xdr:rowOff>
              </from>
              <to>
                <xdr:col>3</xdr:col>
                <xdr:colOff>561975</xdr:colOff>
                <xdr:row>10</xdr:row>
                <xdr:rowOff>180975</xdr:rowOff>
              </to>
            </anchor>
          </objectPr>
        </oleObject>
      </mc:Choice>
      <mc:Fallback>
        <oleObject progId="PBrush" shapeId="24577" r:id="rId5"/>
      </mc:Fallback>
    </mc:AlternateContent>
    <mc:AlternateContent xmlns:mc="http://schemas.openxmlformats.org/markup-compatibility/2006">
      <mc:Choice Requires="x14">
        <oleObject progId="PBrush" shapeId="24578" r:id="rId7">
          <objectPr defaultSize="0" autoPict="0" r:id="rId6">
            <anchor moveWithCells="1" sizeWithCells="1">
              <from>
                <xdr:col>3</xdr:col>
                <xdr:colOff>561975</xdr:colOff>
                <xdr:row>10</xdr:row>
                <xdr:rowOff>180975</xdr:rowOff>
              </from>
              <to>
                <xdr:col>3</xdr:col>
                <xdr:colOff>561975</xdr:colOff>
                <xdr:row>10</xdr:row>
                <xdr:rowOff>180975</xdr:rowOff>
              </to>
            </anchor>
          </objectPr>
        </oleObject>
      </mc:Choice>
      <mc:Fallback>
        <oleObject progId="PBrush" shapeId="24578" r:id="rId7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7"/>
  <sheetViews>
    <sheetView showGridLines="0" zoomScaleSheetLayoutView="100" workbookViewId="0">
      <selection activeCell="P14" sqref="P14"/>
    </sheetView>
  </sheetViews>
  <sheetFormatPr defaultColWidth="9.125" defaultRowHeight="15"/>
  <cols>
    <col min="1" max="1" width="3.125" style="24" customWidth="1"/>
    <col min="2" max="2" width="19.875" style="7" customWidth="1"/>
    <col min="3" max="9" width="9.125" style="7" customWidth="1"/>
    <col min="10" max="10" width="9.875" style="7" customWidth="1"/>
    <col min="11" max="16384" width="9.125" style="7"/>
  </cols>
  <sheetData>
    <row r="1" spans="1:11" s="8" customFormat="1" ht="50.1" customHeight="1" thickBot="1">
      <c r="A1" s="1288" t="s">
        <v>359</v>
      </c>
      <c r="B1" s="1288"/>
      <c r="C1" s="1288"/>
      <c r="D1" s="1288"/>
      <c r="E1" s="1288"/>
      <c r="F1" s="1288"/>
      <c r="G1" s="1288"/>
      <c r="H1" s="1288"/>
      <c r="I1" s="1288"/>
      <c r="J1" s="1288"/>
      <c r="K1" s="168"/>
    </row>
    <row r="2" spans="1:11" s="76" customFormat="1" ht="19.5" thickTop="1">
      <c r="A2" s="410" t="s">
        <v>914</v>
      </c>
      <c r="B2" s="410"/>
      <c r="C2" s="410"/>
      <c r="D2" s="410"/>
      <c r="E2" s="412"/>
      <c r="F2" s="412"/>
      <c r="G2" s="412"/>
      <c r="H2" s="412"/>
      <c r="I2" s="413"/>
      <c r="J2" s="413"/>
    </row>
    <row r="3" spans="1:11" s="65" customFormat="1" ht="15.75">
      <c r="A3" s="67">
        <v>1</v>
      </c>
      <c r="B3" s="68" t="s">
        <v>627</v>
      </c>
      <c r="C3" s="66"/>
      <c r="D3" s="66"/>
      <c r="E3" s="66"/>
      <c r="F3" s="66"/>
      <c r="G3" s="66"/>
      <c r="H3" s="66"/>
      <c r="I3" s="66"/>
      <c r="J3" s="66"/>
    </row>
    <row r="4" spans="1:11" s="65" customFormat="1" ht="15.75">
      <c r="A4" s="67">
        <v>2</v>
      </c>
      <c r="B4" s="2" t="s">
        <v>628</v>
      </c>
      <c r="C4" s="66"/>
      <c r="D4" s="66"/>
      <c r="E4" s="66"/>
      <c r="F4" s="66"/>
      <c r="G4" s="66"/>
      <c r="H4" s="66"/>
      <c r="I4" s="66"/>
      <c r="J4" s="66"/>
    </row>
    <row r="5" spans="1:11" ht="15.75">
      <c r="A5" s="67">
        <v>3</v>
      </c>
      <c r="B5" s="66" t="s">
        <v>915</v>
      </c>
      <c r="C5" s="66"/>
      <c r="D5" s="66"/>
      <c r="E5" s="66"/>
      <c r="F5" s="66"/>
      <c r="G5" s="66"/>
      <c r="H5" s="66"/>
      <c r="I5" s="66"/>
      <c r="J5" s="66"/>
      <c r="K5" s="65"/>
    </row>
    <row r="6" spans="1:11" s="66" customFormat="1" ht="15.75">
      <c r="A6" s="67">
        <v>4</v>
      </c>
      <c r="B6" s="66" t="s">
        <v>916</v>
      </c>
      <c r="C6" s="73"/>
      <c r="D6" s="72"/>
      <c r="E6" s="73"/>
      <c r="F6" s="72"/>
      <c r="G6" s="72"/>
      <c r="H6" s="72"/>
      <c r="K6" s="83"/>
    </row>
    <row r="7" spans="1:11" s="66" customFormat="1" ht="15.75">
      <c r="A7" s="67">
        <v>5</v>
      </c>
      <c r="B7" s="66" t="s">
        <v>454</v>
      </c>
      <c r="C7" s="73"/>
      <c r="D7" s="72"/>
      <c r="E7" s="73"/>
      <c r="F7" s="72"/>
      <c r="G7" s="72"/>
      <c r="H7" s="72"/>
      <c r="K7" s="83"/>
    </row>
    <row r="8" spans="1:11" ht="22.5" customHeight="1">
      <c r="C8" s="130"/>
      <c r="D8" s="130"/>
      <c r="E8" s="130"/>
      <c r="F8" s="131" t="s">
        <v>133</v>
      </c>
      <c r="H8" s="130"/>
      <c r="I8" s="130"/>
      <c r="J8" s="46"/>
    </row>
    <row r="9" spans="1:11" s="133" customFormat="1" ht="17.25" customHeight="1">
      <c r="A9" s="65"/>
      <c r="B9" s="70"/>
      <c r="C9" s="23" t="s">
        <v>134</v>
      </c>
      <c r="D9" s="23" t="s">
        <v>135</v>
      </c>
      <c r="E9" s="23" t="s">
        <v>136</v>
      </c>
      <c r="F9" s="23" t="s">
        <v>137</v>
      </c>
      <c r="G9" s="23" t="s">
        <v>138</v>
      </c>
      <c r="H9" s="132" t="s">
        <v>139</v>
      </c>
      <c r="I9" s="132" t="s">
        <v>140</v>
      </c>
      <c r="J9" s="46"/>
      <c r="K9" s="65"/>
    </row>
    <row r="10" spans="1:11" s="133" customFormat="1" ht="25.35" customHeight="1">
      <c r="B10" s="134"/>
      <c r="C10" s="135">
        <v>180</v>
      </c>
      <c r="D10" s="136">
        <v>175</v>
      </c>
      <c r="E10" s="136">
        <v>155</v>
      </c>
      <c r="F10" s="136">
        <v>145</v>
      </c>
      <c r="G10" s="136">
        <v>265</v>
      </c>
      <c r="H10" s="136">
        <v>275</v>
      </c>
      <c r="I10" s="137">
        <v>235</v>
      </c>
      <c r="J10" s="7"/>
      <c r="K10" s="65"/>
    </row>
    <row r="11" spans="1:11" s="133" customFormat="1" ht="17.25" customHeight="1">
      <c r="B11" s="134"/>
      <c r="C11" s="138">
        <v>5</v>
      </c>
      <c r="D11" s="139">
        <v>15</v>
      </c>
      <c r="E11" s="139">
        <v>5</v>
      </c>
      <c r="F11" s="139">
        <v>0</v>
      </c>
      <c r="G11" s="139">
        <v>10</v>
      </c>
      <c r="H11" s="139">
        <v>15</v>
      </c>
      <c r="I11" s="140">
        <v>15</v>
      </c>
      <c r="J11" s="7"/>
      <c r="K11" s="65"/>
    </row>
    <row r="12" spans="1:11" s="133" customFormat="1" ht="17.25" customHeight="1">
      <c r="B12" s="134"/>
      <c r="C12" s="138">
        <v>46.8</v>
      </c>
      <c r="D12" s="139">
        <v>45.5</v>
      </c>
      <c r="E12" s="139">
        <v>40.299999999999997</v>
      </c>
      <c r="F12" s="139">
        <v>37.700000000000003</v>
      </c>
      <c r="G12" s="139">
        <v>68.900000000000006</v>
      </c>
      <c r="H12" s="139">
        <v>71.5</v>
      </c>
      <c r="I12" s="140">
        <v>61.1</v>
      </c>
      <c r="J12" s="7"/>
    </row>
    <row r="13" spans="1:11" s="133" customFormat="1" ht="17.25" customHeight="1">
      <c r="B13" s="134"/>
      <c r="C13" s="138">
        <v>28.7</v>
      </c>
      <c r="D13" s="139">
        <v>24.6</v>
      </c>
      <c r="E13" s="139">
        <v>32.799999999999997</v>
      </c>
      <c r="F13" s="139">
        <v>32.799999999999997</v>
      </c>
      <c r="G13" s="139">
        <v>36.9</v>
      </c>
      <c r="H13" s="139">
        <v>32.799999999999997</v>
      </c>
      <c r="I13" s="140">
        <v>28.7</v>
      </c>
      <c r="J13" s="7"/>
    </row>
    <row r="14" spans="1:11" s="133" customFormat="1" ht="17.25" customHeight="1">
      <c r="B14" s="134"/>
      <c r="C14" s="138">
        <v>49.5</v>
      </c>
      <c r="D14" s="139">
        <v>40.5</v>
      </c>
      <c r="E14" s="139">
        <v>36</v>
      </c>
      <c r="F14" s="139">
        <v>32.5</v>
      </c>
      <c r="G14" s="139">
        <v>45</v>
      </c>
      <c r="H14" s="139">
        <v>49.5</v>
      </c>
      <c r="I14" s="140">
        <v>36</v>
      </c>
      <c r="J14" s="7"/>
    </row>
    <row r="15" spans="1:11" s="133" customFormat="1" ht="17.25" customHeight="1" thickBot="1">
      <c r="B15" s="134"/>
      <c r="C15" s="141">
        <v>10.5</v>
      </c>
      <c r="D15" s="142">
        <v>14</v>
      </c>
      <c r="E15" s="142">
        <v>14</v>
      </c>
      <c r="F15" s="142">
        <v>10.5</v>
      </c>
      <c r="G15" s="142">
        <v>17.5</v>
      </c>
      <c r="H15" s="142">
        <v>17.5</v>
      </c>
      <c r="I15" s="143">
        <v>7</v>
      </c>
      <c r="J15" s="960" t="s">
        <v>50</v>
      </c>
    </row>
    <row r="16" spans="1:11" s="14" customFormat="1" ht="17.25" customHeight="1" thickTop="1">
      <c r="B16" s="144" t="s">
        <v>144</v>
      </c>
      <c r="C16" s="787">
        <f>SUM(C10:C15)</f>
        <v>320.5</v>
      </c>
      <c r="D16" s="787">
        <f t="shared" ref="D16:I16" si="0">SUM(D10:D15)</f>
        <v>314.60000000000002</v>
      </c>
      <c r="E16" s="787">
        <f t="shared" si="0"/>
        <v>283.10000000000002</v>
      </c>
      <c r="F16" s="787">
        <f t="shared" si="0"/>
        <v>258.5</v>
      </c>
      <c r="G16" s="787">
        <f t="shared" si="0"/>
        <v>443.29999999999995</v>
      </c>
      <c r="H16" s="787">
        <f t="shared" si="0"/>
        <v>461.3</v>
      </c>
      <c r="I16" s="787">
        <f t="shared" si="0"/>
        <v>382.8</v>
      </c>
      <c r="J16" s="790"/>
    </row>
    <row r="17" spans="1:10" ht="6.75" customHeight="1">
      <c r="A17" s="7"/>
      <c r="B17" s="169"/>
      <c r="C17" s="169"/>
      <c r="D17" s="169"/>
      <c r="E17" s="169"/>
      <c r="F17" s="169"/>
      <c r="G17" s="169"/>
      <c r="H17" s="169"/>
      <c r="J17" s="2"/>
    </row>
    <row r="18" spans="1:10" s="170" customFormat="1" ht="17.25" customHeight="1">
      <c r="B18" s="123" t="s">
        <v>145</v>
      </c>
      <c r="C18" s="961"/>
      <c r="D18" s="171"/>
      <c r="E18" s="171"/>
      <c r="F18" s="171"/>
      <c r="G18" s="171"/>
      <c r="H18" s="171"/>
      <c r="I18" s="171"/>
      <c r="J18" s="172"/>
    </row>
    <row r="19" spans="1:10" s="170" customFormat="1" ht="17.25" customHeight="1">
      <c r="B19" s="123" t="s">
        <v>146</v>
      </c>
      <c r="C19" s="961"/>
      <c r="D19" s="171"/>
      <c r="E19" s="171"/>
      <c r="F19" s="171"/>
      <c r="G19" s="171"/>
      <c r="H19" s="171"/>
      <c r="I19" s="171"/>
      <c r="J19" s="172"/>
    </row>
    <row r="20" spans="1:10" s="170" customFormat="1" ht="17.25" customHeight="1">
      <c r="B20" s="123" t="s">
        <v>147</v>
      </c>
      <c r="C20" s="961"/>
      <c r="D20" s="171"/>
      <c r="E20" s="171"/>
      <c r="F20" s="171"/>
      <c r="G20" s="171"/>
      <c r="H20" s="171"/>
      <c r="I20" s="171"/>
      <c r="J20" s="172"/>
    </row>
    <row r="21" spans="1:10" s="170" customFormat="1" ht="12" customHeight="1">
      <c r="B21" s="123"/>
      <c r="C21" s="962"/>
      <c r="D21" s="171"/>
      <c r="E21" s="171"/>
      <c r="F21" s="171"/>
      <c r="G21" s="171"/>
      <c r="H21" s="171"/>
      <c r="I21" s="171"/>
      <c r="J21" s="172"/>
    </row>
    <row r="22" spans="1:10" s="170" customFormat="1" ht="17.25" customHeight="1">
      <c r="B22" s="123" t="s">
        <v>148</v>
      </c>
      <c r="C22" s="961"/>
      <c r="D22" s="1354" t="s">
        <v>51</v>
      </c>
      <c r="E22" s="1354"/>
      <c r="F22" s="1354"/>
      <c r="G22" s="1354"/>
      <c r="H22" s="1354"/>
      <c r="I22" s="1354"/>
      <c r="J22" s="172"/>
    </row>
    <row r="23" spans="1:10" ht="27" thickBot="1">
      <c r="A23" s="145"/>
      <c r="B23" s="173"/>
      <c r="D23" s="1355" t="s">
        <v>133</v>
      </c>
      <c r="E23" s="1355"/>
      <c r="F23" s="1355"/>
      <c r="G23" s="1355"/>
      <c r="H23" s="1355"/>
      <c r="I23" s="1355"/>
      <c r="J23" s="46"/>
    </row>
    <row r="24" spans="1:10" ht="51" customHeight="1">
      <c r="B24" s="174"/>
      <c r="C24" s="175" t="s">
        <v>134</v>
      </c>
      <c r="D24" s="176" t="s">
        <v>135</v>
      </c>
      <c r="E24" s="176" t="s">
        <v>136</v>
      </c>
      <c r="F24" s="176" t="s">
        <v>137</v>
      </c>
      <c r="G24" s="176" t="s">
        <v>138</v>
      </c>
      <c r="H24" s="177" t="s">
        <v>139</v>
      </c>
      <c r="I24" s="178" t="s">
        <v>140</v>
      </c>
      <c r="J24" s="46"/>
    </row>
    <row r="25" spans="1:10" ht="18.75">
      <c r="B25" s="134"/>
      <c r="C25" s="179">
        <v>180</v>
      </c>
      <c r="D25" s="180">
        <v>175</v>
      </c>
      <c r="E25" s="180">
        <v>155</v>
      </c>
      <c r="F25" s="180">
        <v>145</v>
      </c>
      <c r="G25" s="180">
        <v>265</v>
      </c>
      <c r="H25" s="181">
        <v>275</v>
      </c>
      <c r="I25" s="182">
        <v>235</v>
      </c>
    </row>
    <row r="26" spans="1:10" ht="18.75">
      <c r="B26" s="134"/>
      <c r="C26" s="183">
        <v>5</v>
      </c>
      <c r="D26" s="184">
        <v>15</v>
      </c>
      <c r="E26" s="184">
        <v>5</v>
      </c>
      <c r="F26" s="184">
        <v>0</v>
      </c>
      <c r="G26" s="184">
        <v>10</v>
      </c>
      <c r="H26" s="185">
        <v>15</v>
      </c>
      <c r="I26" s="186">
        <v>15</v>
      </c>
    </row>
    <row r="27" spans="1:10" ht="18.75">
      <c r="B27" s="134"/>
      <c r="C27" s="183">
        <v>46.8</v>
      </c>
      <c r="D27" s="184">
        <v>45.5</v>
      </c>
      <c r="E27" s="184">
        <v>40.299999999999997</v>
      </c>
      <c r="F27" s="184">
        <v>37.700000000000003</v>
      </c>
      <c r="G27" s="184">
        <v>68.900000000000006</v>
      </c>
      <c r="H27" s="185">
        <v>71.5</v>
      </c>
      <c r="I27" s="186">
        <v>61.1</v>
      </c>
    </row>
    <row r="28" spans="1:10" ht="18.75">
      <c r="B28" s="134"/>
      <c r="C28" s="183">
        <v>28.7</v>
      </c>
      <c r="D28" s="184">
        <v>24.6</v>
      </c>
      <c r="E28" s="184">
        <v>32.799999999999997</v>
      </c>
      <c r="F28" s="184">
        <v>32.799999999999997</v>
      </c>
      <c r="G28" s="184">
        <v>36.9</v>
      </c>
      <c r="H28" s="185">
        <v>32.799999999999997</v>
      </c>
      <c r="I28" s="186">
        <v>28.7</v>
      </c>
    </row>
    <row r="29" spans="1:10" ht="18.75">
      <c r="B29" s="134"/>
      <c r="C29" s="183">
        <v>49.5</v>
      </c>
      <c r="D29" s="184">
        <v>40.5</v>
      </c>
      <c r="E29" s="184">
        <v>36</v>
      </c>
      <c r="F29" s="184">
        <v>32.5</v>
      </c>
      <c r="G29" s="184">
        <v>45</v>
      </c>
      <c r="H29" s="185">
        <v>49.5</v>
      </c>
      <c r="I29" s="186">
        <v>36</v>
      </c>
    </row>
    <row r="30" spans="1:10" ht="19.5" thickBot="1">
      <c r="B30" s="134"/>
      <c r="C30" s="187">
        <v>10.5</v>
      </c>
      <c r="D30" s="188">
        <v>14</v>
      </c>
      <c r="E30" s="188">
        <v>14</v>
      </c>
      <c r="F30" s="188">
        <v>10.5</v>
      </c>
      <c r="G30" s="188">
        <v>17.5</v>
      </c>
      <c r="H30" s="189">
        <v>17.5</v>
      </c>
      <c r="I30" s="190">
        <v>7</v>
      </c>
      <c r="J30" s="7" t="s">
        <v>141</v>
      </c>
    </row>
    <row r="31" spans="1:10" ht="15.75" thickTop="1">
      <c r="B31" s="144" t="s">
        <v>144</v>
      </c>
      <c r="C31" s="787">
        <f t="shared" ref="C31:I31" si="1">SUM(C25:C30)</f>
        <v>320.5</v>
      </c>
      <c r="D31" s="787">
        <f t="shared" si="1"/>
        <v>314.60000000000002</v>
      </c>
      <c r="E31" s="787">
        <f t="shared" si="1"/>
        <v>283.10000000000002</v>
      </c>
      <c r="F31" s="787">
        <f t="shared" si="1"/>
        <v>258.5</v>
      </c>
      <c r="G31" s="787">
        <f t="shared" si="1"/>
        <v>443.29999999999995</v>
      </c>
      <c r="H31" s="787">
        <f t="shared" si="1"/>
        <v>461.3</v>
      </c>
      <c r="I31" s="787">
        <f t="shared" si="1"/>
        <v>382.8</v>
      </c>
      <c r="J31" s="789">
        <f>SUM(C31:I31)</f>
        <v>2464.1000000000004</v>
      </c>
    </row>
    <row r="32" spans="1:10" ht="6.75" customHeight="1">
      <c r="A32" s="7"/>
      <c r="B32" s="169"/>
      <c r="C32" s="169"/>
      <c r="D32" s="169"/>
      <c r="E32" s="169"/>
      <c r="F32" s="169"/>
      <c r="G32" s="169"/>
      <c r="H32" s="169"/>
      <c r="J32" s="2"/>
    </row>
    <row r="33" spans="1:9" s="123" customFormat="1" ht="12.75">
      <c r="B33" s="123" t="s">
        <v>149</v>
      </c>
      <c r="C33" s="961">
        <f>MIN(C25:I30)</f>
        <v>0</v>
      </c>
      <c r="E33" s="191"/>
      <c r="F33" s="191"/>
      <c r="G33" s="191"/>
      <c r="H33" s="191"/>
    </row>
    <row r="34" spans="1:9" s="123" customFormat="1" ht="12.75">
      <c r="A34" s="192"/>
      <c r="B34" s="123" t="s">
        <v>150</v>
      </c>
      <c r="C34" s="961">
        <v>275</v>
      </c>
      <c r="E34" s="191"/>
      <c r="F34" s="191"/>
      <c r="G34" s="191"/>
      <c r="H34" s="191"/>
    </row>
    <row r="35" spans="1:9" s="123" customFormat="1" ht="12.75">
      <c r="A35" s="192"/>
      <c r="B35" s="123" t="s">
        <v>151</v>
      </c>
      <c r="C35" s="961">
        <f>AVERAGE(C25:I30)</f>
        <v>58.669047619047618</v>
      </c>
      <c r="E35" s="191"/>
      <c r="F35" s="191"/>
      <c r="G35" s="191"/>
      <c r="H35" s="191"/>
    </row>
    <row r="36" spans="1:9" s="123" customFormat="1" ht="12.75">
      <c r="A36" s="192"/>
      <c r="C36" s="963"/>
    </row>
    <row r="37" spans="1:9" s="123" customFormat="1" ht="12.75">
      <c r="A37" s="192"/>
      <c r="B37" s="123" t="s">
        <v>148</v>
      </c>
      <c r="C37" s="964">
        <f>SUM(C31:I31)</f>
        <v>2464.1000000000004</v>
      </c>
      <c r="D37" s="788"/>
      <c r="E37" s="788"/>
      <c r="F37" s="788"/>
      <c r="G37" s="788"/>
      <c r="H37" s="788"/>
      <c r="I37" s="788"/>
    </row>
  </sheetData>
  <mergeCells count="3">
    <mergeCell ref="D22:I22"/>
    <mergeCell ref="D23:I23"/>
    <mergeCell ref="A1:J1"/>
  </mergeCells>
  <phoneticPr fontId="4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25601" r:id="rId5">
          <objectPr defaultSize="0" autoPict="0" r:id="rId6">
            <anchor moveWithCells="1" sizeWithCells="1">
              <from>
                <xdr:col>2</xdr:col>
                <xdr:colOff>619125</xdr:colOff>
                <xdr:row>14</xdr:row>
                <xdr:rowOff>200025</xdr:rowOff>
              </from>
              <to>
                <xdr:col>2</xdr:col>
                <xdr:colOff>619125</xdr:colOff>
                <xdr:row>14</xdr:row>
                <xdr:rowOff>200025</xdr:rowOff>
              </to>
            </anchor>
          </objectPr>
        </oleObject>
      </mc:Choice>
      <mc:Fallback>
        <oleObject progId="PBrush" shapeId="25601" r:id="rId5"/>
      </mc:Fallback>
    </mc:AlternateContent>
    <mc:AlternateContent xmlns:mc="http://schemas.openxmlformats.org/markup-compatibility/2006">
      <mc:Choice Requires="x14">
        <oleObject progId="PBrush" shapeId="25602" r:id="rId7">
          <objectPr defaultSize="0" autoPict="0" r:id="rId6">
            <anchor moveWithCells="1" sizeWithCells="1">
              <from>
                <xdr:col>2</xdr:col>
                <xdr:colOff>619125</xdr:colOff>
                <xdr:row>14</xdr:row>
                <xdr:rowOff>200025</xdr:rowOff>
              </from>
              <to>
                <xdr:col>2</xdr:col>
                <xdr:colOff>619125</xdr:colOff>
                <xdr:row>14</xdr:row>
                <xdr:rowOff>200025</xdr:rowOff>
              </to>
            </anchor>
          </objectPr>
        </oleObject>
      </mc:Choice>
      <mc:Fallback>
        <oleObject progId="PBrush" shapeId="25602" r:id="rId7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43"/>
  <sheetViews>
    <sheetView showGridLines="0" zoomScaleSheetLayoutView="100" workbookViewId="0">
      <selection activeCell="L39" sqref="L39"/>
    </sheetView>
  </sheetViews>
  <sheetFormatPr defaultColWidth="9.125" defaultRowHeight="15"/>
  <cols>
    <col min="1" max="1" width="3.375" style="211" customWidth="1"/>
    <col min="2" max="2" width="21" style="118" customWidth="1"/>
    <col min="3" max="7" width="8.875" style="118" customWidth="1"/>
    <col min="8" max="8" width="12.875" style="118" customWidth="1"/>
    <col min="9" max="9" width="14.875" style="118" customWidth="1"/>
    <col min="10" max="16384" width="9.125" style="118"/>
  </cols>
  <sheetData>
    <row r="1" spans="1:11" s="8" customFormat="1" ht="50.1" customHeight="1" thickBot="1">
      <c r="A1" s="1288" t="s">
        <v>638</v>
      </c>
      <c r="B1" s="1288"/>
      <c r="C1" s="1288"/>
      <c r="D1" s="1288"/>
      <c r="E1" s="1288"/>
      <c r="F1" s="1288"/>
      <c r="G1" s="1288"/>
      <c r="H1" s="1288"/>
      <c r="I1" s="1288"/>
      <c r="J1" s="168"/>
      <c r="K1" s="168"/>
    </row>
    <row r="2" spans="1:11" s="193" customFormat="1" ht="19.5" thickTop="1">
      <c r="A2" s="1234" t="s">
        <v>639</v>
      </c>
      <c r="B2" s="410"/>
      <c r="C2" s="410"/>
      <c r="D2" s="412"/>
      <c r="E2" s="412"/>
      <c r="F2" s="412"/>
      <c r="G2" s="412"/>
      <c r="H2" s="413"/>
      <c r="I2" s="413"/>
    </row>
    <row r="3" spans="1:11" s="115" customFormat="1" ht="15.75">
      <c r="A3" s="67">
        <v>1</v>
      </c>
      <c r="B3" s="194" t="s">
        <v>630</v>
      </c>
      <c r="C3" s="78"/>
      <c r="D3" s="78"/>
      <c r="E3" s="78"/>
      <c r="F3" s="78"/>
      <c r="G3" s="78"/>
      <c r="H3" s="78"/>
      <c r="I3" s="78"/>
    </row>
    <row r="4" spans="1:11" s="115" customFormat="1" ht="15.75">
      <c r="A4" s="67">
        <v>2</v>
      </c>
      <c r="B4" s="195" t="s">
        <v>629</v>
      </c>
      <c r="C4" s="80"/>
      <c r="D4" s="80"/>
      <c r="E4" s="80"/>
      <c r="F4" s="80"/>
      <c r="G4" s="80"/>
      <c r="H4" s="80"/>
      <c r="I4" s="80"/>
    </row>
    <row r="5" spans="1:11" s="115" customFormat="1" ht="15.75">
      <c r="A5" s="67">
        <v>3</v>
      </c>
      <c r="B5" s="79" t="s">
        <v>631</v>
      </c>
      <c r="C5" s="80"/>
      <c r="D5" s="80"/>
      <c r="E5" s="80"/>
      <c r="F5" s="80"/>
      <c r="G5" s="80"/>
      <c r="H5" s="80"/>
      <c r="I5" s="80"/>
    </row>
    <row r="6" spans="1:11" s="115" customFormat="1" ht="15.75">
      <c r="A6" s="67">
        <v>4</v>
      </c>
      <c r="B6" s="81" t="s">
        <v>632</v>
      </c>
      <c r="C6" s="80"/>
      <c r="D6" s="80"/>
      <c r="E6" s="80"/>
      <c r="F6" s="80"/>
      <c r="G6" s="80"/>
      <c r="H6" s="80"/>
      <c r="I6" s="80"/>
    </row>
    <row r="7" spans="1:11" s="115" customFormat="1" ht="15.75">
      <c r="A7" s="67">
        <v>5</v>
      </c>
      <c r="B7" s="196" t="s">
        <v>152</v>
      </c>
      <c r="C7" s="197"/>
      <c r="D7" s="197"/>
      <c r="E7" s="197"/>
      <c r="F7" s="197"/>
      <c r="G7" s="197"/>
      <c r="H7" s="197"/>
      <c r="I7" s="197"/>
    </row>
    <row r="8" spans="1:11" s="193" customFormat="1" ht="18.75">
      <c r="A8" s="1234" t="s">
        <v>153</v>
      </c>
      <c r="B8" s="410"/>
      <c r="C8" s="410"/>
      <c r="D8" s="412"/>
      <c r="E8" s="412"/>
      <c r="F8" s="412"/>
      <c r="G8" s="412"/>
      <c r="H8" s="413"/>
      <c r="I8" s="413"/>
    </row>
    <row r="9" spans="1:11" s="66" customFormat="1" ht="15.75">
      <c r="A9" s="67">
        <v>1</v>
      </c>
      <c r="B9" s="198" t="s">
        <v>633</v>
      </c>
      <c r="C9" s="199"/>
      <c r="D9" s="200"/>
      <c r="E9" s="199"/>
      <c r="F9" s="200"/>
      <c r="G9" s="200"/>
      <c r="H9" s="200"/>
      <c r="I9" s="198"/>
      <c r="J9" s="15"/>
    </row>
    <row r="10" spans="1:11" s="66" customFormat="1" ht="18.75">
      <c r="A10" s="67">
        <v>2</v>
      </c>
      <c r="B10" s="201" t="s">
        <v>154</v>
      </c>
      <c r="C10" s="202"/>
      <c r="D10" s="203"/>
      <c r="E10" s="202"/>
      <c r="F10" s="202"/>
      <c r="G10" s="202"/>
      <c r="H10" s="202"/>
      <c r="I10" s="202"/>
      <c r="J10" s="15"/>
    </row>
    <row r="11" spans="1:11" s="133" customFormat="1" ht="18.75">
      <c r="A11" s="67">
        <v>3</v>
      </c>
      <c r="B11" s="204" t="s">
        <v>917</v>
      </c>
      <c r="C11" s="202"/>
      <c r="D11" s="203"/>
      <c r="E11" s="202"/>
      <c r="F11" s="202"/>
      <c r="G11" s="202"/>
      <c r="H11" s="202"/>
      <c r="I11" s="202"/>
      <c r="J11" s="115"/>
    </row>
    <row r="12" spans="1:11" s="133" customFormat="1" ht="18.75">
      <c r="A12" s="67">
        <v>4</v>
      </c>
      <c r="B12" s="205" t="s">
        <v>634</v>
      </c>
      <c r="C12" s="206"/>
      <c r="D12" s="206"/>
      <c r="E12" s="206"/>
      <c r="F12" s="206"/>
      <c r="G12" s="206"/>
      <c r="H12" s="206"/>
      <c r="I12" s="206"/>
    </row>
    <row r="13" spans="1:11" ht="15.75">
      <c r="A13" s="67">
        <v>5</v>
      </c>
      <c r="B13" s="204" t="s">
        <v>155</v>
      </c>
      <c r="C13" s="207"/>
      <c r="D13" s="207"/>
      <c r="E13" s="207"/>
      <c r="F13" s="207"/>
      <c r="G13" s="207"/>
      <c r="H13" s="207"/>
      <c r="I13" s="207"/>
    </row>
    <row r="14" spans="1:11" ht="15.75">
      <c r="A14" s="67">
        <v>6</v>
      </c>
      <c r="B14" s="204" t="s">
        <v>156</v>
      </c>
      <c r="C14" s="207"/>
      <c r="D14" s="207"/>
      <c r="E14" s="207"/>
      <c r="F14" s="207"/>
      <c r="G14" s="207"/>
      <c r="H14" s="207"/>
      <c r="I14" s="207"/>
    </row>
    <row r="15" spans="1:11" ht="15.75">
      <c r="A15" s="67">
        <v>7</v>
      </c>
      <c r="B15" s="204" t="s">
        <v>636</v>
      </c>
      <c r="C15" s="207"/>
      <c r="D15" s="207"/>
      <c r="E15" s="207"/>
      <c r="F15" s="207"/>
      <c r="G15" s="207"/>
      <c r="H15" s="207"/>
      <c r="I15" s="207"/>
    </row>
    <row r="16" spans="1:11" ht="15.75">
      <c r="A16" s="67">
        <v>8</v>
      </c>
      <c r="B16" s="204" t="s">
        <v>635</v>
      </c>
      <c r="C16" s="207"/>
      <c r="D16" s="207"/>
      <c r="E16" s="207"/>
      <c r="F16" s="207"/>
      <c r="G16" s="207"/>
      <c r="H16" s="207"/>
      <c r="I16" s="207"/>
    </row>
    <row r="17" spans="1:9" ht="15.75">
      <c r="A17" s="67">
        <v>9</v>
      </c>
      <c r="B17" s="205" t="s">
        <v>171</v>
      </c>
      <c r="C17" s="207"/>
      <c r="D17" s="207"/>
      <c r="E17" s="207"/>
      <c r="F17" s="207"/>
      <c r="G17" s="207"/>
      <c r="H17" s="207"/>
      <c r="I17" s="207"/>
    </row>
    <row r="18" spans="1:9" ht="15.75">
      <c r="A18" s="67">
        <v>10</v>
      </c>
      <c r="B18" s="204" t="s">
        <v>155</v>
      </c>
      <c r="C18" s="207"/>
      <c r="D18" s="207"/>
      <c r="E18" s="207"/>
      <c r="F18" s="207"/>
      <c r="G18" s="207"/>
      <c r="H18" s="207"/>
      <c r="I18" s="207"/>
    </row>
    <row r="19" spans="1:9" ht="15.75">
      <c r="A19" s="67">
        <v>11</v>
      </c>
      <c r="B19" s="204" t="s">
        <v>157</v>
      </c>
      <c r="C19" s="207"/>
      <c r="D19" s="207"/>
      <c r="E19" s="207"/>
      <c r="F19" s="207"/>
      <c r="G19" s="207"/>
      <c r="H19" s="207"/>
      <c r="I19" s="207"/>
    </row>
    <row r="20" spans="1:9" ht="16.5" thickBot="1">
      <c r="A20" s="67">
        <v>12</v>
      </c>
      <c r="B20" s="208" t="s">
        <v>637</v>
      </c>
      <c r="C20" s="209"/>
      <c r="D20" s="209"/>
      <c r="E20" s="209"/>
      <c r="F20" s="209"/>
      <c r="G20" s="209"/>
      <c r="H20" s="209"/>
      <c r="I20" s="209"/>
    </row>
    <row r="21" spans="1:9" ht="17.25" customHeight="1" thickBot="1">
      <c r="A21" s="210"/>
      <c r="B21" s="1357" t="s">
        <v>158</v>
      </c>
      <c r="C21" s="1358"/>
      <c r="D21" s="1358"/>
      <c r="E21" s="1358"/>
      <c r="F21" s="1358"/>
      <c r="G21" s="1358"/>
      <c r="H21" s="1358"/>
      <c r="I21" s="1359"/>
    </row>
    <row r="22" spans="1:9">
      <c r="B22" s="212"/>
      <c r="C22" s="223">
        <v>2010</v>
      </c>
      <c r="D22" s="223">
        <v>2011</v>
      </c>
      <c r="E22" s="223">
        <v>2012</v>
      </c>
      <c r="F22" s="223">
        <v>2013</v>
      </c>
      <c r="G22" s="223">
        <v>2014</v>
      </c>
      <c r="H22" s="212" t="s">
        <v>159</v>
      </c>
      <c r="I22" s="213" t="s">
        <v>160</v>
      </c>
    </row>
    <row r="23" spans="1:9">
      <c r="B23" s="214" t="s">
        <v>161</v>
      </c>
      <c r="C23" s="215">
        <v>42</v>
      </c>
      <c r="D23" s="215">
        <v>8</v>
      </c>
      <c r="E23" s="215">
        <v>0</v>
      </c>
      <c r="F23" s="215">
        <v>3</v>
      </c>
      <c r="G23" s="215">
        <v>5</v>
      </c>
      <c r="H23" s="216"/>
      <c r="I23" s="548"/>
    </row>
    <row r="24" spans="1:9">
      <c r="B24" s="214" t="s">
        <v>162</v>
      </c>
      <c r="C24" s="217">
        <v>25</v>
      </c>
      <c r="D24" s="217">
        <v>21</v>
      </c>
      <c r="E24" s="217">
        <v>4</v>
      </c>
      <c r="F24" s="217">
        <v>14</v>
      </c>
      <c r="G24" s="217">
        <v>14</v>
      </c>
      <c r="H24" s="218"/>
      <c r="I24" s="549"/>
    </row>
    <row r="25" spans="1:9">
      <c r="B25" s="214" t="s">
        <v>163</v>
      </c>
      <c r="C25" s="217">
        <v>25</v>
      </c>
      <c r="D25" s="217">
        <v>30</v>
      </c>
      <c r="E25" s="217">
        <v>25</v>
      </c>
      <c r="F25" s="217">
        <v>28</v>
      </c>
      <c r="G25" s="217">
        <v>28</v>
      </c>
      <c r="H25" s="218"/>
      <c r="I25" s="549"/>
    </row>
    <row r="26" spans="1:9">
      <c r="B26" s="214" t="s">
        <v>164</v>
      </c>
      <c r="C26" s="217">
        <v>14</v>
      </c>
      <c r="D26" s="217">
        <v>14</v>
      </c>
      <c r="E26" s="217">
        <v>14</v>
      </c>
      <c r="F26" s="217">
        <v>21</v>
      </c>
      <c r="G26" s="217">
        <v>23</v>
      </c>
      <c r="H26" s="218"/>
      <c r="I26" s="549"/>
    </row>
    <row r="27" spans="1:9">
      <c r="B27" s="214" t="s">
        <v>165</v>
      </c>
      <c r="C27" s="217">
        <v>25</v>
      </c>
      <c r="D27" s="217">
        <v>19</v>
      </c>
      <c r="E27" s="217">
        <v>23</v>
      </c>
      <c r="F27" s="217">
        <v>14</v>
      </c>
      <c r="G27" s="217">
        <v>21</v>
      </c>
      <c r="H27" s="218"/>
      <c r="I27" s="549"/>
    </row>
    <row r="28" spans="1:9">
      <c r="B28" s="214" t="s">
        <v>166</v>
      </c>
      <c r="C28" s="217">
        <v>8</v>
      </c>
      <c r="D28" s="217">
        <v>14</v>
      </c>
      <c r="E28" s="217">
        <v>29</v>
      </c>
      <c r="F28" s="217">
        <v>3</v>
      </c>
      <c r="G28" s="217">
        <v>14</v>
      </c>
      <c r="H28" s="218"/>
      <c r="I28" s="549"/>
    </row>
    <row r="29" spans="1:9">
      <c r="B29" s="214" t="s">
        <v>167</v>
      </c>
      <c r="C29" s="219">
        <v>16</v>
      </c>
      <c r="D29" s="219">
        <v>16</v>
      </c>
      <c r="E29" s="219">
        <v>30</v>
      </c>
      <c r="F29" s="219">
        <v>5</v>
      </c>
      <c r="G29" s="219">
        <v>12</v>
      </c>
      <c r="H29" s="220"/>
      <c r="I29" s="550"/>
    </row>
    <row r="30" spans="1:9" ht="8.1" customHeight="1"/>
    <row r="31" spans="1:9" ht="18.75">
      <c r="C31" s="1356" t="s">
        <v>51</v>
      </c>
      <c r="D31" s="1356"/>
      <c r="E31" s="1356"/>
      <c r="F31" s="1356"/>
      <c r="G31" s="1356"/>
      <c r="H31" s="1356"/>
      <c r="I31" s="221" t="s">
        <v>168</v>
      </c>
    </row>
    <row r="32" spans="1:9">
      <c r="B32" s="222"/>
      <c r="C32" s="223">
        <v>2010</v>
      </c>
      <c r="D32" s="223">
        <v>2011</v>
      </c>
      <c r="E32" s="223">
        <v>2012</v>
      </c>
      <c r="F32" s="223">
        <v>2013</v>
      </c>
      <c r="G32" s="223">
        <v>2014</v>
      </c>
      <c r="H32" s="222" t="s">
        <v>159</v>
      </c>
      <c r="I32" s="224" t="s">
        <v>160</v>
      </c>
    </row>
    <row r="33" spans="2:9">
      <c r="B33" s="222" t="s">
        <v>161</v>
      </c>
      <c r="C33" s="215">
        <v>42</v>
      </c>
      <c r="D33" s="215">
        <v>8</v>
      </c>
      <c r="E33" s="215">
        <v>0</v>
      </c>
      <c r="F33" s="215">
        <v>3</v>
      </c>
      <c r="G33" s="215">
        <v>5</v>
      </c>
      <c r="H33" s="225">
        <f t="shared" ref="H33:H38" si="0">SUM(C33:G33)</f>
        <v>58</v>
      </c>
      <c r="I33" s="226" t="str">
        <f>IF(H33&gt;100,"ja","nee")</f>
        <v>nee</v>
      </c>
    </row>
    <row r="34" spans="2:9">
      <c r="B34" s="222" t="s">
        <v>162</v>
      </c>
      <c r="C34" s="217">
        <v>25</v>
      </c>
      <c r="D34" s="217">
        <v>21</v>
      </c>
      <c r="E34" s="217">
        <v>4</v>
      </c>
      <c r="F34" s="217">
        <v>14</v>
      </c>
      <c r="G34" s="217">
        <v>14</v>
      </c>
      <c r="H34" s="225">
        <v>120</v>
      </c>
      <c r="I34" s="226" t="str">
        <f t="shared" ref="I34:I39" si="1">IF(H34&gt;100,"ja","nee")</f>
        <v>ja</v>
      </c>
    </row>
    <row r="35" spans="2:9">
      <c r="B35" s="222" t="s">
        <v>163</v>
      </c>
      <c r="C35" s="217">
        <v>25</v>
      </c>
      <c r="D35" s="217">
        <v>30</v>
      </c>
      <c r="E35" s="217">
        <v>25</v>
      </c>
      <c r="F35" s="217">
        <v>28</v>
      </c>
      <c r="G35" s="217">
        <v>28</v>
      </c>
      <c r="H35" s="225">
        <f t="shared" si="0"/>
        <v>136</v>
      </c>
      <c r="I35" s="226" t="str">
        <f t="shared" si="1"/>
        <v>ja</v>
      </c>
    </row>
    <row r="36" spans="2:9">
      <c r="B36" s="222" t="s">
        <v>164</v>
      </c>
      <c r="C36" s="217">
        <v>14</v>
      </c>
      <c r="D36" s="217">
        <v>14</v>
      </c>
      <c r="E36" s="217">
        <v>14</v>
      </c>
      <c r="F36" s="217">
        <v>21</v>
      </c>
      <c r="G36" s="217">
        <v>23</v>
      </c>
      <c r="H36" s="225">
        <f t="shared" si="0"/>
        <v>86</v>
      </c>
      <c r="I36" s="226" t="str">
        <f t="shared" si="1"/>
        <v>nee</v>
      </c>
    </row>
    <row r="37" spans="2:9">
      <c r="B37" s="222" t="s">
        <v>165</v>
      </c>
      <c r="C37" s="217">
        <v>25</v>
      </c>
      <c r="D37" s="217">
        <v>19</v>
      </c>
      <c r="E37" s="217">
        <v>23</v>
      </c>
      <c r="F37" s="217">
        <v>14</v>
      </c>
      <c r="G37" s="217">
        <v>21</v>
      </c>
      <c r="H37" s="225">
        <f t="shared" si="0"/>
        <v>102</v>
      </c>
      <c r="I37" s="226" t="str">
        <f t="shared" si="1"/>
        <v>ja</v>
      </c>
    </row>
    <row r="38" spans="2:9">
      <c r="B38" s="222" t="s">
        <v>166</v>
      </c>
      <c r="C38" s="217">
        <v>8</v>
      </c>
      <c r="D38" s="217">
        <v>14</v>
      </c>
      <c r="E38" s="217">
        <v>29</v>
      </c>
      <c r="F38" s="217">
        <v>3</v>
      </c>
      <c r="G38" s="217">
        <v>14</v>
      </c>
      <c r="H38" s="225">
        <f t="shared" si="0"/>
        <v>68</v>
      </c>
      <c r="I38" s="226" t="str">
        <f t="shared" si="1"/>
        <v>nee</v>
      </c>
    </row>
    <row r="39" spans="2:9">
      <c r="B39" s="222" t="s">
        <v>167</v>
      </c>
      <c r="C39" s="219">
        <v>16</v>
      </c>
      <c r="D39" s="219">
        <v>16</v>
      </c>
      <c r="E39" s="219">
        <v>30</v>
      </c>
      <c r="F39" s="219">
        <v>5</v>
      </c>
      <c r="G39" s="219">
        <v>12</v>
      </c>
      <c r="H39" s="227">
        <v>101</v>
      </c>
      <c r="I39" s="226" t="str">
        <f t="shared" si="1"/>
        <v>ja</v>
      </c>
    </row>
    <row r="40" spans="2:9" ht="18.75">
      <c r="B40" s="965" t="s">
        <v>640</v>
      </c>
    </row>
    <row r="41" spans="2:9">
      <c r="B41" s="118" t="s">
        <v>641</v>
      </c>
    </row>
    <row r="42" spans="2:9">
      <c r="B42" s="118" t="s">
        <v>918</v>
      </c>
    </row>
    <row r="43" spans="2:9">
      <c r="B43" s="125" t="s">
        <v>170</v>
      </c>
    </row>
  </sheetData>
  <mergeCells count="3">
    <mergeCell ref="C31:H31"/>
    <mergeCell ref="A1:I1"/>
    <mergeCell ref="B21:I21"/>
  </mergeCells>
  <phoneticPr fontId="4" type="noConversion"/>
  <conditionalFormatting sqref="I33:I39">
    <cfRule type="cellIs" dxfId="14" priority="1" stopIfTrue="1" operator="equal">
      <formula>"nee"</formula>
    </cfRule>
    <cfRule type="cellIs" dxfId="13" priority="2" stopIfTrue="1" operator="equal">
      <formula>"ja"</formula>
    </cfRule>
  </conditionalFormatting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26625" r:id="rId5">
          <objectPr defaultSize="0" autoPict="0" r:id="rId6">
            <anchor moveWithCells="1" sizeWithCells="1">
              <from>
                <xdr:col>4</xdr:col>
                <xdr:colOff>152400</xdr:colOff>
                <xdr:row>21</xdr:row>
                <xdr:rowOff>123825</xdr:rowOff>
              </from>
              <to>
                <xdr:col>4</xdr:col>
                <xdr:colOff>152400</xdr:colOff>
                <xdr:row>21</xdr:row>
                <xdr:rowOff>123825</xdr:rowOff>
              </to>
            </anchor>
          </objectPr>
        </oleObject>
      </mc:Choice>
      <mc:Fallback>
        <oleObject progId="PBrush" shapeId="26625" r:id="rId5"/>
      </mc:Fallback>
    </mc:AlternateContent>
    <mc:AlternateContent xmlns:mc="http://schemas.openxmlformats.org/markup-compatibility/2006">
      <mc:Choice Requires="x14">
        <oleObject progId="PBrush" shapeId="26626" r:id="rId7">
          <objectPr defaultSize="0" autoPict="0" r:id="rId6">
            <anchor moveWithCells="1" sizeWithCells="1">
              <from>
                <xdr:col>4</xdr:col>
                <xdr:colOff>152400</xdr:colOff>
                <xdr:row>21</xdr:row>
                <xdr:rowOff>123825</xdr:rowOff>
              </from>
              <to>
                <xdr:col>4</xdr:col>
                <xdr:colOff>152400</xdr:colOff>
                <xdr:row>21</xdr:row>
                <xdr:rowOff>123825</xdr:rowOff>
              </to>
            </anchor>
          </objectPr>
        </oleObject>
      </mc:Choice>
      <mc:Fallback>
        <oleObject progId="PBrush" shapeId="26626" r:id="rId7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52"/>
  <sheetViews>
    <sheetView showGridLines="0" zoomScaleNormal="100" zoomScaleSheetLayoutView="100" workbookViewId="0">
      <selection activeCell="Q8" sqref="Q8"/>
    </sheetView>
  </sheetViews>
  <sheetFormatPr defaultColWidth="9.125" defaultRowHeight="15"/>
  <cols>
    <col min="1" max="1" width="3.5" style="211" customWidth="1"/>
    <col min="2" max="2" width="15.5" style="118" customWidth="1"/>
    <col min="3" max="3" width="2.875" style="118" customWidth="1"/>
    <col min="4" max="6" width="8.875" style="118" customWidth="1"/>
    <col min="7" max="7" width="11.125" style="118" customWidth="1"/>
    <col min="8" max="8" width="3.5" style="118" customWidth="1"/>
    <col min="9" max="9" width="10" style="118" customWidth="1"/>
    <col min="10" max="10" width="3.5" style="118" customWidth="1"/>
    <col min="11" max="11" width="7.125" style="118" customWidth="1"/>
    <col min="12" max="12" width="16.75" style="118" customWidth="1"/>
    <col min="13" max="13" width="6.5" style="118" customWidth="1"/>
    <col min="14" max="16384" width="9.125" style="118"/>
  </cols>
  <sheetData>
    <row r="1" spans="1:12" ht="6" customHeight="1">
      <c r="A1" s="1362"/>
      <c r="B1" s="1362"/>
      <c r="C1" s="1362"/>
      <c r="D1" s="1362"/>
      <c r="E1" s="1362"/>
      <c r="F1" s="1362"/>
      <c r="G1" s="1362"/>
      <c r="H1" s="1362"/>
      <c r="I1" s="1362"/>
      <c r="J1" s="1362"/>
      <c r="K1" s="1362"/>
      <c r="L1" s="1362"/>
    </row>
    <row r="2" spans="1:12" s="607" customFormat="1" ht="48" customHeight="1" thickBot="1">
      <c r="A2" s="1288" t="s">
        <v>456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  <c r="L2" s="1288"/>
    </row>
    <row r="3" spans="1:12" s="65" customFormat="1" ht="0.75" customHeight="1" thickTop="1">
      <c r="A3" s="1363"/>
      <c r="B3" s="1363"/>
      <c r="C3" s="1363"/>
      <c r="D3" s="1363"/>
      <c r="E3" s="1363"/>
      <c r="F3" s="1363"/>
      <c r="G3" s="1363"/>
      <c r="H3" s="1363"/>
      <c r="I3" s="1363"/>
      <c r="J3" s="1363"/>
      <c r="K3" s="1363"/>
      <c r="L3" s="1363"/>
    </row>
    <row r="4" spans="1:12" s="193" customFormat="1" ht="18.75">
      <c r="A4" s="410" t="s">
        <v>700</v>
      </c>
      <c r="B4" s="410"/>
      <c r="C4" s="410"/>
      <c r="D4" s="410"/>
      <c r="E4" s="410"/>
      <c r="F4" s="410"/>
      <c r="G4" s="412"/>
      <c r="H4" s="412"/>
      <c r="I4" s="412"/>
      <c r="J4" s="412"/>
      <c r="K4" s="413"/>
      <c r="L4" s="413"/>
    </row>
    <row r="5" spans="1:12" s="115" customFormat="1" ht="15.75">
      <c r="A5" s="67">
        <v>1</v>
      </c>
      <c r="B5" s="198" t="s">
        <v>701</v>
      </c>
      <c r="C5" s="198"/>
      <c r="D5" s="198"/>
      <c r="E5" s="198"/>
      <c r="F5" s="198"/>
      <c r="G5" s="198"/>
      <c r="H5" s="198"/>
      <c r="I5" s="198"/>
      <c r="J5" s="228"/>
      <c r="K5" s="228"/>
      <c r="L5" s="228"/>
    </row>
    <row r="6" spans="1:12" s="115" customFormat="1" ht="15.75">
      <c r="A6" s="67">
        <v>2</v>
      </c>
      <c r="B6" s="229" t="s">
        <v>919</v>
      </c>
      <c r="C6" s="204"/>
      <c r="D6" s="204"/>
      <c r="E6" s="204"/>
      <c r="F6" s="204"/>
      <c r="G6" s="204"/>
      <c r="H6" s="204"/>
      <c r="I6" s="204"/>
      <c r="J6" s="230"/>
      <c r="K6" s="230"/>
      <c r="L6" s="230"/>
    </row>
    <row r="7" spans="1:12" s="115" customFormat="1" ht="15.75">
      <c r="A7" s="67">
        <v>3</v>
      </c>
      <c r="B7" s="229" t="s">
        <v>702</v>
      </c>
      <c r="C7" s="204"/>
      <c r="D7" s="204"/>
      <c r="E7" s="204"/>
      <c r="F7" s="204"/>
      <c r="G7" s="204"/>
      <c r="H7" s="204"/>
      <c r="I7" s="204"/>
      <c r="J7" s="230"/>
      <c r="K7" s="230"/>
      <c r="L7" s="230"/>
    </row>
    <row r="8" spans="1:12" s="115" customFormat="1" ht="15.75">
      <c r="A8" s="67">
        <v>4</v>
      </c>
      <c r="B8" s="229" t="s">
        <v>703</v>
      </c>
      <c r="C8" s="204"/>
      <c r="D8" s="204"/>
      <c r="E8" s="204"/>
      <c r="F8" s="204"/>
      <c r="G8" s="204"/>
      <c r="H8" s="204"/>
      <c r="I8" s="204"/>
      <c r="J8" s="230"/>
      <c r="K8" s="230"/>
      <c r="L8" s="230"/>
    </row>
    <row r="9" spans="1:12" s="115" customFormat="1" ht="15.75">
      <c r="A9" s="67">
        <v>5</v>
      </c>
      <c r="B9" s="204" t="s">
        <v>704</v>
      </c>
      <c r="C9" s="204"/>
      <c r="D9" s="204"/>
      <c r="E9" s="204"/>
      <c r="F9" s="204"/>
      <c r="G9" s="204"/>
      <c r="H9" s="204"/>
      <c r="I9" s="204"/>
      <c r="J9" s="230"/>
      <c r="K9" s="230"/>
      <c r="L9" s="230"/>
    </row>
    <row r="10" spans="1:12" s="115" customFormat="1" ht="15.75">
      <c r="A10" s="67">
        <v>6</v>
      </c>
      <c r="B10" s="208" t="s">
        <v>705</v>
      </c>
      <c r="C10" s="992"/>
      <c r="D10" s="992"/>
      <c r="E10" s="992"/>
      <c r="F10" s="992"/>
      <c r="G10" s="992"/>
      <c r="H10" s="992"/>
      <c r="I10" s="992"/>
      <c r="J10" s="231"/>
      <c r="K10" s="231"/>
      <c r="L10" s="231"/>
    </row>
    <row r="11" spans="1:12" ht="16.5" thickBot="1">
      <c r="A11" s="67">
        <v>7</v>
      </c>
      <c r="B11" s="2" t="s">
        <v>706</v>
      </c>
      <c r="C11" s="7"/>
      <c r="D11" s="986"/>
      <c r="E11" s="986"/>
      <c r="F11" s="986"/>
      <c r="G11" s="232"/>
      <c r="H11" s="7"/>
      <c r="I11" s="986"/>
      <c r="J11" s="7"/>
      <c r="K11" s="7"/>
      <c r="L11" s="986"/>
    </row>
    <row r="12" spans="1:12" ht="18.75">
      <c r="A12" s="233"/>
      <c r="B12" s="993" t="s">
        <v>172</v>
      </c>
      <c r="C12" s="994"/>
      <c r="D12" s="995" t="s">
        <v>173</v>
      </c>
      <c r="E12" s="996"/>
      <c r="F12" s="996"/>
      <c r="G12" s="1364" t="s">
        <v>174</v>
      </c>
      <c r="H12" s="1364"/>
      <c r="I12" s="1364"/>
      <c r="J12" s="994"/>
      <c r="K12" s="997" t="s">
        <v>175</v>
      </c>
      <c r="L12" s="998" t="s">
        <v>176</v>
      </c>
    </row>
    <row r="13" spans="1:12" ht="6.75" customHeight="1">
      <c r="A13" s="233"/>
      <c r="B13" s="234"/>
      <c r="C13" s="235"/>
      <c r="D13" s="236"/>
      <c r="E13" s="236"/>
      <c r="F13" s="236"/>
      <c r="G13" s="237"/>
      <c r="H13" s="235"/>
      <c r="I13" s="236"/>
      <c r="J13" s="235"/>
      <c r="K13" s="235"/>
      <c r="L13" s="238"/>
    </row>
    <row r="14" spans="1:12" ht="15" customHeight="1">
      <c r="A14" s="233"/>
      <c r="B14" s="999"/>
      <c r="C14" s="1000" t="s">
        <v>177</v>
      </c>
      <c r="D14" s="1001" t="s">
        <v>178</v>
      </c>
      <c r="E14" s="1001" t="s">
        <v>179</v>
      </c>
      <c r="F14" s="1001" t="s">
        <v>180</v>
      </c>
      <c r="G14" s="1002" t="s">
        <v>181</v>
      </c>
      <c r="H14" s="1003"/>
      <c r="I14" s="1001" t="s">
        <v>182</v>
      </c>
      <c r="J14" s="1003"/>
      <c r="K14" s="1004" t="s">
        <v>183</v>
      </c>
      <c r="L14" s="1005" t="s">
        <v>184</v>
      </c>
    </row>
    <row r="15" spans="1:12">
      <c r="A15" s="233"/>
      <c r="B15" s="571" t="s">
        <v>185</v>
      </c>
      <c r="C15" s="1006"/>
      <c r="D15" s="1007">
        <v>7.7</v>
      </c>
      <c r="E15" s="1007">
        <v>7.5</v>
      </c>
      <c r="F15" s="1007">
        <v>6.6</v>
      </c>
      <c r="G15" s="1008"/>
      <c r="H15" s="1006"/>
      <c r="I15" s="1009">
        <v>5</v>
      </c>
      <c r="J15" s="1006"/>
      <c r="K15" s="1010"/>
      <c r="L15" s="1011"/>
    </row>
    <row r="16" spans="1:12">
      <c r="A16" s="233"/>
      <c r="B16" s="566" t="s">
        <v>186</v>
      </c>
      <c r="C16" s="568"/>
      <c r="D16" s="569">
        <v>7.7</v>
      </c>
      <c r="E16" s="569">
        <v>7.5</v>
      </c>
      <c r="F16" s="569">
        <v>6.6</v>
      </c>
      <c r="G16" s="801"/>
      <c r="H16" s="568"/>
      <c r="I16" s="570">
        <v>5</v>
      </c>
      <c r="J16" s="568"/>
      <c r="K16" s="802"/>
      <c r="L16" s="1012"/>
    </row>
    <row r="17" spans="1:12">
      <c r="A17" s="233"/>
      <c r="B17" s="566" t="s">
        <v>187</v>
      </c>
      <c r="C17" s="568"/>
      <c r="D17" s="569">
        <v>7.7</v>
      </c>
      <c r="E17" s="569">
        <v>7.5</v>
      </c>
      <c r="F17" s="569">
        <v>6.6</v>
      </c>
      <c r="G17" s="801"/>
      <c r="H17" s="568"/>
      <c r="I17" s="570">
        <v>5</v>
      </c>
      <c r="J17" s="568"/>
      <c r="K17" s="803"/>
      <c r="L17" s="1012"/>
    </row>
    <row r="18" spans="1:12">
      <c r="A18" s="233"/>
      <c r="B18" s="566" t="s">
        <v>188</v>
      </c>
      <c r="C18" s="568"/>
      <c r="D18" s="569">
        <v>5</v>
      </c>
      <c r="E18" s="569">
        <v>9.3000000000000007</v>
      </c>
      <c r="F18" s="569">
        <v>6.2</v>
      </c>
      <c r="G18" s="801"/>
      <c r="H18" s="568"/>
      <c r="I18" s="570">
        <v>8</v>
      </c>
      <c r="J18" s="568"/>
      <c r="K18" s="1010"/>
      <c r="L18" s="1012"/>
    </row>
    <row r="19" spans="1:12">
      <c r="A19" s="233"/>
      <c r="B19" s="566" t="s">
        <v>189</v>
      </c>
      <c r="C19" s="568"/>
      <c r="D19" s="569">
        <v>5.3</v>
      </c>
      <c r="E19" s="569">
        <v>4.9000000000000004</v>
      </c>
      <c r="F19" s="569">
        <v>4.9000000000000004</v>
      </c>
      <c r="G19" s="801"/>
      <c r="H19" s="568"/>
      <c r="I19" s="570">
        <v>7</v>
      </c>
      <c r="J19" s="568"/>
      <c r="K19" s="802"/>
      <c r="L19" s="1012"/>
    </row>
    <row r="20" spans="1:12">
      <c r="A20" s="233"/>
      <c r="B20" s="566" t="s">
        <v>190</v>
      </c>
      <c r="C20" s="568"/>
      <c r="D20" s="569">
        <v>4.9000000000000004</v>
      </c>
      <c r="E20" s="569">
        <v>6.4</v>
      </c>
      <c r="F20" s="569">
        <v>6.2</v>
      </c>
      <c r="G20" s="801"/>
      <c r="H20" s="568"/>
      <c r="I20" s="570">
        <v>4</v>
      </c>
      <c r="J20" s="568"/>
      <c r="K20" s="802"/>
      <c r="L20" s="1012"/>
    </row>
    <row r="21" spans="1:12">
      <c r="A21" s="233"/>
      <c r="B21" s="566" t="s">
        <v>191</v>
      </c>
      <c r="C21" s="568"/>
      <c r="D21" s="569">
        <v>6.4</v>
      </c>
      <c r="E21" s="569">
        <v>7.2</v>
      </c>
      <c r="F21" s="569">
        <v>7.5</v>
      </c>
      <c r="G21" s="801"/>
      <c r="H21" s="568"/>
      <c r="I21" s="570">
        <v>5</v>
      </c>
      <c r="J21" s="568"/>
      <c r="K21" s="802"/>
      <c r="L21" s="1012"/>
    </row>
    <row r="22" spans="1:12">
      <c r="A22" s="233"/>
      <c r="B22" s="566" t="s">
        <v>186</v>
      </c>
      <c r="C22" s="568"/>
      <c r="D22" s="569">
        <v>6.8</v>
      </c>
      <c r="E22" s="569">
        <v>4</v>
      </c>
      <c r="F22" s="569">
        <v>8.1999999999999993</v>
      </c>
      <c r="G22" s="801"/>
      <c r="H22" s="568"/>
      <c r="I22" s="570">
        <v>6</v>
      </c>
      <c r="J22" s="568"/>
      <c r="K22" s="802"/>
      <c r="L22" s="1012"/>
    </row>
    <row r="23" spans="1:12">
      <c r="A23" s="233"/>
      <c r="B23" s="566" t="s">
        <v>187</v>
      </c>
      <c r="C23" s="568"/>
      <c r="D23" s="569">
        <v>4</v>
      </c>
      <c r="E23" s="569">
        <v>4.8</v>
      </c>
      <c r="F23" s="569">
        <v>4.3</v>
      </c>
      <c r="G23" s="801"/>
      <c r="H23" s="568"/>
      <c r="I23" s="570">
        <v>6</v>
      </c>
      <c r="J23" s="568"/>
      <c r="K23" s="802"/>
      <c r="L23" s="1012"/>
    </row>
    <row r="24" spans="1:12">
      <c r="A24" s="233"/>
      <c r="B24" s="566" t="s">
        <v>189</v>
      </c>
      <c r="C24" s="568"/>
      <c r="D24" s="569">
        <v>7.2</v>
      </c>
      <c r="E24" s="569">
        <v>8.1999999999999993</v>
      </c>
      <c r="F24" s="569">
        <v>6.4</v>
      </c>
      <c r="G24" s="801"/>
      <c r="H24" s="568"/>
      <c r="I24" s="570">
        <v>4</v>
      </c>
      <c r="J24" s="568"/>
      <c r="K24" s="802"/>
      <c r="L24" s="1012"/>
    </row>
    <row r="25" spans="1:12">
      <c r="A25" s="233"/>
      <c r="B25" s="566" t="s">
        <v>190</v>
      </c>
      <c r="C25" s="568"/>
      <c r="D25" s="569">
        <v>4.9000000000000004</v>
      </c>
      <c r="E25" s="569">
        <v>4.3</v>
      </c>
      <c r="F25" s="569">
        <v>7.2</v>
      </c>
      <c r="G25" s="801"/>
      <c r="H25" s="568"/>
      <c r="I25" s="570">
        <v>3</v>
      </c>
      <c r="J25" s="568"/>
      <c r="K25" s="802"/>
      <c r="L25" s="1012"/>
    </row>
    <row r="26" spans="1:12">
      <c r="A26" s="233"/>
      <c r="B26" s="566" t="s">
        <v>191</v>
      </c>
      <c r="C26" s="568"/>
      <c r="D26" s="569">
        <v>6.2</v>
      </c>
      <c r="E26" s="569">
        <v>8.4</v>
      </c>
      <c r="F26" s="569">
        <v>6.8</v>
      </c>
      <c r="G26" s="801"/>
      <c r="H26" s="568"/>
      <c r="I26" s="570">
        <v>6</v>
      </c>
      <c r="J26" s="568"/>
      <c r="K26" s="802"/>
      <c r="L26" s="1012"/>
    </row>
    <row r="27" spans="1:12" ht="15.75" thickBot="1">
      <c r="A27" s="242"/>
      <c r="B27" s="567" t="s">
        <v>188</v>
      </c>
      <c r="C27" s="1013"/>
      <c r="D27" s="1014">
        <v>4.3</v>
      </c>
      <c r="E27" s="1014">
        <v>6.4</v>
      </c>
      <c r="F27" s="1014">
        <v>8.1</v>
      </c>
      <c r="G27" s="1015"/>
      <c r="H27" s="1013"/>
      <c r="I27" s="1016">
        <v>6</v>
      </c>
      <c r="J27" s="1013"/>
      <c r="K27" s="1017"/>
      <c r="L27" s="1018"/>
    </row>
    <row r="28" spans="1:12" ht="15.75" thickBot="1">
      <c r="A28" s="242"/>
      <c r="B28" s="1365" t="s">
        <v>707</v>
      </c>
      <c r="C28" s="1365"/>
      <c r="D28" s="1365"/>
      <c r="E28" s="1365"/>
      <c r="F28" s="1365"/>
      <c r="G28" s="1365"/>
      <c r="H28" s="1365"/>
      <c r="I28" s="1365"/>
      <c r="J28" s="1365"/>
      <c r="K28" s="1365"/>
      <c r="L28" s="1365"/>
    </row>
    <row r="29" spans="1:12" s="133" customFormat="1" ht="20.25" thickTop="1" thickBot="1">
      <c r="A29" s="246"/>
      <c r="B29" s="247"/>
      <c r="C29" s="1366" t="s">
        <v>51</v>
      </c>
      <c r="D29" s="1366"/>
      <c r="E29" s="1366"/>
      <c r="F29" s="1366"/>
      <c r="G29" s="1366"/>
      <c r="H29" s="1366"/>
      <c r="I29" s="1366"/>
      <c r="J29" s="1366"/>
      <c r="K29" s="247"/>
      <c r="L29" s="247"/>
    </row>
    <row r="30" spans="1:12" ht="18.75">
      <c r="A30" s="233"/>
      <c r="B30" s="993" t="s">
        <v>172</v>
      </c>
      <c r="C30" s="994"/>
      <c r="D30" s="995" t="s">
        <v>173</v>
      </c>
      <c r="E30" s="996"/>
      <c r="F30" s="996"/>
      <c r="G30" s="1360" t="s">
        <v>192</v>
      </c>
      <c r="H30" s="1360"/>
      <c r="I30" s="1360"/>
      <c r="J30" s="994"/>
      <c r="K30" s="997" t="s">
        <v>175</v>
      </c>
      <c r="L30" s="998" t="s">
        <v>176</v>
      </c>
    </row>
    <row r="31" spans="1:12" ht="6.75" customHeight="1">
      <c r="A31" s="233"/>
      <c r="B31" s="234"/>
      <c r="C31" s="235"/>
      <c r="D31" s="236"/>
      <c r="E31" s="236"/>
      <c r="F31" s="236"/>
      <c r="G31" s="237"/>
      <c r="H31" s="235"/>
      <c r="I31" s="236"/>
      <c r="J31" s="235"/>
      <c r="K31" s="235"/>
      <c r="L31" s="238"/>
    </row>
    <row r="32" spans="1:12" ht="15" customHeight="1">
      <c r="A32" s="233"/>
      <c r="B32" s="999"/>
      <c r="C32" s="1000" t="s">
        <v>177</v>
      </c>
      <c r="D32" s="1001" t="s">
        <v>178</v>
      </c>
      <c r="E32" s="1001" t="s">
        <v>179</v>
      </c>
      <c r="F32" s="1001" t="s">
        <v>180</v>
      </c>
      <c r="G32" s="1002" t="s">
        <v>181</v>
      </c>
      <c r="H32" s="1003"/>
      <c r="I32" s="1001" t="s">
        <v>182</v>
      </c>
      <c r="J32" s="1003"/>
      <c r="K32" s="1004" t="s">
        <v>183</v>
      </c>
      <c r="L32" s="1005" t="s">
        <v>184</v>
      </c>
    </row>
    <row r="33" spans="1:12">
      <c r="A33" s="233"/>
      <c r="B33" s="555" t="s">
        <v>185</v>
      </c>
      <c r="C33" s="556"/>
      <c r="D33" s="557">
        <v>5</v>
      </c>
      <c r="E33" s="557">
        <v>4.8</v>
      </c>
      <c r="F33" s="557">
        <v>4.5</v>
      </c>
      <c r="G33" s="558">
        <f>AVERAGE(D33:F33)</f>
        <v>4.7666666666666666</v>
      </c>
      <c r="H33" s="556"/>
      <c r="I33" s="559">
        <v>8</v>
      </c>
      <c r="J33" s="556"/>
      <c r="K33" s="560">
        <f>AVERAGE(D33:F33,I33)</f>
        <v>5.5750000000000002</v>
      </c>
      <c r="L33" s="1019" t="str">
        <f>IF(K33&lt;5,"Gezakt",IF(K33&lt;6,"Herexamen","Geslaagd"))</f>
        <v>Herexamen</v>
      </c>
    </row>
    <row r="34" spans="1:12">
      <c r="A34" s="233"/>
      <c r="B34" s="239" t="s">
        <v>186</v>
      </c>
      <c r="C34" s="240"/>
      <c r="D34" s="553">
        <v>5</v>
      </c>
      <c r="E34" s="553">
        <v>4</v>
      </c>
      <c r="F34" s="553">
        <v>3</v>
      </c>
      <c r="G34" s="551">
        <f>AVERAGE(D34:F34)</f>
        <v>4</v>
      </c>
      <c r="H34" s="240"/>
      <c r="I34" s="241">
        <v>4</v>
      </c>
      <c r="J34" s="240"/>
      <c r="K34" s="561">
        <f>AVERAGE(D34,E34,F34,I34)</f>
        <v>4</v>
      </c>
      <c r="L34" s="1019" t="str">
        <f t="shared" ref="L34:L45" si="0">IF(K34&lt;5,"Gezakt",IF(K34&lt;6,"Herexamen","Geslaagd"))</f>
        <v>Gezakt</v>
      </c>
    </row>
    <row r="35" spans="1:12">
      <c r="A35" s="233"/>
      <c r="B35" s="239" t="s">
        <v>187</v>
      </c>
      <c r="C35" s="240"/>
      <c r="D35" s="553">
        <v>7.7</v>
      </c>
      <c r="E35" s="553">
        <v>7.5</v>
      </c>
      <c r="F35" s="553">
        <v>6.6</v>
      </c>
      <c r="G35" s="551">
        <f>AVERAGE(D35:F35)</f>
        <v>7.2666666666666657</v>
      </c>
      <c r="H35" s="240"/>
      <c r="I35" s="241">
        <v>5</v>
      </c>
      <c r="J35" s="240"/>
      <c r="K35" s="562">
        <f>(D35+E35+F35+I35)/4</f>
        <v>6.6999999999999993</v>
      </c>
      <c r="L35" s="1019" t="str">
        <f t="shared" si="0"/>
        <v>Geslaagd</v>
      </c>
    </row>
    <row r="36" spans="1:12">
      <c r="A36" s="233"/>
      <c r="B36" s="239" t="s">
        <v>188</v>
      </c>
      <c r="C36" s="240"/>
      <c r="D36" s="553">
        <v>5</v>
      </c>
      <c r="E36" s="553">
        <v>4</v>
      </c>
      <c r="F36" s="553">
        <v>3</v>
      </c>
      <c r="G36" s="551">
        <f t="shared" ref="G36:G45" si="1">AVERAGE(D36:F36)</f>
        <v>4</v>
      </c>
      <c r="H36" s="240"/>
      <c r="I36" s="241">
        <v>5</v>
      </c>
      <c r="J36" s="240"/>
      <c r="K36" s="563">
        <f t="shared" ref="K36:K44" si="2">(D36+E36+F36+I36)/4</f>
        <v>4.25</v>
      </c>
      <c r="L36" s="1019" t="str">
        <f t="shared" si="0"/>
        <v>Gezakt</v>
      </c>
    </row>
    <row r="37" spans="1:12">
      <c r="A37" s="233"/>
      <c r="B37" s="239" t="s">
        <v>189</v>
      </c>
      <c r="C37" s="240"/>
      <c r="D37" s="553">
        <v>5.3</v>
      </c>
      <c r="E37" s="553">
        <v>4.9000000000000004</v>
      </c>
      <c r="F37" s="553">
        <v>4.9000000000000004</v>
      </c>
      <c r="G37" s="551">
        <f t="shared" si="1"/>
        <v>5.0333333333333332</v>
      </c>
      <c r="H37" s="240"/>
      <c r="I37" s="241">
        <v>7</v>
      </c>
      <c r="J37" s="240"/>
      <c r="K37" s="564">
        <f t="shared" si="2"/>
        <v>5.5250000000000004</v>
      </c>
      <c r="L37" s="1019" t="str">
        <f t="shared" si="0"/>
        <v>Herexamen</v>
      </c>
    </row>
    <row r="38" spans="1:12">
      <c r="A38" s="233"/>
      <c r="B38" s="239" t="s">
        <v>190</v>
      </c>
      <c r="C38" s="240"/>
      <c r="D38" s="553">
        <v>4.9000000000000004</v>
      </c>
      <c r="E38" s="553">
        <v>5</v>
      </c>
      <c r="F38" s="553">
        <v>4</v>
      </c>
      <c r="G38" s="551">
        <f t="shared" si="1"/>
        <v>4.6333333333333337</v>
      </c>
      <c r="H38" s="240"/>
      <c r="I38" s="241">
        <v>4</v>
      </c>
      <c r="J38" s="240"/>
      <c r="K38" s="564">
        <f t="shared" si="2"/>
        <v>4.4749999999999996</v>
      </c>
      <c r="L38" s="1019" t="str">
        <f t="shared" si="0"/>
        <v>Gezakt</v>
      </c>
    </row>
    <row r="39" spans="1:12">
      <c r="A39" s="233"/>
      <c r="B39" s="239" t="s">
        <v>191</v>
      </c>
      <c r="C39" s="240"/>
      <c r="D39" s="553">
        <v>6.4</v>
      </c>
      <c r="E39" s="553">
        <v>7.2</v>
      </c>
      <c r="F39" s="553">
        <v>7.5</v>
      </c>
      <c r="G39" s="551">
        <f t="shared" si="1"/>
        <v>7.0333333333333341</v>
      </c>
      <c r="H39" s="240"/>
      <c r="I39" s="241">
        <v>5</v>
      </c>
      <c r="J39" s="240"/>
      <c r="K39" s="564">
        <f t="shared" si="2"/>
        <v>6.5250000000000004</v>
      </c>
      <c r="L39" s="1019" t="str">
        <f t="shared" si="0"/>
        <v>Geslaagd</v>
      </c>
    </row>
    <row r="40" spans="1:12">
      <c r="A40" s="233"/>
      <c r="B40" s="239" t="s">
        <v>186</v>
      </c>
      <c r="C40" s="240"/>
      <c r="D40" s="553">
        <v>6.8</v>
      </c>
      <c r="E40" s="553">
        <v>4</v>
      </c>
      <c r="F40" s="553">
        <v>8.1999999999999993</v>
      </c>
      <c r="G40" s="551">
        <f t="shared" si="1"/>
        <v>6.333333333333333</v>
      </c>
      <c r="H40" s="240"/>
      <c r="I40" s="241">
        <v>6</v>
      </c>
      <c r="J40" s="240"/>
      <c r="K40" s="564">
        <f t="shared" si="2"/>
        <v>6.25</v>
      </c>
      <c r="L40" s="1019" t="str">
        <f t="shared" si="0"/>
        <v>Geslaagd</v>
      </c>
    </row>
    <row r="41" spans="1:12">
      <c r="A41" s="233"/>
      <c r="B41" s="239" t="s">
        <v>187</v>
      </c>
      <c r="C41" s="240"/>
      <c r="D41" s="553">
        <v>4</v>
      </c>
      <c r="E41" s="553">
        <v>2</v>
      </c>
      <c r="F41" s="553">
        <v>4.3</v>
      </c>
      <c r="G41" s="551">
        <f t="shared" si="1"/>
        <v>3.4333333333333336</v>
      </c>
      <c r="H41" s="240"/>
      <c r="I41" s="241">
        <v>5</v>
      </c>
      <c r="J41" s="240"/>
      <c r="K41" s="564">
        <f t="shared" si="2"/>
        <v>3.8250000000000002</v>
      </c>
      <c r="L41" s="1019" t="str">
        <f t="shared" si="0"/>
        <v>Gezakt</v>
      </c>
    </row>
    <row r="42" spans="1:12">
      <c r="A42" s="233"/>
      <c r="B42" s="239" t="s">
        <v>189</v>
      </c>
      <c r="C42" s="240"/>
      <c r="D42" s="553">
        <v>7.2</v>
      </c>
      <c r="E42" s="553">
        <v>8.1999999999999993</v>
      </c>
      <c r="F42" s="553">
        <v>6.4</v>
      </c>
      <c r="G42" s="551">
        <f t="shared" si="1"/>
        <v>7.2666666666666657</v>
      </c>
      <c r="H42" s="240"/>
      <c r="I42" s="241">
        <v>4</v>
      </c>
      <c r="J42" s="240"/>
      <c r="K42" s="564">
        <f t="shared" si="2"/>
        <v>6.4499999999999993</v>
      </c>
      <c r="L42" s="1019" t="str">
        <f t="shared" si="0"/>
        <v>Geslaagd</v>
      </c>
    </row>
    <row r="43" spans="1:12">
      <c r="A43" s="233"/>
      <c r="B43" s="239" t="s">
        <v>190</v>
      </c>
      <c r="C43" s="240"/>
      <c r="D43" s="553">
        <v>4.9000000000000004</v>
      </c>
      <c r="E43" s="553">
        <v>4.3</v>
      </c>
      <c r="F43" s="553">
        <v>7.2</v>
      </c>
      <c r="G43" s="551">
        <f t="shared" si="1"/>
        <v>5.4666666666666659</v>
      </c>
      <c r="H43" s="240"/>
      <c r="I43" s="241">
        <v>3</v>
      </c>
      <c r="J43" s="240"/>
      <c r="K43" s="564">
        <f t="shared" si="2"/>
        <v>4.8499999999999996</v>
      </c>
      <c r="L43" s="1019" t="str">
        <f t="shared" si="0"/>
        <v>Gezakt</v>
      </c>
    </row>
    <row r="44" spans="1:12">
      <c r="A44" s="233"/>
      <c r="B44" s="239" t="s">
        <v>191</v>
      </c>
      <c r="C44" s="240"/>
      <c r="D44" s="553">
        <v>6.2</v>
      </c>
      <c r="E44" s="553">
        <v>8.4</v>
      </c>
      <c r="F44" s="553">
        <v>6.8</v>
      </c>
      <c r="G44" s="551">
        <f t="shared" si="1"/>
        <v>7.1333333333333337</v>
      </c>
      <c r="H44" s="240"/>
      <c r="I44" s="241">
        <v>6</v>
      </c>
      <c r="J44" s="240"/>
      <c r="K44" s="564">
        <f t="shared" si="2"/>
        <v>6.8500000000000005</v>
      </c>
      <c r="L44" s="1019" t="str">
        <f t="shared" si="0"/>
        <v>Geslaagd</v>
      </c>
    </row>
    <row r="45" spans="1:12" ht="15.75" thickBot="1">
      <c r="A45" s="242"/>
      <c r="B45" s="243" t="s">
        <v>188</v>
      </c>
      <c r="C45" s="244"/>
      <c r="D45" s="554">
        <v>4.3</v>
      </c>
      <c r="E45" s="554">
        <v>6.4</v>
      </c>
      <c r="F45" s="554">
        <v>8.1</v>
      </c>
      <c r="G45" s="552">
        <f t="shared" si="1"/>
        <v>6.2666666666666657</v>
      </c>
      <c r="H45" s="244"/>
      <c r="I45" s="245">
        <v>6</v>
      </c>
      <c r="J45" s="244"/>
      <c r="K45" s="565">
        <v>9</v>
      </c>
      <c r="L45" s="1019" t="str">
        <f t="shared" si="0"/>
        <v>Geslaagd</v>
      </c>
    </row>
    <row r="46" spans="1:12">
      <c r="B46" s="1361" t="s">
        <v>169</v>
      </c>
      <c r="C46" s="1361"/>
      <c r="D46" s="1361"/>
      <c r="E46" s="1361"/>
      <c r="F46" s="1361"/>
      <c r="G46" s="1361"/>
      <c r="H46" s="1361"/>
      <c r="I46" s="1361"/>
      <c r="J46" s="1361"/>
      <c r="K46" s="1361"/>
      <c r="L46" s="1361"/>
    </row>
    <row r="48" spans="1:12">
      <c r="B48" s="1020" t="s">
        <v>708</v>
      </c>
    </row>
    <row r="49" spans="2:2">
      <c r="B49" s="118" t="s">
        <v>709</v>
      </c>
    </row>
    <row r="50" spans="2:2">
      <c r="B50" s="118" t="s">
        <v>710</v>
      </c>
    </row>
    <row r="52" spans="2:2">
      <c r="B52" s="125" t="s">
        <v>711</v>
      </c>
    </row>
  </sheetData>
  <mergeCells count="8">
    <mergeCell ref="G30:I30"/>
    <mergeCell ref="B46:L46"/>
    <mergeCell ref="A1:L1"/>
    <mergeCell ref="A2:L2"/>
    <mergeCell ref="A3:L3"/>
    <mergeCell ref="G12:I12"/>
    <mergeCell ref="B28:L28"/>
    <mergeCell ref="C29:J29"/>
  </mergeCells>
  <conditionalFormatting sqref="L33:L45">
    <cfRule type="cellIs" dxfId="12" priority="2" stopIfTrue="1" operator="equal">
      <formula>"herexamen"</formula>
    </cfRule>
    <cfRule type="cellIs" dxfId="11" priority="3" stopIfTrue="1" operator="equal">
      <formula>"Gezakt"</formula>
    </cfRule>
    <cfRule type="cellIs" dxfId="10" priority="4" stopIfTrue="1" operator="equal">
      <formula>"Geslaagd"</formula>
    </cfRule>
  </conditionalFormatting>
  <conditionalFormatting sqref="L33:L45">
    <cfRule type="cellIs" dxfId="9" priority="1" operator="equal">
      <formula>"Gezakt"</formula>
    </cfRule>
  </conditionalFormatting>
  <printOptions horizontalCentered="1"/>
  <pageMargins left="0.19685039370078741" right="0.19685039370078741" top="0.78740157480314965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&amp;C&amp;20Formules en Functies gevorderd&amp;R&amp;G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203777" r:id="rId5">
          <objectPr defaultSize="0" autoPict="0" r:id="rId6">
            <anchor moveWithCells="1" sizeWithCells="1">
              <from>
                <xdr:col>4</xdr:col>
                <xdr:colOff>428625</xdr:colOff>
                <xdr:row>14</xdr:row>
                <xdr:rowOff>161925</xdr:rowOff>
              </from>
              <to>
                <xdr:col>4</xdr:col>
                <xdr:colOff>428625</xdr:colOff>
                <xdr:row>14</xdr:row>
                <xdr:rowOff>161925</xdr:rowOff>
              </to>
            </anchor>
          </objectPr>
        </oleObject>
      </mc:Choice>
      <mc:Fallback>
        <oleObject progId="PBrush" shapeId="203777" r:id="rId5"/>
      </mc:Fallback>
    </mc:AlternateContent>
    <mc:AlternateContent xmlns:mc="http://schemas.openxmlformats.org/markup-compatibility/2006">
      <mc:Choice Requires="x14">
        <oleObject progId="PBrush" shapeId="203778" r:id="rId7">
          <objectPr defaultSize="0" autoPict="0" r:id="rId6">
            <anchor moveWithCells="1" sizeWithCells="1">
              <from>
                <xdr:col>4</xdr:col>
                <xdr:colOff>428625</xdr:colOff>
                <xdr:row>14</xdr:row>
                <xdr:rowOff>161925</xdr:rowOff>
              </from>
              <to>
                <xdr:col>4</xdr:col>
                <xdr:colOff>428625</xdr:colOff>
                <xdr:row>14</xdr:row>
                <xdr:rowOff>161925</xdr:rowOff>
              </to>
            </anchor>
          </objectPr>
        </oleObject>
      </mc:Choice>
      <mc:Fallback>
        <oleObject progId="PBrush" shapeId="203778" r:id="rId7"/>
      </mc:Fallback>
    </mc:AlternateContent>
    <mc:AlternateContent xmlns:mc="http://schemas.openxmlformats.org/markup-compatibility/2006">
      <mc:Choice Requires="x14">
        <oleObject progId="PBrush" shapeId="203779" r:id="rId8">
          <objectPr defaultSize="0" autoPict="0" r:id="rId6">
            <anchor moveWithCells="1" sizeWithCells="1">
              <from>
                <xdr:col>4</xdr:col>
                <xdr:colOff>428625</xdr:colOff>
                <xdr:row>26</xdr:row>
                <xdr:rowOff>104775</xdr:rowOff>
              </from>
              <to>
                <xdr:col>4</xdr:col>
                <xdr:colOff>428625</xdr:colOff>
                <xdr:row>26</xdr:row>
                <xdr:rowOff>104775</xdr:rowOff>
              </to>
            </anchor>
          </objectPr>
        </oleObject>
      </mc:Choice>
      <mc:Fallback>
        <oleObject progId="PBrush" shapeId="203779" r:id="rId8"/>
      </mc:Fallback>
    </mc:AlternateContent>
    <mc:AlternateContent xmlns:mc="http://schemas.openxmlformats.org/markup-compatibility/2006">
      <mc:Choice Requires="x14">
        <oleObject progId="PBrush" shapeId="203780" r:id="rId9">
          <objectPr defaultSize="0" autoPict="0" r:id="rId6">
            <anchor moveWithCells="1" sizeWithCells="1">
              <from>
                <xdr:col>4</xdr:col>
                <xdr:colOff>428625</xdr:colOff>
                <xdr:row>26</xdr:row>
                <xdr:rowOff>104775</xdr:rowOff>
              </from>
              <to>
                <xdr:col>4</xdr:col>
                <xdr:colOff>428625</xdr:colOff>
                <xdr:row>26</xdr:row>
                <xdr:rowOff>104775</xdr:rowOff>
              </to>
            </anchor>
          </objectPr>
        </oleObject>
      </mc:Choice>
      <mc:Fallback>
        <oleObject progId="PBrush" shapeId="203780" r:id="rId9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6"/>
  <sheetViews>
    <sheetView showGridLines="0" zoomScaleSheetLayoutView="100" workbookViewId="0">
      <selection activeCell="A2" sqref="A2:B7"/>
    </sheetView>
  </sheetViews>
  <sheetFormatPr defaultColWidth="9.125" defaultRowHeight="15"/>
  <cols>
    <col min="1" max="1" width="3.375" style="211" customWidth="1"/>
    <col min="2" max="2" width="21" style="118" customWidth="1"/>
    <col min="3" max="3" width="4.375" style="118" customWidth="1"/>
    <col min="4" max="4" width="10.375" style="118" customWidth="1"/>
    <col min="5" max="5" width="4.375" style="118" customWidth="1"/>
    <col min="6" max="6" width="9.875" style="118" customWidth="1"/>
    <col min="7" max="7" width="17.875" style="118" customWidth="1"/>
    <col min="8" max="8" width="12.875" style="118" customWidth="1"/>
    <col min="9" max="16384" width="9.125" style="118"/>
  </cols>
  <sheetData>
    <row r="1" spans="1:9" s="8" customFormat="1" ht="50.45" customHeight="1" thickBot="1">
      <c r="A1" s="1288" t="s">
        <v>0</v>
      </c>
      <c r="B1" s="1288"/>
      <c r="C1" s="1288"/>
      <c r="D1" s="1288"/>
      <c r="E1" s="1288"/>
      <c r="F1" s="1288"/>
      <c r="G1" s="1288"/>
      <c r="H1" s="1288"/>
      <c r="I1" s="1288"/>
    </row>
    <row r="2" spans="1:9" s="193" customFormat="1" ht="19.5" thickTop="1">
      <c r="A2" s="410"/>
      <c r="B2" s="410" t="s">
        <v>542</v>
      </c>
      <c r="C2" s="410"/>
      <c r="D2" s="410"/>
      <c r="E2" s="410"/>
      <c r="F2" s="410"/>
      <c r="G2" s="412"/>
      <c r="H2" s="412"/>
      <c r="I2" s="412"/>
    </row>
    <row r="3" spans="1:9" s="15" customFormat="1" ht="15.75">
      <c r="A3" s="67">
        <v>1</v>
      </c>
      <c r="B3" s="248" t="s">
        <v>642</v>
      </c>
      <c r="C3" s="249"/>
      <c r="D3" s="249"/>
      <c r="E3" s="249"/>
      <c r="F3" s="249"/>
      <c r="G3" s="249"/>
      <c r="H3" s="249"/>
      <c r="I3" s="250"/>
    </row>
    <row r="4" spans="1:9" s="15" customFormat="1" ht="15.75">
      <c r="A4" s="67">
        <v>2</v>
      </c>
      <c r="B4" s="201" t="s">
        <v>643</v>
      </c>
      <c r="C4" s="204"/>
      <c r="D4" s="204"/>
      <c r="E4" s="204"/>
      <c r="F4" s="204"/>
      <c r="G4" s="204"/>
      <c r="H4" s="204"/>
      <c r="I4" s="229"/>
    </row>
    <row r="5" spans="1:9" s="15" customFormat="1" ht="15.75">
      <c r="A5" s="67">
        <v>3</v>
      </c>
      <c r="B5" s="229" t="s">
        <v>644</v>
      </c>
      <c r="C5" s="204"/>
      <c r="D5" s="204"/>
      <c r="E5" s="204"/>
      <c r="F5" s="204"/>
      <c r="G5" s="204"/>
      <c r="H5" s="204"/>
      <c r="I5" s="229"/>
    </row>
    <row r="6" spans="1:9" s="66" customFormat="1" ht="15.75">
      <c r="A6" s="67">
        <v>4</v>
      </c>
      <c r="B6" s="204" t="s">
        <v>645</v>
      </c>
      <c r="C6" s="204"/>
      <c r="D6" s="204"/>
      <c r="E6" s="204"/>
      <c r="F6" s="204"/>
      <c r="G6" s="204"/>
      <c r="H6" s="204"/>
      <c r="I6" s="204"/>
    </row>
    <row r="7" spans="1:9" s="66" customFormat="1" ht="15.75">
      <c r="A7" s="67">
        <v>5</v>
      </c>
      <c r="B7" s="204" t="s">
        <v>921</v>
      </c>
      <c r="C7" s="204"/>
      <c r="D7" s="204"/>
      <c r="E7" s="204"/>
      <c r="F7" s="204"/>
      <c r="G7" s="204"/>
      <c r="H7" s="204"/>
      <c r="I7" s="204"/>
    </row>
    <row r="8" spans="1:9" s="66" customFormat="1" ht="6.75" customHeight="1">
      <c r="A8" s="67"/>
      <c r="B8" s="119"/>
      <c r="C8" s="119"/>
      <c r="D8" s="119"/>
      <c r="E8" s="119"/>
      <c r="F8" s="119"/>
      <c r="G8" s="119"/>
      <c r="H8" s="119"/>
      <c r="I8" s="119"/>
    </row>
    <row r="9" spans="1:9" ht="15.75">
      <c r="A9" s="67"/>
    </row>
    <row r="15" spans="1:9" ht="15.75" thickBot="1">
      <c r="A15" s="251"/>
    </row>
    <row r="16" spans="1:9" ht="18">
      <c r="A16" s="210"/>
      <c r="B16" s="252" t="s">
        <v>660</v>
      </c>
      <c r="C16" s="253"/>
      <c r="D16" s="254"/>
      <c r="E16" s="253"/>
      <c r="F16" s="255"/>
      <c r="G16" s="256"/>
      <c r="H16" s="257" t="s">
        <v>659</v>
      </c>
    </row>
    <row r="17" spans="1:8" ht="6" customHeight="1">
      <c r="A17" s="210"/>
      <c r="B17" s="258"/>
      <c r="C17" s="259"/>
      <c r="D17" s="259"/>
      <c r="E17" s="259"/>
      <c r="F17" s="259"/>
      <c r="G17" s="259"/>
      <c r="H17" s="260"/>
    </row>
    <row r="18" spans="1:8">
      <c r="B18" s="258" t="s">
        <v>199</v>
      </c>
      <c r="C18" s="259"/>
      <c r="D18" s="261">
        <v>14500</v>
      </c>
      <c r="E18" s="259"/>
      <c r="F18" s="262" t="s">
        <v>199</v>
      </c>
      <c r="G18" s="259"/>
      <c r="H18" s="263">
        <v>2850</v>
      </c>
    </row>
    <row r="19" spans="1:8">
      <c r="B19" s="258" t="s">
        <v>200</v>
      </c>
      <c r="C19" s="259"/>
      <c r="D19" s="264">
        <v>0.05</v>
      </c>
      <c r="E19" s="259"/>
      <c r="F19" s="262" t="s">
        <v>200</v>
      </c>
      <c r="G19" s="259"/>
      <c r="H19" s="265">
        <v>0.105</v>
      </c>
    </row>
    <row r="20" spans="1:8">
      <c r="B20" s="258"/>
      <c r="C20" s="259"/>
      <c r="D20" s="259"/>
      <c r="E20" s="259"/>
      <c r="F20" s="262"/>
      <c r="G20" s="259"/>
      <c r="H20" s="263"/>
    </row>
    <row r="21" spans="1:8">
      <c r="B21" s="258"/>
      <c r="C21" s="259"/>
      <c r="D21" s="259"/>
      <c r="E21" s="259"/>
      <c r="F21" s="262"/>
      <c r="G21" s="259"/>
      <c r="H21" s="263"/>
    </row>
    <row r="22" spans="1:8">
      <c r="B22" s="258" t="s">
        <v>201</v>
      </c>
      <c r="C22" s="259"/>
      <c r="D22" s="266">
        <v>36</v>
      </c>
      <c r="E22" s="267"/>
      <c r="F22" s="262" t="s">
        <v>201</v>
      </c>
      <c r="G22" s="267"/>
      <c r="H22" s="268">
        <v>18</v>
      </c>
    </row>
    <row r="23" spans="1:8">
      <c r="B23" s="258" t="s">
        <v>202</v>
      </c>
      <c r="C23" s="259"/>
      <c r="D23" s="269"/>
      <c r="E23" s="267"/>
      <c r="F23" s="262" t="s">
        <v>202</v>
      </c>
      <c r="G23" s="267"/>
      <c r="H23" s="270"/>
    </row>
    <row r="24" spans="1:8" ht="15.75" thickBot="1">
      <c r="B24" s="271" t="s">
        <v>203</v>
      </c>
      <c r="C24" s="272"/>
      <c r="D24" s="273"/>
      <c r="E24" s="274"/>
      <c r="F24" s="275" t="s">
        <v>203</v>
      </c>
      <c r="G24" s="274"/>
      <c r="H24" s="276"/>
    </row>
    <row r="25" spans="1:8">
      <c r="B25" s="1367" t="s">
        <v>661</v>
      </c>
      <c r="C25" s="1368"/>
      <c r="D25" s="1368"/>
      <c r="E25" s="1368"/>
      <c r="F25" s="1368"/>
      <c r="G25" s="1368"/>
      <c r="H25" s="1369"/>
    </row>
    <row r="26" spans="1:8" ht="15.75" thickBot="1">
      <c r="B26" s="277"/>
      <c r="C26" s="277"/>
      <c r="D26" s="277"/>
      <c r="F26" s="277"/>
      <c r="G26" s="277"/>
      <c r="H26" s="277"/>
    </row>
    <row r="27" spans="1:8" ht="18">
      <c r="B27" s="252" t="s">
        <v>197</v>
      </c>
      <c r="C27" s="253"/>
      <c r="D27" s="254"/>
      <c r="E27" s="253"/>
      <c r="F27" s="255"/>
      <c r="G27" s="256"/>
      <c r="H27" s="257" t="s">
        <v>198</v>
      </c>
    </row>
    <row r="28" spans="1:8" ht="6.75" customHeight="1">
      <c r="B28" s="278"/>
      <c r="C28" s="279"/>
      <c r="D28" s="279"/>
      <c r="E28" s="280"/>
      <c r="F28" s="280"/>
      <c r="G28" s="280"/>
      <c r="H28" s="281"/>
    </row>
    <row r="29" spans="1:8">
      <c r="B29" s="278" t="s">
        <v>199</v>
      </c>
      <c r="C29" s="280"/>
      <c r="D29" s="282">
        <v>14500</v>
      </c>
      <c r="E29" s="280"/>
      <c r="F29" s="280" t="s">
        <v>199</v>
      </c>
      <c r="G29" s="280"/>
      <c r="H29" s="283">
        <v>2850</v>
      </c>
    </row>
    <row r="30" spans="1:8">
      <c r="B30" s="278" t="s">
        <v>200</v>
      </c>
      <c r="C30" s="280"/>
      <c r="D30" s="284">
        <v>0.05</v>
      </c>
      <c r="E30" s="280"/>
      <c r="F30" s="280" t="s">
        <v>200</v>
      </c>
      <c r="G30" s="280"/>
      <c r="H30" s="285">
        <v>0.105</v>
      </c>
    </row>
    <row r="31" spans="1:8">
      <c r="B31" s="278"/>
      <c r="C31" s="280"/>
      <c r="D31" s="286"/>
      <c r="E31" s="280"/>
      <c r="F31" s="280"/>
      <c r="G31" s="280"/>
      <c r="H31" s="283"/>
    </row>
    <row r="32" spans="1:8">
      <c r="B32" s="278"/>
      <c r="C32" s="280"/>
      <c r="D32" s="286"/>
      <c r="E32" s="280"/>
      <c r="F32" s="280"/>
      <c r="G32" s="280"/>
      <c r="H32" s="283"/>
    </row>
    <row r="33" spans="2:8">
      <c r="B33" s="278" t="s">
        <v>201</v>
      </c>
      <c r="C33" s="280"/>
      <c r="D33" s="287">
        <v>36</v>
      </c>
      <c r="E33" s="288"/>
      <c r="F33" s="280" t="s">
        <v>201</v>
      </c>
      <c r="G33" s="288"/>
      <c r="H33" s="289">
        <v>18</v>
      </c>
    </row>
    <row r="34" spans="2:8">
      <c r="B34" s="278" t="s">
        <v>202</v>
      </c>
      <c r="C34" s="280"/>
      <c r="D34" s="290"/>
      <c r="E34" s="288"/>
      <c r="F34" s="280" t="s">
        <v>202</v>
      </c>
      <c r="G34" s="288"/>
      <c r="H34" s="291"/>
    </row>
    <row r="35" spans="2:8" ht="15.75" thickBot="1">
      <c r="B35" s="292" t="s">
        <v>203</v>
      </c>
      <c r="C35" s="293"/>
      <c r="D35" s="294">
        <f>PMT(D30/12,D33,D29,0)</f>
        <v>-434.57800801764944</v>
      </c>
      <c r="E35" s="295"/>
      <c r="F35" s="293" t="s">
        <v>203</v>
      </c>
      <c r="G35" s="295"/>
      <c r="H35" s="296">
        <f>PMT(H30/12,H33,H29,0)</f>
        <v>-171.81953340667448</v>
      </c>
    </row>
    <row r="36" spans="2:8">
      <c r="B36" s="1370" t="s">
        <v>920</v>
      </c>
      <c r="C36" s="1370"/>
      <c r="D36" s="1370"/>
      <c r="E36" s="1370"/>
      <c r="F36" s="1370"/>
      <c r="G36" s="1370"/>
      <c r="H36" s="1370"/>
    </row>
  </sheetData>
  <mergeCells count="3">
    <mergeCell ref="A1:I1"/>
    <mergeCell ref="B25:H25"/>
    <mergeCell ref="B36:H36"/>
  </mergeCells>
  <phoneticPr fontId="4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29697" r:id="rId5">
          <objectPr defaultSize="0" autoPict="0" r:id="rId6">
            <anchor moveWithCells="1" sizeWithCells="1">
              <from>
                <xdr:col>5</xdr:col>
                <xdr:colOff>161925</xdr:colOff>
                <xdr:row>20</xdr:row>
                <xdr:rowOff>85725</xdr:rowOff>
              </from>
              <to>
                <xdr:col>5</xdr:col>
                <xdr:colOff>161925</xdr:colOff>
                <xdr:row>20</xdr:row>
                <xdr:rowOff>85725</xdr:rowOff>
              </to>
            </anchor>
          </objectPr>
        </oleObject>
      </mc:Choice>
      <mc:Fallback>
        <oleObject progId="PBrush" shapeId="29697" r:id="rId5"/>
      </mc:Fallback>
    </mc:AlternateContent>
    <mc:AlternateContent xmlns:mc="http://schemas.openxmlformats.org/markup-compatibility/2006">
      <mc:Choice Requires="x14">
        <oleObject progId="PBrush" shapeId="29698" r:id="rId7">
          <objectPr defaultSize="0" autoPict="0" r:id="rId6">
            <anchor moveWithCells="1" sizeWithCells="1">
              <from>
                <xdr:col>5</xdr:col>
                <xdr:colOff>161925</xdr:colOff>
                <xdr:row>20</xdr:row>
                <xdr:rowOff>85725</xdr:rowOff>
              </from>
              <to>
                <xdr:col>5</xdr:col>
                <xdr:colOff>161925</xdr:colOff>
                <xdr:row>20</xdr:row>
                <xdr:rowOff>85725</xdr:rowOff>
              </to>
            </anchor>
          </objectPr>
        </oleObject>
      </mc:Choice>
      <mc:Fallback>
        <oleObject progId="PBrush" shapeId="29698" r:id="rId7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47"/>
  <sheetViews>
    <sheetView showGridLines="0" zoomScaleNormal="100" zoomScaleSheetLayoutView="100" workbookViewId="0">
      <selection activeCell="L11" sqref="L11"/>
    </sheetView>
  </sheetViews>
  <sheetFormatPr defaultColWidth="9.125" defaultRowHeight="15"/>
  <cols>
    <col min="1" max="1" width="3" style="342" customWidth="1"/>
    <col min="2" max="8" width="13.875" style="7" customWidth="1"/>
    <col min="9" max="9" width="4.125" style="7" customWidth="1"/>
    <col min="10" max="16384" width="9.125" style="7"/>
  </cols>
  <sheetData>
    <row r="1" spans="1:8" s="8" customFormat="1" ht="32.25" thickBot="1">
      <c r="A1" s="1288" t="s">
        <v>293</v>
      </c>
      <c r="B1" s="1288"/>
      <c r="C1" s="1288"/>
      <c r="D1" s="1288"/>
      <c r="E1" s="1288"/>
      <c r="F1" s="1288"/>
      <c r="G1" s="1288"/>
      <c r="H1" s="1288"/>
    </row>
    <row r="2" spans="1:8" s="302" customFormat="1" ht="19.5" thickTop="1">
      <c r="A2" s="410"/>
      <c r="B2" s="410" t="s">
        <v>543</v>
      </c>
      <c r="C2" s="410"/>
      <c r="D2" s="410"/>
      <c r="E2" s="410"/>
      <c r="F2" s="410"/>
      <c r="G2" s="412"/>
      <c r="H2" s="412"/>
    </row>
    <row r="3" spans="1:8" s="15" customFormat="1" ht="15.75">
      <c r="A3" s="340">
        <v>1</v>
      </c>
      <c r="B3" s="15" t="s">
        <v>294</v>
      </c>
    </row>
    <row r="4" spans="1:8" s="15" customFormat="1" ht="15.75">
      <c r="A4" s="340">
        <v>2</v>
      </c>
      <c r="B4" s="15" t="s">
        <v>924</v>
      </c>
    </row>
    <row r="5" spans="1:8" s="15" customFormat="1" ht="15.75">
      <c r="A5" s="340">
        <v>3</v>
      </c>
      <c r="B5" s="66" t="s">
        <v>922</v>
      </c>
    </row>
    <row r="6" spans="1:8" s="15" customFormat="1" ht="15.75">
      <c r="A6" s="340">
        <v>4</v>
      </c>
      <c r="B6" s="66" t="s">
        <v>923</v>
      </c>
    </row>
    <row r="7" spans="1:8" s="15" customFormat="1" ht="15.75">
      <c r="A7" s="340">
        <v>5</v>
      </c>
      <c r="B7" s="66" t="s">
        <v>925</v>
      </c>
    </row>
    <row r="8" spans="1:8" s="66" customFormat="1" ht="15.75">
      <c r="A8" s="340">
        <v>6</v>
      </c>
      <c r="B8" s="66" t="s">
        <v>295</v>
      </c>
    </row>
    <row r="9" spans="1:8" s="66" customFormat="1" ht="15.75">
      <c r="A9" s="340">
        <v>7</v>
      </c>
      <c r="B9" s="66" t="s">
        <v>926</v>
      </c>
    </row>
    <row r="10" spans="1:8" s="5" customFormat="1" ht="15.75">
      <c r="A10" s="341">
        <v>8</v>
      </c>
      <c r="B10" s="5" t="s">
        <v>296</v>
      </c>
    </row>
    <row r="11" spans="1:8" ht="21">
      <c r="B11" s="1371" t="s">
        <v>297</v>
      </c>
      <c r="C11" s="1371"/>
      <c r="D11" s="1371"/>
      <c r="E11" s="1371"/>
      <c r="F11" s="1371"/>
    </row>
    <row r="12" spans="1:8" ht="15.75">
      <c r="B12" s="585" t="s">
        <v>298</v>
      </c>
      <c r="C12" s="586" t="s">
        <v>299</v>
      </c>
      <c r="D12" s="587" t="s">
        <v>79</v>
      </c>
      <c r="E12" s="588" t="s">
        <v>50</v>
      </c>
      <c r="F12" s="589" t="s">
        <v>300</v>
      </c>
      <c r="G12" s="1372" t="s">
        <v>301</v>
      </c>
      <c r="H12" s="1373"/>
    </row>
    <row r="13" spans="1:8">
      <c r="B13" s="590" t="s">
        <v>178</v>
      </c>
      <c r="C13" s="343">
        <v>4300</v>
      </c>
      <c r="D13" s="343">
        <v>1550</v>
      </c>
      <c r="E13" s="344">
        <v>2750</v>
      </c>
      <c r="F13" s="345">
        <f>E13*0.19</f>
        <v>522.5</v>
      </c>
    </row>
    <row r="14" spans="1:8" ht="21">
      <c r="B14" s="1371" t="s">
        <v>302</v>
      </c>
      <c r="C14" s="1371"/>
      <c r="D14" s="1371"/>
      <c r="E14" s="1371"/>
      <c r="F14" s="1371"/>
    </row>
    <row r="15" spans="1:8" ht="15.75">
      <c r="B15" s="585" t="s">
        <v>303</v>
      </c>
      <c r="C15" s="586" t="s">
        <v>299</v>
      </c>
      <c r="D15" s="587" t="s">
        <v>79</v>
      </c>
      <c r="E15" s="588" t="s">
        <v>50</v>
      </c>
      <c r="F15" s="589" t="s">
        <v>109</v>
      </c>
      <c r="G15" s="346" t="s">
        <v>698</v>
      </c>
    </row>
    <row r="16" spans="1:8">
      <c r="B16" s="591" t="s">
        <v>304</v>
      </c>
      <c r="C16" s="347">
        <v>1900</v>
      </c>
      <c r="D16" s="347">
        <v>800</v>
      </c>
      <c r="E16" s="344">
        <f>C16-D16</f>
        <v>1100</v>
      </c>
      <c r="F16" s="345">
        <f>E16*0.19</f>
        <v>209</v>
      </c>
    </row>
    <row r="17" spans="1:8">
      <c r="B17" s="592" t="s">
        <v>305</v>
      </c>
      <c r="C17" s="348">
        <v>1300</v>
      </c>
      <c r="D17" s="348">
        <v>500</v>
      </c>
      <c r="E17" s="344">
        <f>C17-D17</f>
        <v>800</v>
      </c>
      <c r="F17" s="345">
        <f>E17*0.19</f>
        <v>152</v>
      </c>
    </row>
    <row r="18" spans="1:8">
      <c r="B18" s="593" t="s">
        <v>306</v>
      </c>
      <c r="C18" s="349">
        <v>1100</v>
      </c>
      <c r="D18" s="349">
        <v>250</v>
      </c>
      <c r="E18" s="344">
        <f>C18-D18</f>
        <v>850</v>
      </c>
      <c r="F18" s="345">
        <f>E18*0.19</f>
        <v>161.5</v>
      </c>
    </row>
    <row r="19" spans="1:8" ht="15.75">
      <c r="B19" s="594" t="s">
        <v>50</v>
      </c>
      <c r="C19" s="595">
        <f>SUM(C16:C18)</f>
        <v>4300</v>
      </c>
      <c r="D19" s="595">
        <f>SUM(D16:D18)</f>
        <v>1550</v>
      </c>
      <c r="E19" s="595">
        <f>SUM(E16:E18)</f>
        <v>2750</v>
      </c>
      <c r="F19" s="595">
        <f>SUM(F16:F18)</f>
        <v>522.5</v>
      </c>
    </row>
    <row r="20" spans="1:8" ht="9" customHeight="1"/>
    <row r="21" spans="1:8" ht="17.100000000000001" customHeight="1">
      <c r="A21" s="1375" t="s">
        <v>307</v>
      </c>
      <c r="B21" s="1375"/>
      <c r="C21" s="1375"/>
      <c r="D21" s="1375"/>
      <c r="E21" s="1375"/>
      <c r="F21" s="1375"/>
      <c r="G21" s="1375"/>
      <c r="H21" s="1375"/>
    </row>
    <row r="22" spans="1:8">
      <c r="A22" s="350"/>
      <c r="B22" s="351"/>
      <c r="C22" s="351"/>
      <c r="D22" s="351"/>
      <c r="E22" s="351"/>
      <c r="F22" s="351"/>
      <c r="G22" s="351"/>
      <c r="H22" s="352"/>
    </row>
    <row r="23" spans="1:8">
      <c r="A23" s="353"/>
      <c r="B23" s="167"/>
      <c r="C23" s="167"/>
      <c r="D23" s="167"/>
      <c r="E23" s="167"/>
      <c r="F23" s="167"/>
      <c r="G23" s="167"/>
      <c r="H23" s="354"/>
    </row>
    <row r="24" spans="1:8">
      <c r="A24" s="353"/>
      <c r="B24" s="167"/>
      <c r="C24" s="167"/>
      <c r="D24" s="167"/>
      <c r="E24" s="167"/>
      <c r="F24" s="167"/>
      <c r="G24" s="167"/>
      <c r="H24" s="354"/>
    </row>
    <row r="25" spans="1:8">
      <c r="A25" s="353"/>
      <c r="B25" s="167"/>
      <c r="C25" s="167"/>
      <c r="D25" s="167"/>
      <c r="E25" s="167"/>
      <c r="F25" s="167"/>
      <c r="G25" s="167"/>
      <c r="H25" s="354"/>
    </row>
    <row r="26" spans="1:8">
      <c r="A26" s="353"/>
      <c r="B26" s="167"/>
      <c r="C26" s="167"/>
      <c r="D26" s="167"/>
      <c r="E26" s="167"/>
      <c r="F26" s="167"/>
      <c r="G26" s="167"/>
      <c r="H26" s="354"/>
    </row>
    <row r="27" spans="1:8">
      <c r="A27" s="353"/>
      <c r="B27" s="167"/>
      <c r="C27" s="167"/>
      <c r="D27" s="167"/>
      <c r="E27" s="167"/>
      <c r="F27" s="167"/>
      <c r="G27" s="167"/>
      <c r="H27" s="354"/>
    </row>
    <row r="28" spans="1:8">
      <c r="A28" s="353"/>
      <c r="B28" s="167"/>
      <c r="C28" s="167"/>
      <c r="D28" s="167"/>
      <c r="E28" s="167"/>
      <c r="F28" s="167"/>
      <c r="G28" s="167"/>
      <c r="H28" s="354"/>
    </row>
    <row r="29" spans="1:8">
      <c r="A29" s="353"/>
      <c r="B29" s="167"/>
      <c r="C29" s="167"/>
      <c r="D29" s="167"/>
      <c r="E29" s="167"/>
      <c r="F29" s="167"/>
      <c r="G29" s="167"/>
      <c r="H29" s="354"/>
    </row>
    <row r="30" spans="1:8">
      <c r="A30" s="353"/>
      <c r="B30" s="167"/>
      <c r="C30" s="167"/>
      <c r="D30" s="167"/>
      <c r="E30" s="167"/>
      <c r="F30" s="167"/>
      <c r="G30" s="167"/>
      <c r="H30" s="354"/>
    </row>
    <row r="31" spans="1:8">
      <c r="A31" s="353"/>
      <c r="B31" s="167"/>
      <c r="C31" s="167"/>
      <c r="D31" s="167"/>
      <c r="E31" s="167"/>
      <c r="F31" s="167"/>
      <c r="G31" s="167"/>
      <c r="H31" s="354"/>
    </row>
    <row r="32" spans="1:8" ht="18.75">
      <c r="A32" s="355"/>
      <c r="B32" s="356"/>
      <c r="C32" s="356"/>
      <c r="D32" s="1376" t="s">
        <v>308</v>
      </c>
      <c r="E32" s="1376"/>
      <c r="F32" s="1376"/>
      <c r="G32" s="356"/>
      <c r="H32" s="357"/>
    </row>
    <row r="33" spans="2:7">
      <c r="B33" s="1374" t="s">
        <v>309</v>
      </c>
      <c r="C33" s="1377"/>
      <c r="D33" s="1377"/>
      <c r="F33" s="1378" t="s">
        <v>310</v>
      </c>
      <c r="G33" s="1378"/>
    </row>
    <row r="34" spans="2:7">
      <c r="F34" s="358"/>
      <c r="G34" s="358"/>
    </row>
    <row r="47" spans="2:7">
      <c r="C47" s="1374" t="s">
        <v>311</v>
      </c>
      <c r="D47" s="1374"/>
      <c r="E47" s="1374"/>
      <c r="F47" s="1374"/>
      <c r="G47" s="1374"/>
    </row>
  </sheetData>
  <mergeCells count="9">
    <mergeCell ref="A1:H1"/>
    <mergeCell ref="B11:F11"/>
    <mergeCell ref="G12:H12"/>
    <mergeCell ref="C47:G47"/>
    <mergeCell ref="B14:F14"/>
    <mergeCell ref="A21:H21"/>
    <mergeCell ref="D32:F32"/>
    <mergeCell ref="B33:D33"/>
    <mergeCell ref="F33:G33"/>
  </mergeCells>
  <phoneticPr fontId="4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rowBreaks count="1" manualBreakCount="1">
    <brk id="47" max="7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33793" r:id="rId5">
          <objectPr defaultSize="0" autoPict="0" r:id="rId6">
            <anchor moveWithCells="1" sizeWithCells="1">
              <from>
                <xdr:col>3</xdr:col>
                <xdr:colOff>142875</xdr:colOff>
                <xdr:row>0</xdr:row>
                <xdr:rowOff>142875</xdr:rowOff>
              </from>
              <to>
                <xdr:col>3</xdr:col>
                <xdr:colOff>142875</xdr:colOff>
                <xdr:row>0</xdr:row>
                <xdr:rowOff>142875</xdr:rowOff>
              </to>
            </anchor>
          </objectPr>
        </oleObject>
      </mc:Choice>
      <mc:Fallback>
        <oleObject progId="PBrush" shapeId="33793" r:id="rId5"/>
      </mc:Fallback>
    </mc:AlternateContent>
    <mc:AlternateContent xmlns:mc="http://schemas.openxmlformats.org/markup-compatibility/2006">
      <mc:Choice Requires="x14">
        <oleObject progId="PBrush" shapeId="33794" r:id="rId7">
          <objectPr defaultSize="0" autoPict="0" r:id="rId6">
            <anchor moveWithCells="1" sizeWithCells="1">
              <from>
                <xdr:col>3</xdr:col>
                <xdr:colOff>142875</xdr:colOff>
                <xdr:row>0</xdr:row>
                <xdr:rowOff>142875</xdr:rowOff>
              </from>
              <to>
                <xdr:col>3</xdr:col>
                <xdr:colOff>142875</xdr:colOff>
                <xdr:row>0</xdr:row>
                <xdr:rowOff>142875</xdr:rowOff>
              </to>
            </anchor>
          </objectPr>
        </oleObject>
      </mc:Choice>
      <mc:Fallback>
        <oleObject progId="PBrush" shapeId="33794" r:id="rId7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55"/>
  <sheetViews>
    <sheetView showGridLines="0" tabSelected="1" zoomScaleSheetLayoutView="80" workbookViewId="0">
      <selection sqref="A1:XFD2"/>
    </sheetView>
  </sheetViews>
  <sheetFormatPr defaultColWidth="9.125" defaultRowHeight="15" outlineLevelRow="1"/>
  <cols>
    <col min="1" max="1" width="3.375" style="24" customWidth="1"/>
    <col min="2" max="2" width="42.375" style="7" customWidth="1"/>
    <col min="3" max="3" width="8.875" style="7" customWidth="1"/>
    <col min="4" max="4" width="24.875" style="7" customWidth="1"/>
    <col min="5" max="5" width="12.375" style="7" customWidth="1"/>
    <col min="6" max="6" width="9.875" style="7" customWidth="1"/>
    <col min="7" max="7" width="8.875" style="7" customWidth="1"/>
    <col min="8" max="8" width="15.125" style="7" customWidth="1"/>
    <col min="9" max="16384" width="9.125" style="7"/>
  </cols>
  <sheetData>
    <row r="1" spans="1:8" s="8" customFormat="1" ht="50.25" customHeight="1" thickBot="1">
      <c r="A1" s="1288" t="s">
        <v>406</v>
      </c>
      <c r="B1" s="1288"/>
      <c r="C1" s="1288"/>
      <c r="D1" s="1288"/>
      <c r="E1" s="1288"/>
      <c r="F1" s="1288"/>
      <c r="G1" s="1288"/>
      <c r="H1" s="1288"/>
    </row>
    <row r="2" spans="1:8" s="76" customFormat="1" ht="19.5" thickTop="1">
      <c r="A2" s="1234" t="s">
        <v>312</v>
      </c>
      <c r="B2" s="410"/>
      <c r="C2" s="410"/>
      <c r="D2" s="410"/>
      <c r="E2" s="410"/>
      <c r="F2" s="410"/>
      <c r="G2" s="412"/>
      <c r="H2" s="412"/>
    </row>
    <row r="3" spans="1:8" s="65" customFormat="1" ht="15.75">
      <c r="A3" s="67">
        <v>1</v>
      </c>
      <c r="B3" s="66" t="s">
        <v>927</v>
      </c>
      <c r="C3" s="118"/>
      <c r="D3" s="118"/>
      <c r="E3" s="118"/>
      <c r="F3" s="118"/>
      <c r="G3" s="118"/>
      <c r="H3" s="118"/>
    </row>
    <row r="4" spans="1:8" s="94" customFormat="1" ht="15.75">
      <c r="A4" s="67">
        <v>2</v>
      </c>
      <c r="B4" s="2" t="s">
        <v>928</v>
      </c>
      <c r="C4" s="118"/>
      <c r="D4" s="118"/>
      <c r="E4" s="118"/>
      <c r="F4" s="118"/>
      <c r="G4" s="118"/>
      <c r="H4" s="118"/>
    </row>
    <row r="5" spans="1:8" s="118" customFormat="1" ht="15.75">
      <c r="A5" s="67">
        <v>3</v>
      </c>
      <c r="B5" s="66" t="s">
        <v>313</v>
      </c>
      <c r="D5" s="609"/>
      <c r="E5" s="610"/>
      <c r="F5" s="609"/>
      <c r="G5" s="609"/>
      <c r="H5" s="609"/>
    </row>
    <row r="6" spans="1:8" s="118" customFormat="1" ht="15.75">
      <c r="A6" s="67">
        <v>4</v>
      </c>
      <c r="B6" s="66" t="s">
        <v>929</v>
      </c>
      <c r="D6" s="359"/>
      <c r="E6" s="359"/>
      <c r="F6" s="611"/>
      <c r="H6" s="359"/>
    </row>
    <row r="7" spans="1:8" s="118" customFormat="1">
      <c r="A7" s="144">
        <v>5</v>
      </c>
      <c r="B7" s="118" t="s">
        <v>930</v>
      </c>
    </row>
    <row r="8" spans="1:8" s="15" customFormat="1" ht="15.75">
      <c r="A8" s="340"/>
      <c r="B8" s="1381" t="s">
        <v>361</v>
      </c>
      <c r="C8" s="1381"/>
      <c r="D8" s="1381"/>
      <c r="E8" s="1381"/>
      <c r="F8" s="1381"/>
      <c r="G8" s="1381"/>
      <c r="H8" s="1381"/>
    </row>
    <row r="9" spans="1:8" s="76" customFormat="1" ht="18.75">
      <c r="A9" s="1234" t="s">
        <v>314</v>
      </c>
      <c r="B9" s="410"/>
      <c r="C9" s="410"/>
      <c r="D9" s="410"/>
      <c r="E9" s="410"/>
      <c r="F9" s="410"/>
      <c r="G9" s="412"/>
      <c r="H9" s="412"/>
    </row>
    <row r="10" spans="1:8" s="66" customFormat="1" ht="15.75">
      <c r="A10" s="15" t="s">
        <v>315</v>
      </c>
      <c r="B10" s="15"/>
      <c r="C10" s="635"/>
      <c r="D10" s="635"/>
      <c r="E10" s="636"/>
      <c r="F10" s="15"/>
      <c r="H10" s="95"/>
    </row>
    <row r="11" spans="1:8" s="118" customFormat="1" ht="15.75">
      <c r="A11" s="67">
        <v>1</v>
      </c>
      <c r="B11" s="66" t="s">
        <v>316</v>
      </c>
      <c r="D11" s="359"/>
      <c r="E11" s="359"/>
      <c r="F11" s="611"/>
      <c r="H11" s="359"/>
    </row>
    <row r="12" spans="1:8" s="118" customFormat="1" ht="15.75">
      <c r="A12" s="67">
        <v>2</v>
      </c>
      <c r="B12" s="66" t="s">
        <v>317</v>
      </c>
      <c r="D12" s="359"/>
      <c r="E12" s="359"/>
      <c r="F12" s="611"/>
      <c r="H12" s="359"/>
    </row>
    <row r="13" spans="1:8" s="118" customFormat="1" ht="15.75">
      <c r="A13" s="67">
        <v>3</v>
      </c>
      <c r="B13" s="66" t="s">
        <v>931</v>
      </c>
      <c r="C13" s="359"/>
      <c r="D13" s="359"/>
      <c r="E13" s="359"/>
      <c r="F13" s="611"/>
      <c r="H13" s="359"/>
    </row>
    <row r="14" spans="1:8" s="118" customFormat="1" ht="15.75">
      <c r="A14" s="67">
        <v>4</v>
      </c>
      <c r="B14" s="66" t="s">
        <v>932</v>
      </c>
      <c r="C14" s="359"/>
      <c r="D14" s="359"/>
      <c r="E14" s="359"/>
      <c r="F14" s="611"/>
      <c r="H14" s="359"/>
    </row>
    <row r="15" spans="1:8" s="118" customFormat="1" ht="15.75">
      <c r="A15" s="67">
        <v>5</v>
      </c>
      <c r="B15" s="66" t="s">
        <v>933</v>
      </c>
      <c r="C15" s="359"/>
      <c r="D15" s="359"/>
      <c r="E15" s="359"/>
      <c r="F15" s="611"/>
      <c r="H15" s="359"/>
    </row>
    <row r="16" spans="1:8" s="118" customFormat="1" ht="15.75">
      <c r="A16" s="67">
        <v>6</v>
      </c>
      <c r="B16" s="66" t="s">
        <v>407</v>
      </c>
      <c r="C16" s="612"/>
      <c r="E16" s="359"/>
      <c r="F16" s="613"/>
    </row>
    <row r="17" spans="1:8" s="14" customFormat="1" ht="28.5" customHeight="1">
      <c r="A17" s="1379" t="s">
        <v>318</v>
      </c>
      <c r="B17" s="1379"/>
      <c r="C17" s="1379"/>
      <c r="D17" s="1379"/>
      <c r="E17" s="1379"/>
      <c r="F17" s="1379"/>
      <c r="G17" s="1379"/>
      <c r="H17" s="1379"/>
    </row>
    <row r="18" spans="1:8" ht="15" customHeight="1">
      <c r="B18" s="616" t="s">
        <v>320</v>
      </c>
      <c r="C18" s="616" t="s">
        <v>321</v>
      </c>
      <c r="D18" s="1278" t="str">
        <f>IF(C19=E19,"Goed!",IF(C19="","","Nee, het antwoord is "&amp;E19))</f>
        <v>Goed!</v>
      </c>
      <c r="E18" s="642"/>
      <c r="F18" s="617"/>
    </row>
    <row r="19" spans="1:8" ht="15" customHeight="1">
      <c r="A19" s="614">
        <v>1</v>
      </c>
      <c r="B19" s="618" t="s">
        <v>322</v>
      </c>
      <c r="C19" s="619" t="s">
        <v>323</v>
      </c>
      <c r="E19" s="650" t="s">
        <v>323</v>
      </c>
      <c r="F19" s="617"/>
    </row>
    <row r="20" spans="1:8" ht="15" customHeight="1">
      <c r="A20" s="614">
        <v>2</v>
      </c>
      <c r="B20" s="618" t="s">
        <v>324</v>
      </c>
      <c r="C20" s="619"/>
      <c r="D20" s="123"/>
      <c r="E20" s="650" t="s">
        <v>335</v>
      </c>
      <c r="F20" s="617"/>
    </row>
    <row r="21" spans="1:8" ht="15" customHeight="1">
      <c r="A21" s="614">
        <v>3</v>
      </c>
      <c r="B21" s="618" t="s">
        <v>325</v>
      </c>
      <c r="C21" s="619"/>
      <c r="D21" s="123"/>
      <c r="E21" s="650" t="s">
        <v>336</v>
      </c>
      <c r="F21" s="617"/>
    </row>
    <row r="22" spans="1:8" ht="15" customHeight="1">
      <c r="A22" s="614">
        <v>4</v>
      </c>
      <c r="B22" s="618" t="s">
        <v>326</v>
      </c>
      <c r="C22" s="619"/>
      <c r="D22" s="123"/>
      <c r="E22" s="650" t="s">
        <v>337</v>
      </c>
      <c r="F22" s="617"/>
    </row>
    <row r="23" spans="1:8" ht="15" customHeight="1">
      <c r="A23" s="614">
        <v>5</v>
      </c>
      <c r="B23" s="618" t="s">
        <v>327</v>
      </c>
      <c r="C23" s="619"/>
      <c r="D23" s="123"/>
      <c r="E23" s="650" t="s">
        <v>338</v>
      </c>
      <c r="F23" s="617"/>
    </row>
    <row r="24" spans="1:8" ht="15" customHeight="1">
      <c r="A24" s="614">
        <v>6</v>
      </c>
      <c r="B24" s="618" t="s">
        <v>349</v>
      </c>
      <c r="C24" s="619"/>
      <c r="D24" s="123"/>
      <c r="E24" s="650" t="s">
        <v>380</v>
      </c>
      <c r="F24" s="617"/>
    </row>
    <row r="25" spans="1:8" ht="15" customHeight="1">
      <c r="A25" s="614">
        <v>7</v>
      </c>
      <c r="B25" s="618" t="s">
        <v>936</v>
      </c>
      <c r="C25" s="619"/>
      <c r="D25" s="123"/>
      <c r="E25" s="650" t="s">
        <v>339</v>
      </c>
      <c r="F25" s="617"/>
    </row>
    <row r="26" spans="1:8" ht="15" customHeight="1">
      <c r="A26" s="614">
        <v>8</v>
      </c>
      <c r="B26" s="618" t="s">
        <v>351</v>
      </c>
      <c r="C26" s="619"/>
      <c r="D26" s="123"/>
      <c r="E26" s="650" t="s">
        <v>379</v>
      </c>
      <c r="F26" s="617"/>
    </row>
    <row r="27" spans="1:8" ht="15" customHeight="1">
      <c r="A27" s="614">
        <v>9</v>
      </c>
      <c r="B27" s="618" t="s">
        <v>934</v>
      </c>
      <c r="C27" s="619"/>
      <c r="D27" s="123"/>
      <c r="E27" s="1279" t="s">
        <v>935</v>
      </c>
      <c r="F27" s="617"/>
    </row>
    <row r="28" spans="1:8" ht="15" customHeight="1">
      <c r="A28" s="614">
        <v>10</v>
      </c>
      <c r="B28" s="618" t="s">
        <v>352</v>
      </c>
      <c r="C28" s="619"/>
      <c r="D28" s="123"/>
      <c r="E28" s="651" t="s">
        <v>378</v>
      </c>
      <c r="F28" s="617"/>
    </row>
    <row r="29" spans="1:8" ht="15" customHeight="1">
      <c r="A29" s="167"/>
      <c r="B29" s="167"/>
      <c r="C29" s="620"/>
      <c r="E29" s="621"/>
      <c r="F29" s="621" t="s">
        <v>328</v>
      </c>
    </row>
    <row r="30" spans="1:8" ht="9.9499999999999993" customHeight="1">
      <c r="A30" s="7"/>
      <c r="C30" s="620"/>
      <c r="E30" s="23"/>
      <c r="F30" s="614"/>
    </row>
    <row r="31" spans="1:8" ht="15" customHeight="1">
      <c r="A31" s="7"/>
      <c r="B31" s="608" t="s">
        <v>329</v>
      </c>
      <c r="C31" s="622"/>
      <c r="D31" s="618" t="str">
        <f>IF(C31=E31,"Goed!",IF(C31="","","Nee, het antwoord is "&amp;E31))</f>
        <v/>
      </c>
      <c r="E31" s="623" t="s">
        <v>340</v>
      </c>
      <c r="F31" s="614"/>
    </row>
    <row r="32" spans="1:8" ht="9.9499999999999993" customHeight="1">
      <c r="A32" s="7"/>
      <c r="B32" s="608"/>
      <c r="C32" s="620"/>
      <c r="E32" s="23"/>
      <c r="F32" s="614"/>
    </row>
    <row r="33" spans="1:8" ht="15" customHeight="1">
      <c r="A33" s="7"/>
      <c r="B33" s="608" t="s">
        <v>330</v>
      </c>
      <c r="C33" s="624"/>
      <c r="E33" s="23"/>
      <c r="F33" s="614"/>
    </row>
    <row r="34" spans="1:8" ht="15" customHeight="1">
      <c r="A34" s="7"/>
      <c r="B34" s="7" t="s">
        <v>331</v>
      </c>
      <c r="C34" s="624"/>
      <c r="E34" s="23"/>
      <c r="F34" s="614"/>
    </row>
    <row r="35" spans="1:8" ht="15" customHeight="1">
      <c r="A35" s="7"/>
      <c r="B35" s="7" t="s">
        <v>332</v>
      </c>
      <c r="C35" s="624"/>
      <c r="E35" s="23"/>
      <c r="F35" s="614"/>
    </row>
    <row r="36" spans="1:8" ht="15" customHeight="1">
      <c r="A36" s="7"/>
      <c r="B36" s="7" t="s">
        <v>377</v>
      </c>
      <c r="C36" s="624"/>
      <c r="E36" s="23"/>
      <c r="F36" s="614"/>
    </row>
    <row r="37" spans="1:8" ht="15" customHeight="1">
      <c r="A37" s="7"/>
      <c r="B37" s="7" t="s">
        <v>333</v>
      </c>
      <c r="C37" s="624"/>
      <c r="E37" s="23"/>
      <c r="F37" s="614"/>
    </row>
    <row r="38" spans="1:8" ht="10.5" customHeight="1" thickBot="1">
      <c r="A38" s="7"/>
      <c r="B38" s="625"/>
      <c r="C38" s="626"/>
      <c r="D38" s="627"/>
      <c r="E38" s="628"/>
      <c r="F38" s="627"/>
      <c r="G38" s="628"/>
    </row>
    <row r="39" spans="1:8" ht="23.25" customHeight="1" outlineLevel="1" thickTop="1">
      <c r="A39" s="7"/>
      <c r="B39" s="1380" t="s">
        <v>51</v>
      </c>
      <c r="C39" s="1380"/>
      <c r="D39" s="1380"/>
      <c r="E39" s="1380"/>
      <c r="F39" s="1380"/>
      <c r="G39" s="1380"/>
      <c r="H39" s="1380"/>
    </row>
    <row r="40" spans="1:8" ht="15" customHeight="1" outlineLevel="1">
      <c r="A40" s="618"/>
      <c r="B40" s="615" t="s">
        <v>319</v>
      </c>
      <c r="C40" s="618"/>
      <c r="D40" s="618"/>
      <c r="E40" s="618"/>
      <c r="F40" s="618"/>
      <c r="G40" s="618"/>
      <c r="H40" s="618"/>
    </row>
    <row r="41" spans="1:8" ht="15" customHeight="1" outlineLevel="1">
      <c r="A41" s="629"/>
      <c r="B41" s="618"/>
      <c r="C41" s="629" t="s">
        <v>321</v>
      </c>
      <c r="D41" s="618"/>
      <c r="E41" s="618"/>
      <c r="F41" s="618"/>
      <c r="G41" s="618"/>
      <c r="H41" s="618"/>
    </row>
    <row r="42" spans="1:8" outlineLevel="1">
      <c r="A42" s="618">
        <v>1</v>
      </c>
      <c r="B42" s="618" t="s">
        <v>322</v>
      </c>
      <c r="C42" s="630" t="s">
        <v>323</v>
      </c>
      <c r="D42" s="618" t="str">
        <f t="shared" ref="D42:D51" si="0">IF(C42=E42,"Goed!",IF(C42="","","Nee, het antwoord is "&amp;E42))</f>
        <v>Goed!</v>
      </c>
      <c r="E42" s="17" t="s">
        <v>323</v>
      </c>
      <c r="F42" s="618"/>
      <c r="G42" s="618"/>
      <c r="H42" s="618"/>
    </row>
    <row r="43" spans="1:8" outlineLevel="1">
      <c r="A43" s="618">
        <v>2</v>
      </c>
      <c r="B43" s="618" t="s">
        <v>324</v>
      </c>
      <c r="C43" s="630" t="s">
        <v>334</v>
      </c>
      <c r="D43" s="631" t="str">
        <f t="shared" si="0"/>
        <v>Nee, het antwoord is B</v>
      </c>
      <c r="E43" s="17" t="s">
        <v>335</v>
      </c>
      <c r="F43" s="618"/>
      <c r="G43" s="618"/>
      <c r="H43" s="618"/>
    </row>
    <row r="44" spans="1:8" outlineLevel="1">
      <c r="A44" s="618">
        <v>3</v>
      </c>
      <c r="B44" s="618" t="s">
        <v>325</v>
      </c>
      <c r="C44" s="630" t="s">
        <v>937</v>
      </c>
      <c r="D44" s="631" t="str">
        <f t="shared" si="0"/>
        <v>Nee, het antwoord is delete</v>
      </c>
      <c r="E44" s="17" t="s">
        <v>336</v>
      </c>
      <c r="F44" s="618"/>
      <c r="G44" s="618"/>
      <c r="H44" s="618"/>
    </row>
    <row r="45" spans="1:8" outlineLevel="1">
      <c r="A45" s="618">
        <v>4</v>
      </c>
      <c r="B45" s="618" t="s">
        <v>326</v>
      </c>
      <c r="C45" s="630" t="s">
        <v>938</v>
      </c>
      <c r="D45" s="631" t="str">
        <f t="shared" si="0"/>
        <v>Nee, het antwoord is A</v>
      </c>
      <c r="E45" s="17" t="s">
        <v>337</v>
      </c>
      <c r="F45" s="618"/>
      <c r="G45" s="618"/>
      <c r="H45" s="618"/>
    </row>
    <row r="46" spans="1:8" outlineLevel="1">
      <c r="A46" s="618">
        <v>5</v>
      </c>
      <c r="B46" s="618" t="s">
        <v>327</v>
      </c>
      <c r="C46" s="630" t="s">
        <v>338</v>
      </c>
      <c r="D46" s="631" t="str">
        <f t="shared" si="0"/>
        <v>Goed!</v>
      </c>
      <c r="E46" s="17" t="s">
        <v>338</v>
      </c>
      <c r="F46" s="618"/>
      <c r="G46" s="618"/>
      <c r="H46" s="618"/>
    </row>
    <row r="47" spans="1:8" outlineLevel="1">
      <c r="A47" s="618">
        <v>6</v>
      </c>
      <c r="B47" s="618" t="s">
        <v>349</v>
      </c>
      <c r="C47" s="630" t="s">
        <v>939</v>
      </c>
      <c r="D47" s="631" t="str">
        <f t="shared" si="0"/>
        <v>Nee, het antwoord is USB</v>
      </c>
      <c r="E47" s="17" t="s">
        <v>380</v>
      </c>
      <c r="F47" s="618"/>
      <c r="G47" s="618"/>
      <c r="H47" s="618"/>
    </row>
    <row r="48" spans="1:8" outlineLevel="1">
      <c r="A48" s="618">
        <v>7</v>
      </c>
      <c r="B48" s="618" t="s">
        <v>350</v>
      </c>
      <c r="C48" s="630" t="s">
        <v>339</v>
      </c>
      <c r="D48" s="631" t="str">
        <f t="shared" si="0"/>
        <v>Goed!</v>
      </c>
      <c r="E48" s="17" t="s">
        <v>339</v>
      </c>
      <c r="F48" s="618"/>
      <c r="G48" s="618"/>
      <c r="H48" s="618"/>
    </row>
    <row r="49" spans="1:8" outlineLevel="1">
      <c r="A49" s="618">
        <v>8</v>
      </c>
      <c r="B49" s="618" t="s">
        <v>351</v>
      </c>
      <c r="C49" s="630"/>
      <c r="D49" s="631" t="str">
        <f t="shared" si="0"/>
        <v/>
      </c>
      <c r="E49" s="17" t="s">
        <v>379</v>
      </c>
      <c r="F49" s="618"/>
      <c r="G49" s="618"/>
      <c r="H49" s="618"/>
    </row>
    <row r="50" spans="1:8" outlineLevel="1">
      <c r="A50" s="618">
        <v>9</v>
      </c>
      <c r="B50" s="618" t="s">
        <v>934</v>
      </c>
      <c r="C50" s="630"/>
      <c r="D50" s="631" t="str">
        <f t="shared" si="0"/>
        <v/>
      </c>
      <c r="E50" s="17" t="s">
        <v>935</v>
      </c>
      <c r="F50" s="618"/>
      <c r="G50" s="618"/>
      <c r="H50" s="618"/>
    </row>
    <row r="51" spans="1:8" outlineLevel="1">
      <c r="A51" s="618">
        <v>10</v>
      </c>
      <c r="B51" s="618" t="s">
        <v>352</v>
      </c>
      <c r="C51" s="630" t="s">
        <v>940</v>
      </c>
      <c r="D51" s="1280" t="str">
        <f t="shared" si="0"/>
        <v>Goed!</v>
      </c>
      <c r="E51" s="652" t="s">
        <v>378</v>
      </c>
      <c r="F51" s="618"/>
      <c r="G51" s="618"/>
      <c r="H51" s="618"/>
    </row>
    <row r="52" spans="1:8" ht="15.75" outlineLevel="1">
      <c r="A52" s="618"/>
      <c r="B52" s="618"/>
      <c r="C52" s="618"/>
      <c r="D52" s="1281">
        <f>COUNTIF(D42:D51, "Goed!")</f>
        <v>4</v>
      </c>
      <c r="F52" s="621" t="s">
        <v>328</v>
      </c>
      <c r="G52" s="618"/>
      <c r="H52" s="618"/>
    </row>
    <row r="53" spans="1:8" outlineLevel="1">
      <c r="A53" s="618"/>
      <c r="B53" s="618"/>
      <c r="C53" s="618"/>
      <c r="D53" s="618"/>
      <c r="E53" s="17"/>
      <c r="F53" s="618"/>
      <c r="G53" s="618"/>
      <c r="H53" s="618"/>
    </row>
    <row r="54" spans="1:8" ht="15.75" outlineLevel="1">
      <c r="A54" s="614"/>
      <c r="B54" s="632" t="s">
        <v>329</v>
      </c>
      <c r="C54" s="633"/>
      <c r="D54" s="614" t="str">
        <f>IF(C54=E54,"Goed!",IF(C54="","","nee, het antwoord is "&amp;E54))</f>
        <v/>
      </c>
      <c r="E54" s="634" t="s">
        <v>340</v>
      </c>
      <c r="F54" s="614"/>
      <c r="G54" s="614"/>
      <c r="H54" s="614"/>
    </row>
    <row r="55" spans="1:8" outlineLevel="1"/>
  </sheetData>
  <sheetProtection selectLockedCells="1"/>
  <mergeCells count="4">
    <mergeCell ref="A17:H17"/>
    <mergeCell ref="B39:H39"/>
    <mergeCell ref="A1:H1"/>
    <mergeCell ref="B8:H8"/>
  </mergeCells>
  <phoneticPr fontId="4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180225" r:id="rId5">
          <objectPr defaultSize="0" autoPict="0" r:id="rId6">
            <anchor moveWithCells="1" sizeWithCells="1">
              <from>
                <xdr:col>1</xdr:col>
                <xdr:colOff>2352675</xdr:colOff>
                <xdr:row>7</xdr:row>
                <xdr:rowOff>66675</xdr:rowOff>
              </from>
              <to>
                <xdr:col>1</xdr:col>
                <xdr:colOff>2352675</xdr:colOff>
                <xdr:row>7</xdr:row>
                <xdr:rowOff>66675</xdr:rowOff>
              </to>
            </anchor>
          </objectPr>
        </oleObject>
      </mc:Choice>
      <mc:Fallback>
        <oleObject progId="PBrush" shapeId="180225" r:id="rId5"/>
      </mc:Fallback>
    </mc:AlternateContent>
    <mc:AlternateContent xmlns:mc="http://schemas.openxmlformats.org/markup-compatibility/2006">
      <mc:Choice Requires="x14">
        <oleObject progId="PBrush" shapeId="180226" r:id="rId7">
          <objectPr defaultSize="0" autoPict="0" r:id="rId6">
            <anchor moveWithCells="1" sizeWithCells="1">
              <from>
                <xdr:col>1</xdr:col>
                <xdr:colOff>2352675</xdr:colOff>
                <xdr:row>7</xdr:row>
                <xdr:rowOff>66675</xdr:rowOff>
              </from>
              <to>
                <xdr:col>1</xdr:col>
                <xdr:colOff>2352675</xdr:colOff>
                <xdr:row>7</xdr:row>
                <xdr:rowOff>66675</xdr:rowOff>
              </to>
            </anchor>
          </objectPr>
        </oleObject>
      </mc:Choice>
      <mc:Fallback>
        <oleObject progId="PBrush" shapeId="180226" r:id="rId7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"/>
  <dimension ref="A1:N37"/>
  <sheetViews>
    <sheetView showGridLines="0" workbookViewId="0">
      <selection sqref="A1:N1"/>
    </sheetView>
  </sheetViews>
  <sheetFormatPr defaultColWidth="8.875" defaultRowHeight="15.75"/>
  <cols>
    <col min="1" max="1" width="3.125" style="47" customWidth="1"/>
    <col min="2" max="2" width="43.375" style="806" customWidth="1"/>
    <col min="3" max="11" width="8.875" style="806" customWidth="1"/>
    <col min="12" max="256" width="8.875" style="806"/>
    <col min="257" max="257" width="3.125" style="806" customWidth="1"/>
    <col min="258" max="258" width="42.875" style="806" customWidth="1"/>
    <col min="259" max="267" width="8.875" style="806" customWidth="1"/>
    <col min="268" max="512" width="8.875" style="806"/>
    <col min="513" max="513" width="3.125" style="806" customWidth="1"/>
    <col min="514" max="514" width="42.875" style="806" customWidth="1"/>
    <col min="515" max="523" width="8.875" style="806" customWidth="1"/>
    <col min="524" max="768" width="8.875" style="806"/>
    <col min="769" max="769" width="3.125" style="806" customWidth="1"/>
    <col min="770" max="770" width="42.875" style="806" customWidth="1"/>
    <col min="771" max="779" width="8.875" style="806" customWidth="1"/>
    <col min="780" max="1024" width="8.875" style="806"/>
    <col min="1025" max="1025" width="3.125" style="806" customWidth="1"/>
    <col min="1026" max="1026" width="42.875" style="806" customWidth="1"/>
    <col min="1027" max="1035" width="8.875" style="806" customWidth="1"/>
    <col min="1036" max="1280" width="8.875" style="806"/>
    <col min="1281" max="1281" width="3.125" style="806" customWidth="1"/>
    <col min="1282" max="1282" width="42.875" style="806" customWidth="1"/>
    <col min="1283" max="1291" width="8.875" style="806" customWidth="1"/>
    <col min="1292" max="1536" width="8.875" style="806"/>
    <col min="1537" max="1537" width="3.125" style="806" customWidth="1"/>
    <col min="1538" max="1538" width="42.875" style="806" customWidth="1"/>
    <col min="1539" max="1547" width="8.875" style="806" customWidth="1"/>
    <col min="1548" max="1792" width="8.875" style="806"/>
    <col min="1793" max="1793" width="3.125" style="806" customWidth="1"/>
    <col min="1794" max="1794" width="42.875" style="806" customWidth="1"/>
    <col min="1795" max="1803" width="8.875" style="806" customWidth="1"/>
    <col min="1804" max="2048" width="8.875" style="806"/>
    <col min="2049" max="2049" width="3.125" style="806" customWidth="1"/>
    <col min="2050" max="2050" width="42.875" style="806" customWidth="1"/>
    <col min="2051" max="2059" width="8.875" style="806" customWidth="1"/>
    <col min="2060" max="2304" width="8.875" style="806"/>
    <col min="2305" max="2305" width="3.125" style="806" customWidth="1"/>
    <col min="2306" max="2306" width="42.875" style="806" customWidth="1"/>
    <col min="2307" max="2315" width="8.875" style="806" customWidth="1"/>
    <col min="2316" max="2560" width="8.875" style="806"/>
    <col min="2561" max="2561" width="3.125" style="806" customWidth="1"/>
    <col min="2562" max="2562" width="42.875" style="806" customWidth="1"/>
    <col min="2563" max="2571" width="8.875" style="806" customWidth="1"/>
    <col min="2572" max="2816" width="8.875" style="806"/>
    <col min="2817" max="2817" width="3.125" style="806" customWidth="1"/>
    <col min="2818" max="2818" width="42.875" style="806" customWidth="1"/>
    <col min="2819" max="2827" width="8.875" style="806" customWidth="1"/>
    <col min="2828" max="3072" width="8.875" style="806"/>
    <col min="3073" max="3073" width="3.125" style="806" customWidth="1"/>
    <col min="3074" max="3074" width="42.875" style="806" customWidth="1"/>
    <col min="3075" max="3083" width="8.875" style="806" customWidth="1"/>
    <col min="3084" max="3328" width="8.875" style="806"/>
    <col min="3329" max="3329" width="3.125" style="806" customWidth="1"/>
    <col min="3330" max="3330" width="42.875" style="806" customWidth="1"/>
    <col min="3331" max="3339" width="8.875" style="806" customWidth="1"/>
    <col min="3340" max="3584" width="8.875" style="806"/>
    <col min="3585" max="3585" width="3.125" style="806" customWidth="1"/>
    <col min="3586" max="3586" width="42.875" style="806" customWidth="1"/>
    <col min="3587" max="3595" width="8.875" style="806" customWidth="1"/>
    <col min="3596" max="3840" width="8.875" style="806"/>
    <col min="3841" max="3841" width="3.125" style="806" customWidth="1"/>
    <col min="3842" max="3842" width="42.875" style="806" customWidth="1"/>
    <col min="3843" max="3851" width="8.875" style="806" customWidth="1"/>
    <col min="3852" max="4096" width="8.875" style="806"/>
    <col min="4097" max="4097" width="3.125" style="806" customWidth="1"/>
    <col min="4098" max="4098" width="42.875" style="806" customWidth="1"/>
    <col min="4099" max="4107" width="8.875" style="806" customWidth="1"/>
    <col min="4108" max="4352" width="8.875" style="806"/>
    <col min="4353" max="4353" width="3.125" style="806" customWidth="1"/>
    <col min="4354" max="4354" width="42.875" style="806" customWidth="1"/>
    <col min="4355" max="4363" width="8.875" style="806" customWidth="1"/>
    <col min="4364" max="4608" width="8.875" style="806"/>
    <col min="4609" max="4609" width="3.125" style="806" customWidth="1"/>
    <col min="4610" max="4610" width="42.875" style="806" customWidth="1"/>
    <col min="4611" max="4619" width="8.875" style="806" customWidth="1"/>
    <col min="4620" max="4864" width="8.875" style="806"/>
    <col min="4865" max="4865" width="3.125" style="806" customWidth="1"/>
    <col min="4866" max="4866" width="42.875" style="806" customWidth="1"/>
    <col min="4867" max="4875" width="8.875" style="806" customWidth="1"/>
    <col min="4876" max="5120" width="8.875" style="806"/>
    <col min="5121" max="5121" width="3.125" style="806" customWidth="1"/>
    <col min="5122" max="5122" width="42.875" style="806" customWidth="1"/>
    <col min="5123" max="5131" width="8.875" style="806" customWidth="1"/>
    <col min="5132" max="5376" width="8.875" style="806"/>
    <col min="5377" max="5377" width="3.125" style="806" customWidth="1"/>
    <col min="5378" max="5378" width="42.875" style="806" customWidth="1"/>
    <col min="5379" max="5387" width="8.875" style="806" customWidth="1"/>
    <col min="5388" max="5632" width="8.875" style="806"/>
    <col min="5633" max="5633" width="3.125" style="806" customWidth="1"/>
    <col min="5634" max="5634" width="42.875" style="806" customWidth="1"/>
    <col min="5635" max="5643" width="8.875" style="806" customWidth="1"/>
    <col min="5644" max="5888" width="8.875" style="806"/>
    <col min="5889" max="5889" width="3.125" style="806" customWidth="1"/>
    <col min="5890" max="5890" width="42.875" style="806" customWidth="1"/>
    <col min="5891" max="5899" width="8.875" style="806" customWidth="1"/>
    <col min="5900" max="6144" width="8.875" style="806"/>
    <col min="6145" max="6145" width="3.125" style="806" customWidth="1"/>
    <col min="6146" max="6146" width="42.875" style="806" customWidth="1"/>
    <col min="6147" max="6155" width="8.875" style="806" customWidth="1"/>
    <col min="6156" max="6400" width="8.875" style="806"/>
    <col min="6401" max="6401" width="3.125" style="806" customWidth="1"/>
    <col min="6402" max="6402" width="42.875" style="806" customWidth="1"/>
    <col min="6403" max="6411" width="8.875" style="806" customWidth="1"/>
    <col min="6412" max="6656" width="8.875" style="806"/>
    <col min="6657" max="6657" width="3.125" style="806" customWidth="1"/>
    <col min="6658" max="6658" width="42.875" style="806" customWidth="1"/>
    <col min="6659" max="6667" width="8.875" style="806" customWidth="1"/>
    <col min="6668" max="6912" width="8.875" style="806"/>
    <col min="6913" max="6913" width="3.125" style="806" customWidth="1"/>
    <col min="6914" max="6914" width="42.875" style="806" customWidth="1"/>
    <col min="6915" max="6923" width="8.875" style="806" customWidth="1"/>
    <col min="6924" max="7168" width="8.875" style="806"/>
    <col min="7169" max="7169" width="3.125" style="806" customWidth="1"/>
    <col min="7170" max="7170" width="42.875" style="806" customWidth="1"/>
    <col min="7171" max="7179" width="8.875" style="806" customWidth="1"/>
    <col min="7180" max="7424" width="8.875" style="806"/>
    <col min="7425" max="7425" width="3.125" style="806" customWidth="1"/>
    <col min="7426" max="7426" width="42.875" style="806" customWidth="1"/>
    <col min="7427" max="7435" width="8.875" style="806" customWidth="1"/>
    <col min="7436" max="7680" width="8.875" style="806"/>
    <col min="7681" max="7681" width="3.125" style="806" customWidth="1"/>
    <col min="7682" max="7682" width="42.875" style="806" customWidth="1"/>
    <col min="7683" max="7691" width="8.875" style="806" customWidth="1"/>
    <col min="7692" max="7936" width="8.875" style="806"/>
    <col min="7937" max="7937" width="3.125" style="806" customWidth="1"/>
    <col min="7938" max="7938" width="42.875" style="806" customWidth="1"/>
    <col min="7939" max="7947" width="8.875" style="806" customWidth="1"/>
    <col min="7948" max="8192" width="8.875" style="806"/>
    <col min="8193" max="8193" width="3.125" style="806" customWidth="1"/>
    <col min="8194" max="8194" width="42.875" style="806" customWidth="1"/>
    <col min="8195" max="8203" width="8.875" style="806" customWidth="1"/>
    <col min="8204" max="8448" width="8.875" style="806"/>
    <col min="8449" max="8449" width="3.125" style="806" customWidth="1"/>
    <col min="8450" max="8450" width="42.875" style="806" customWidth="1"/>
    <col min="8451" max="8459" width="8.875" style="806" customWidth="1"/>
    <col min="8460" max="8704" width="8.875" style="806"/>
    <col min="8705" max="8705" width="3.125" style="806" customWidth="1"/>
    <col min="8706" max="8706" width="42.875" style="806" customWidth="1"/>
    <col min="8707" max="8715" width="8.875" style="806" customWidth="1"/>
    <col min="8716" max="8960" width="8.875" style="806"/>
    <col min="8961" max="8961" width="3.125" style="806" customWidth="1"/>
    <col min="8962" max="8962" width="42.875" style="806" customWidth="1"/>
    <col min="8963" max="8971" width="8.875" style="806" customWidth="1"/>
    <col min="8972" max="9216" width="8.875" style="806"/>
    <col min="9217" max="9217" width="3.125" style="806" customWidth="1"/>
    <col min="9218" max="9218" width="42.875" style="806" customWidth="1"/>
    <col min="9219" max="9227" width="8.875" style="806" customWidth="1"/>
    <col min="9228" max="9472" width="8.875" style="806"/>
    <col min="9473" max="9473" width="3.125" style="806" customWidth="1"/>
    <col min="9474" max="9474" width="42.875" style="806" customWidth="1"/>
    <col min="9475" max="9483" width="8.875" style="806" customWidth="1"/>
    <col min="9484" max="9728" width="8.875" style="806"/>
    <col min="9729" max="9729" width="3.125" style="806" customWidth="1"/>
    <col min="9730" max="9730" width="42.875" style="806" customWidth="1"/>
    <col min="9731" max="9739" width="8.875" style="806" customWidth="1"/>
    <col min="9740" max="9984" width="8.875" style="806"/>
    <col min="9985" max="9985" width="3.125" style="806" customWidth="1"/>
    <col min="9986" max="9986" width="42.875" style="806" customWidth="1"/>
    <col min="9987" max="9995" width="8.875" style="806" customWidth="1"/>
    <col min="9996" max="10240" width="8.875" style="806"/>
    <col min="10241" max="10241" width="3.125" style="806" customWidth="1"/>
    <col min="10242" max="10242" width="42.875" style="806" customWidth="1"/>
    <col min="10243" max="10251" width="8.875" style="806" customWidth="1"/>
    <col min="10252" max="10496" width="8.875" style="806"/>
    <col min="10497" max="10497" width="3.125" style="806" customWidth="1"/>
    <col min="10498" max="10498" width="42.875" style="806" customWidth="1"/>
    <col min="10499" max="10507" width="8.875" style="806" customWidth="1"/>
    <col min="10508" max="10752" width="8.875" style="806"/>
    <col min="10753" max="10753" width="3.125" style="806" customWidth="1"/>
    <col min="10754" max="10754" width="42.875" style="806" customWidth="1"/>
    <col min="10755" max="10763" width="8.875" style="806" customWidth="1"/>
    <col min="10764" max="11008" width="8.875" style="806"/>
    <col min="11009" max="11009" width="3.125" style="806" customWidth="1"/>
    <col min="11010" max="11010" width="42.875" style="806" customWidth="1"/>
    <col min="11011" max="11019" width="8.875" style="806" customWidth="1"/>
    <col min="11020" max="11264" width="8.875" style="806"/>
    <col min="11265" max="11265" width="3.125" style="806" customWidth="1"/>
    <col min="11266" max="11266" width="42.875" style="806" customWidth="1"/>
    <col min="11267" max="11275" width="8.875" style="806" customWidth="1"/>
    <col min="11276" max="11520" width="8.875" style="806"/>
    <col min="11521" max="11521" width="3.125" style="806" customWidth="1"/>
    <col min="11522" max="11522" width="42.875" style="806" customWidth="1"/>
    <col min="11523" max="11531" width="8.875" style="806" customWidth="1"/>
    <col min="11532" max="11776" width="8.875" style="806"/>
    <col min="11777" max="11777" width="3.125" style="806" customWidth="1"/>
    <col min="11778" max="11778" width="42.875" style="806" customWidth="1"/>
    <col min="11779" max="11787" width="8.875" style="806" customWidth="1"/>
    <col min="11788" max="12032" width="8.875" style="806"/>
    <col min="12033" max="12033" width="3.125" style="806" customWidth="1"/>
    <col min="12034" max="12034" width="42.875" style="806" customWidth="1"/>
    <col min="12035" max="12043" width="8.875" style="806" customWidth="1"/>
    <col min="12044" max="12288" width="8.875" style="806"/>
    <col min="12289" max="12289" width="3.125" style="806" customWidth="1"/>
    <col min="12290" max="12290" width="42.875" style="806" customWidth="1"/>
    <col min="12291" max="12299" width="8.875" style="806" customWidth="1"/>
    <col min="12300" max="12544" width="8.875" style="806"/>
    <col min="12545" max="12545" width="3.125" style="806" customWidth="1"/>
    <col min="12546" max="12546" width="42.875" style="806" customWidth="1"/>
    <col min="12547" max="12555" width="8.875" style="806" customWidth="1"/>
    <col min="12556" max="12800" width="8.875" style="806"/>
    <col min="12801" max="12801" width="3.125" style="806" customWidth="1"/>
    <col min="12802" max="12802" width="42.875" style="806" customWidth="1"/>
    <col min="12803" max="12811" width="8.875" style="806" customWidth="1"/>
    <col min="12812" max="13056" width="8.875" style="806"/>
    <col min="13057" max="13057" width="3.125" style="806" customWidth="1"/>
    <col min="13058" max="13058" width="42.875" style="806" customWidth="1"/>
    <col min="13059" max="13067" width="8.875" style="806" customWidth="1"/>
    <col min="13068" max="13312" width="8.875" style="806"/>
    <col min="13313" max="13313" width="3.125" style="806" customWidth="1"/>
    <col min="13314" max="13314" width="42.875" style="806" customWidth="1"/>
    <col min="13315" max="13323" width="8.875" style="806" customWidth="1"/>
    <col min="13324" max="13568" width="8.875" style="806"/>
    <col min="13569" max="13569" width="3.125" style="806" customWidth="1"/>
    <col min="13570" max="13570" width="42.875" style="806" customWidth="1"/>
    <col min="13571" max="13579" width="8.875" style="806" customWidth="1"/>
    <col min="13580" max="13824" width="8.875" style="806"/>
    <col min="13825" max="13825" width="3.125" style="806" customWidth="1"/>
    <col min="13826" max="13826" width="42.875" style="806" customWidth="1"/>
    <col min="13827" max="13835" width="8.875" style="806" customWidth="1"/>
    <col min="13836" max="14080" width="8.875" style="806"/>
    <col min="14081" max="14081" width="3.125" style="806" customWidth="1"/>
    <col min="14082" max="14082" width="42.875" style="806" customWidth="1"/>
    <col min="14083" max="14091" width="8.875" style="806" customWidth="1"/>
    <col min="14092" max="14336" width="8.875" style="806"/>
    <col min="14337" max="14337" width="3.125" style="806" customWidth="1"/>
    <col min="14338" max="14338" width="42.875" style="806" customWidth="1"/>
    <col min="14339" max="14347" width="8.875" style="806" customWidth="1"/>
    <col min="14348" max="14592" width="8.875" style="806"/>
    <col min="14593" max="14593" width="3.125" style="806" customWidth="1"/>
    <col min="14594" max="14594" width="42.875" style="806" customWidth="1"/>
    <col min="14595" max="14603" width="8.875" style="806" customWidth="1"/>
    <col min="14604" max="14848" width="8.875" style="806"/>
    <col min="14849" max="14849" width="3.125" style="806" customWidth="1"/>
    <col min="14850" max="14850" width="42.875" style="806" customWidth="1"/>
    <col min="14851" max="14859" width="8.875" style="806" customWidth="1"/>
    <col min="14860" max="15104" width="8.875" style="806"/>
    <col min="15105" max="15105" width="3.125" style="806" customWidth="1"/>
    <col min="15106" max="15106" width="42.875" style="806" customWidth="1"/>
    <col min="15107" max="15115" width="8.875" style="806" customWidth="1"/>
    <col min="15116" max="15360" width="8.875" style="806"/>
    <col min="15361" max="15361" width="3.125" style="806" customWidth="1"/>
    <col min="15362" max="15362" width="42.875" style="806" customWidth="1"/>
    <col min="15363" max="15371" width="8.875" style="806" customWidth="1"/>
    <col min="15372" max="15616" width="8.875" style="806"/>
    <col min="15617" max="15617" width="3.125" style="806" customWidth="1"/>
    <col min="15618" max="15618" width="42.875" style="806" customWidth="1"/>
    <col min="15619" max="15627" width="8.875" style="806" customWidth="1"/>
    <col min="15628" max="15872" width="8.875" style="806"/>
    <col min="15873" max="15873" width="3.125" style="806" customWidth="1"/>
    <col min="15874" max="15874" width="42.875" style="806" customWidth="1"/>
    <col min="15875" max="15883" width="8.875" style="806" customWidth="1"/>
    <col min="15884" max="16128" width="8.875" style="806"/>
    <col min="16129" max="16129" width="3.125" style="806" customWidth="1"/>
    <col min="16130" max="16130" width="42.875" style="806" customWidth="1"/>
    <col min="16131" max="16139" width="8.875" style="806" customWidth="1"/>
    <col min="16140" max="16384" width="8.875" style="806"/>
  </cols>
  <sheetData>
    <row r="1" spans="1:14" ht="69.75" customHeight="1" thickBot="1">
      <c r="A1" s="1288" t="s">
        <v>775</v>
      </c>
      <c r="B1" s="1288"/>
      <c r="C1" s="1288"/>
      <c r="D1" s="1288"/>
      <c r="E1" s="1288"/>
      <c r="F1" s="1288"/>
      <c r="G1" s="1288"/>
      <c r="H1" s="1288"/>
      <c r="I1" s="1288"/>
      <c r="J1" s="1288"/>
      <c r="K1" s="1288"/>
      <c r="L1" s="1288"/>
      <c r="M1" s="1288"/>
      <c r="N1" s="1288"/>
    </row>
    <row r="2" spans="1:14" ht="27.6" customHeight="1" thickTop="1">
      <c r="A2" s="1290" t="s">
        <v>487</v>
      </c>
      <c r="B2" s="1290"/>
      <c r="C2" s="1290"/>
      <c r="D2" s="1290"/>
      <c r="E2" s="1290"/>
      <c r="F2" s="1290"/>
      <c r="G2" s="1290"/>
      <c r="H2" s="1290"/>
      <c r="I2" s="1290"/>
      <c r="J2" s="1290"/>
      <c r="K2" s="1290"/>
      <c r="L2" s="1290"/>
      <c r="M2" s="1290"/>
      <c r="N2" s="1290"/>
    </row>
    <row r="3" spans="1:14" s="1" customFormat="1" ht="18.75">
      <c r="A3" s="810"/>
      <c r="B3" s="807" t="s">
        <v>488</v>
      </c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</row>
    <row r="4" spans="1:14" s="1" customFormat="1">
      <c r="A4" s="582"/>
      <c r="B4" s="811"/>
      <c r="C4" s="811"/>
      <c r="D4" s="811"/>
      <c r="E4" s="811"/>
      <c r="F4" s="811"/>
      <c r="G4" s="812"/>
      <c r="H4" s="812"/>
      <c r="I4" s="812"/>
      <c r="J4" s="812"/>
      <c r="K4" s="812"/>
    </row>
    <row r="5" spans="1:14" s="1" customFormat="1">
      <c r="A5" s="47">
        <v>1</v>
      </c>
      <c r="B5" s="811" t="s">
        <v>489</v>
      </c>
      <c r="C5" s="811" t="s">
        <v>490</v>
      </c>
      <c r="D5" s="812"/>
      <c r="E5" s="811"/>
      <c r="F5" s="813"/>
      <c r="G5" s="812"/>
      <c r="H5" s="812"/>
      <c r="I5" s="812"/>
      <c r="J5" s="812"/>
      <c r="K5" s="812"/>
    </row>
    <row r="6" spans="1:14" s="1" customFormat="1">
      <c r="A6" s="47">
        <v>2</v>
      </c>
      <c r="B6" s="811" t="s">
        <v>491</v>
      </c>
      <c r="C6" s="811" t="s">
        <v>492</v>
      </c>
      <c r="D6" s="811"/>
      <c r="E6" s="811"/>
      <c r="F6" s="811"/>
      <c r="G6" s="812"/>
      <c r="H6" s="812"/>
      <c r="I6" s="812"/>
      <c r="J6" s="812"/>
      <c r="K6" s="812"/>
      <c r="M6" s="814"/>
    </row>
    <row r="7" spans="1:14" s="1" customFormat="1">
      <c r="A7" s="47">
        <v>3</v>
      </c>
      <c r="B7" s="811" t="s">
        <v>493</v>
      </c>
      <c r="C7" s="811" t="s">
        <v>494</v>
      </c>
      <c r="D7" s="811"/>
      <c r="E7" s="811"/>
      <c r="F7" s="811"/>
      <c r="G7" s="812"/>
      <c r="H7" s="812"/>
      <c r="I7" s="812"/>
      <c r="J7" s="812"/>
      <c r="K7" s="812"/>
      <c r="M7" s="811"/>
    </row>
    <row r="8" spans="1:14" s="1" customFormat="1">
      <c r="A8" s="47">
        <v>4</v>
      </c>
      <c r="B8" s="811" t="s">
        <v>495</v>
      </c>
      <c r="C8" s="811" t="s">
        <v>496</v>
      </c>
      <c r="D8" s="811"/>
      <c r="E8" s="811"/>
      <c r="F8" s="811"/>
      <c r="G8" s="812"/>
      <c r="H8" s="812"/>
      <c r="I8" s="812"/>
      <c r="J8" s="812"/>
      <c r="K8" s="812"/>
    </row>
    <row r="9" spans="1:14" s="1" customFormat="1">
      <c r="A9" s="47">
        <v>5</v>
      </c>
      <c r="B9" s="811" t="s">
        <v>497</v>
      </c>
      <c r="C9" s="811" t="s">
        <v>498</v>
      </c>
      <c r="D9" s="811"/>
      <c r="E9" s="811"/>
      <c r="F9" s="811"/>
      <c r="G9" s="812"/>
      <c r="H9" s="812"/>
      <c r="I9" s="812"/>
      <c r="J9" s="812"/>
      <c r="K9" s="812"/>
    </row>
    <row r="10" spans="1:14" s="1" customFormat="1">
      <c r="A10" s="47">
        <v>6</v>
      </c>
      <c r="B10" s="811" t="s">
        <v>499</v>
      </c>
      <c r="C10" s="811" t="s">
        <v>500</v>
      </c>
      <c r="D10" s="811"/>
      <c r="E10" s="811"/>
      <c r="F10" s="811"/>
      <c r="G10" s="812"/>
      <c r="H10" s="812"/>
      <c r="I10" s="812"/>
      <c r="J10" s="812"/>
      <c r="K10" s="812"/>
    </row>
    <row r="11" spans="1:14" s="1" customFormat="1">
      <c r="A11" s="47">
        <v>7</v>
      </c>
      <c r="B11" s="812" t="s">
        <v>501</v>
      </c>
      <c r="C11" s="811" t="s">
        <v>502</v>
      </c>
      <c r="D11" s="811"/>
      <c r="E11" s="811"/>
      <c r="F11" s="811"/>
      <c r="G11" s="812"/>
      <c r="H11" s="812"/>
      <c r="I11" s="812"/>
      <c r="J11" s="812"/>
      <c r="K11" s="812"/>
    </row>
    <row r="12" spans="1:14" s="1" customFormat="1">
      <c r="A12" s="47">
        <v>8</v>
      </c>
      <c r="B12" s="812" t="s">
        <v>503</v>
      </c>
      <c r="C12" s="811" t="s">
        <v>504</v>
      </c>
      <c r="D12" s="811"/>
      <c r="E12" s="811"/>
      <c r="F12" s="811"/>
      <c r="G12" s="812"/>
      <c r="H12" s="812"/>
      <c r="I12" s="812"/>
      <c r="J12" s="812"/>
      <c r="K12" s="812"/>
    </row>
    <row r="13" spans="1:14" s="1" customFormat="1">
      <c r="A13" s="47">
        <v>9</v>
      </c>
      <c r="B13" s="811" t="s">
        <v>505</v>
      </c>
      <c r="C13" s="811" t="s">
        <v>506</v>
      </c>
      <c r="D13" s="811"/>
      <c r="E13" s="811"/>
      <c r="F13" s="811"/>
      <c r="G13" s="812"/>
      <c r="H13" s="812"/>
      <c r="I13" s="812"/>
      <c r="J13" s="812"/>
      <c r="K13" s="812"/>
    </row>
    <row r="14" spans="1:14" s="1" customFormat="1">
      <c r="A14" s="47">
        <v>10</v>
      </c>
      <c r="B14" s="812" t="s">
        <v>507</v>
      </c>
      <c r="C14" s="812" t="s">
        <v>508</v>
      </c>
      <c r="D14" s="812"/>
      <c r="E14" s="811"/>
      <c r="F14" s="811"/>
      <c r="G14" s="812"/>
      <c r="H14" s="812"/>
      <c r="I14" s="812"/>
      <c r="J14" s="812"/>
      <c r="K14" s="812"/>
    </row>
    <row r="15" spans="1:14" s="1" customFormat="1">
      <c r="A15" s="47">
        <v>11</v>
      </c>
      <c r="B15" s="812" t="s">
        <v>509</v>
      </c>
      <c r="C15" s="812" t="s">
        <v>510</v>
      </c>
      <c r="D15" s="811"/>
      <c r="E15" s="811"/>
      <c r="F15" s="811"/>
      <c r="G15" s="812"/>
      <c r="H15" s="812"/>
      <c r="I15" s="812"/>
      <c r="J15" s="812"/>
      <c r="K15" s="812"/>
    </row>
    <row r="16" spans="1:14">
      <c r="A16" s="47">
        <v>12</v>
      </c>
      <c r="B16" s="812" t="s">
        <v>511</v>
      </c>
      <c r="C16" s="812" t="s">
        <v>512</v>
      </c>
      <c r="D16" s="812"/>
      <c r="E16" s="812"/>
      <c r="F16" s="812"/>
      <c r="G16" s="812"/>
      <c r="H16" s="812"/>
      <c r="I16" s="812"/>
      <c r="J16" s="812"/>
      <c r="K16" s="812"/>
    </row>
    <row r="17" spans="1:14" s="1" customFormat="1" ht="12.75" customHeight="1">
      <c r="A17" s="47"/>
      <c r="B17" s="812"/>
      <c r="C17" s="812"/>
      <c r="D17" s="812"/>
      <c r="E17" s="812"/>
      <c r="F17" s="812"/>
      <c r="G17" s="812"/>
      <c r="H17" s="812"/>
      <c r="I17" s="812"/>
      <c r="J17" s="812"/>
      <c r="K17" s="812"/>
    </row>
    <row r="18" spans="1:14" s="817" customFormat="1" ht="15" customHeight="1">
      <c r="A18" s="815"/>
      <c r="B18" s="816"/>
      <c r="C18" s="816"/>
      <c r="D18" s="816"/>
      <c r="E18" s="816"/>
      <c r="F18" s="816"/>
      <c r="G18" s="816"/>
      <c r="H18" s="816"/>
      <c r="I18" s="816"/>
      <c r="J18" s="816"/>
      <c r="K18" s="816"/>
    </row>
    <row r="19" spans="1:14" s="1" customFormat="1" ht="18.75">
      <c r="A19" s="810"/>
      <c r="B19" s="807" t="s">
        <v>513</v>
      </c>
      <c r="C19" s="808"/>
      <c r="D19" s="808"/>
      <c r="E19" s="808"/>
      <c r="F19" s="808"/>
      <c r="G19" s="808"/>
      <c r="H19" s="808"/>
      <c r="I19" s="808"/>
      <c r="J19" s="808"/>
      <c r="K19" s="808"/>
      <c r="L19" s="808"/>
      <c r="M19" s="808"/>
      <c r="N19" s="808"/>
    </row>
    <row r="20" spans="1:14" s="1" customFormat="1">
      <c r="A20" s="47"/>
      <c r="B20" s="812"/>
      <c r="C20" s="812"/>
      <c r="D20" s="812"/>
      <c r="E20" s="812"/>
      <c r="F20" s="812"/>
      <c r="G20" s="812"/>
      <c r="H20" s="812"/>
      <c r="I20" s="812"/>
      <c r="J20" s="812"/>
      <c r="K20" s="812"/>
    </row>
    <row r="21" spans="1:14" s="1" customFormat="1">
      <c r="A21" s="47">
        <v>1</v>
      </c>
      <c r="B21" s="811" t="s">
        <v>514</v>
      </c>
      <c r="C21" s="811" t="s">
        <v>515</v>
      </c>
      <c r="D21" s="811"/>
      <c r="E21" s="811"/>
      <c r="F21" s="811"/>
      <c r="G21" s="812"/>
      <c r="H21" s="812"/>
      <c r="I21" s="812"/>
      <c r="J21" s="812"/>
      <c r="K21" s="812"/>
    </row>
    <row r="22" spans="1:14" s="1" customFormat="1">
      <c r="A22" s="47">
        <v>2</v>
      </c>
      <c r="B22" s="811" t="s">
        <v>516</v>
      </c>
      <c r="C22" s="811" t="s">
        <v>517</v>
      </c>
      <c r="D22" s="811"/>
      <c r="E22" s="811"/>
      <c r="F22" s="811"/>
      <c r="G22" s="812"/>
      <c r="H22" s="812"/>
      <c r="I22" s="812"/>
      <c r="J22" s="812"/>
      <c r="K22" s="812"/>
    </row>
    <row r="23" spans="1:14" s="1" customFormat="1">
      <c r="A23" s="47">
        <v>3</v>
      </c>
      <c r="B23" s="811" t="s">
        <v>518</v>
      </c>
      <c r="C23" s="811" t="s">
        <v>519</v>
      </c>
      <c r="D23" s="811"/>
      <c r="E23" s="811"/>
      <c r="F23" s="811"/>
      <c r="G23" s="812"/>
      <c r="H23" s="812"/>
      <c r="I23" s="812"/>
      <c r="J23" s="812"/>
      <c r="K23" s="812"/>
    </row>
    <row r="24" spans="1:14" s="1" customFormat="1">
      <c r="A24" s="47">
        <v>4</v>
      </c>
      <c r="B24" s="811" t="s">
        <v>520</v>
      </c>
      <c r="C24" s="811" t="s">
        <v>521</v>
      </c>
      <c r="D24" s="811"/>
      <c r="E24" s="811"/>
      <c r="F24" s="811"/>
      <c r="G24" s="812"/>
      <c r="H24" s="812"/>
      <c r="I24" s="812"/>
      <c r="J24" s="812"/>
      <c r="K24" s="812"/>
    </row>
    <row r="25" spans="1:14" s="1" customFormat="1">
      <c r="A25" s="582">
        <v>5</v>
      </c>
      <c r="B25" s="811" t="s">
        <v>522</v>
      </c>
      <c r="C25" s="811" t="s">
        <v>523</v>
      </c>
      <c r="D25" s="811"/>
      <c r="E25" s="811"/>
      <c r="F25" s="811"/>
      <c r="G25" s="812"/>
      <c r="H25" s="812"/>
      <c r="I25" s="812"/>
      <c r="J25" s="812"/>
      <c r="K25" s="812"/>
    </row>
    <row r="26" spans="1:14">
      <c r="A26" s="47">
        <v>6</v>
      </c>
      <c r="B26" s="812" t="s">
        <v>524</v>
      </c>
      <c r="C26" s="811" t="s">
        <v>525</v>
      </c>
      <c r="D26" s="812"/>
      <c r="E26" s="812"/>
      <c r="F26" s="812"/>
      <c r="G26" s="812"/>
      <c r="H26" s="812"/>
      <c r="I26" s="812"/>
      <c r="J26" s="812"/>
      <c r="K26" s="812"/>
    </row>
    <row r="27" spans="1:14">
      <c r="A27" s="47">
        <v>7</v>
      </c>
      <c r="B27" s="812" t="s">
        <v>526</v>
      </c>
      <c r="C27" s="811" t="s">
        <v>527</v>
      </c>
      <c r="D27" s="812"/>
      <c r="E27" s="812"/>
      <c r="F27" s="812"/>
      <c r="G27" s="812"/>
      <c r="H27" s="812"/>
      <c r="I27" s="812"/>
      <c r="J27" s="812"/>
      <c r="K27" s="812"/>
    </row>
    <row r="28" spans="1:14">
      <c r="A28" s="47">
        <v>9</v>
      </c>
      <c r="B28" s="812" t="s">
        <v>528</v>
      </c>
      <c r="C28" s="812" t="s">
        <v>529</v>
      </c>
      <c r="D28" s="812"/>
      <c r="E28" s="812"/>
      <c r="F28" s="812"/>
      <c r="G28" s="812"/>
      <c r="H28" s="812"/>
      <c r="I28" s="812"/>
      <c r="J28" s="812"/>
      <c r="K28" s="812"/>
    </row>
    <row r="29" spans="1:14">
      <c r="A29" s="47">
        <v>10</v>
      </c>
      <c r="B29" s="812" t="s">
        <v>530</v>
      </c>
      <c r="C29" s="812" t="s">
        <v>531</v>
      </c>
      <c r="D29" s="811"/>
      <c r="E29" s="812"/>
      <c r="F29" s="812"/>
      <c r="G29" s="812"/>
      <c r="H29" s="812"/>
      <c r="I29" s="812"/>
      <c r="J29" s="812"/>
      <c r="K29" s="812"/>
    </row>
    <row r="30" spans="1:14" s="1" customFormat="1">
      <c r="A30" s="47">
        <v>11</v>
      </c>
      <c r="B30" s="812" t="s">
        <v>509</v>
      </c>
      <c r="C30" s="812" t="s">
        <v>510</v>
      </c>
      <c r="D30" s="811"/>
      <c r="E30" s="811"/>
      <c r="F30" s="811"/>
      <c r="G30" s="812"/>
      <c r="H30" s="812"/>
      <c r="I30" s="812"/>
      <c r="J30" s="812"/>
      <c r="K30" s="812"/>
    </row>
    <row r="31" spans="1:14">
      <c r="A31" s="47">
        <v>12</v>
      </c>
      <c r="B31" s="812" t="s">
        <v>532</v>
      </c>
      <c r="C31" s="812" t="s">
        <v>533</v>
      </c>
      <c r="D31" s="812"/>
      <c r="E31" s="812"/>
      <c r="F31" s="812"/>
      <c r="G31" s="812"/>
      <c r="H31" s="812"/>
      <c r="I31" s="812"/>
      <c r="J31" s="812"/>
      <c r="K31" s="812"/>
    </row>
    <row r="32" spans="1:14">
      <c r="A32" s="47">
        <v>12</v>
      </c>
      <c r="B32" s="812" t="s">
        <v>534</v>
      </c>
      <c r="C32" s="812" t="s">
        <v>535</v>
      </c>
      <c r="D32" s="812"/>
      <c r="E32" s="812"/>
      <c r="F32" s="812"/>
      <c r="G32" s="812"/>
      <c r="H32" s="812"/>
      <c r="I32" s="812"/>
      <c r="J32" s="812"/>
      <c r="K32" s="812"/>
    </row>
    <row r="33" spans="2:11">
      <c r="B33" s="812"/>
      <c r="C33" s="812"/>
      <c r="D33" s="812"/>
      <c r="E33" s="812"/>
      <c r="F33" s="812"/>
      <c r="G33" s="812"/>
      <c r="H33" s="812"/>
      <c r="I33" s="812"/>
      <c r="J33" s="812"/>
      <c r="K33" s="812"/>
    </row>
    <row r="34" spans="2:11">
      <c r="B34" s="812"/>
      <c r="C34" s="812"/>
      <c r="D34" s="812"/>
      <c r="E34" s="812"/>
      <c r="F34" s="812"/>
      <c r="G34" s="812"/>
      <c r="H34" s="812"/>
      <c r="I34" s="812"/>
      <c r="J34" s="812"/>
      <c r="K34" s="812"/>
    </row>
    <row r="35" spans="2:11">
      <c r="B35" s="812"/>
      <c r="C35" s="812"/>
      <c r="D35" s="812"/>
      <c r="E35" s="812"/>
      <c r="F35" s="812"/>
      <c r="G35" s="812"/>
      <c r="H35" s="812"/>
      <c r="I35" s="812"/>
      <c r="J35" s="812"/>
      <c r="K35" s="812"/>
    </row>
    <row r="36" spans="2:11">
      <c r="B36" s="812"/>
      <c r="C36" s="812"/>
      <c r="D36" s="812"/>
      <c r="E36" s="812"/>
      <c r="F36" s="812"/>
      <c r="G36" s="812"/>
      <c r="H36" s="812"/>
      <c r="I36" s="812"/>
      <c r="J36" s="812"/>
      <c r="K36" s="812"/>
    </row>
    <row r="37" spans="2:11">
      <c r="B37" s="812"/>
      <c r="C37" s="812"/>
      <c r="D37" s="812"/>
      <c r="E37" s="812"/>
      <c r="F37" s="812"/>
      <c r="G37" s="812"/>
      <c r="H37" s="812"/>
      <c r="I37" s="812"/>
      <c r="J37" s="812"/>
      <c r="K37" s="812"/>
    </row>
  </sheetData>
  <mergeCells count="2">
    <mergeCell ref="A1:N1"/>
    <mergeCell ref="A2:N2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94" orientation="landscape" horizontalDpi="4294967293" verticalDpi="4294967293" r:id="rId1"/>
  <colBreaks count="1" manualBreakCount="1">
    <brk id="14" max="37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zoomScaleNormal="100" zoomScaleSheetLayoutView="80" workbookViewId="0">
      <selection activeCell="N11" sqref="N11"/>
    </sheetView>
  </sheetViews>
  <sheetFormatPr defaultColWidth="9.125" defaultRowHeight="12"/>
  <cols>
    <col min="1" max="1" width="18.125" style="735" customWidth="1"/>
    <col min="2" max="2" width="7.75" style="735" customWidth="1"/>
    <col min="3" max="3" width="18.25" style="735" customWidth="1"/>
    <col min="4" max="4" width="7.75" style="735" customWidth="1"/>
    <col min="5" max="5" width="18.125" style="735" customWidth="1"/>
    <col min="6" max="6" width="7.75" style="735" customWidth="1"/>
    <col min="7" max="7" width="9.125" style="735"/>
    <col min="8" max="8" width="7.375" style="735" bestFit="1" customWidth="1"/>
    <col min="9" max="16384" width="9.125" style="735"/>
  </cols>
  <sheetData>
    <row r="1" spans="1:10" s="8" customFormat="1" ht="50.25" customHeight="1" thickBot="1">
      <c r="A1" s="1288" t="s">
        <v>689</v>
      </c>
      <c r="B1" s="1288"/>
      <c r="C1" s="1288"/>
      <c r="D1" s="1288"/>
      <c r="E1" s="1288"/>
      <c r="F1" s="1288"/>
      <c r="G1" s="1288"/>
    </row>
    <row r="2" spans="1:10" s="76" customFormat="1" ht="19.5" thickTop="1">
      <c r="A2" s="1234" t="s">
        <v>942</v>
      </c>
      <c r="B2" s="410"/>
      <c r="C2" s="410"/>
      <c r="D2" s="410"/>
      <c r="E2" s="410"/>
      <c r="F2" s="410"/>
      <c r="G2" s="412"/>
    </row>
    <row r="3" spans="1:10" s="7" customFormat="1" ht="27.75" customHeight="1">
      <c r="A3" s="1382" t="s">
        <v>446</v>
      </c>
      <c r="B3" s="1382"/>
      <c r="C3" s="1382"/>
      <c r="D3" s="1382"/>
      <c r="E3" s="1382"/>
      <c r="F3" s="1382"/>
      <c r="G3" s="1382"/>
      <c r="H3" s="18"/>
    </row>
    <row r="4" spans="1:10" s="65" customFormat="1" ht="26.25">
      <c r="A4" s="671" t="s">
        <v>441</v>
      </c>
      <c r="B4" s="417"/>
      <c r="C4" s="671" t="s">
        <v>442</v>
      </c>
      <c r="D4" s="417"/>
      <c r="E4" s="671" t="s">
        <v>443</v>
      </c>
      <c r="F4" s="417"/>
      <c r="G4" s="417"/>
      <c r="H4" s="417"/>
      <c r="J4" s="74"/>
    </row>
    <row r="5" spans="1:10" ht="36.75" thickBot="1">
      <c r="A5" s="734" t="s">
        <v>444</v>
      </c>
      <c r="C5" s="736" t="s">
        <v>445</v>
      </c>
      <c r="E5" s="737" t="s">
        <v>646</v>
      </c>
    </row>
    <row r="6" spans="1:10" ht="12.75" thickBot="1">
      <c r="A6" s="738">
        <v>8</v>
      </c>
      <c r="C6" s="739" t="s">
        <v>666</v>
      </c>
      <c r="E6" s="740" t="s">
        <v>118</v>
      </c>
    </row>
    <row r="7" spans="1:10" ht="14.25">
      <c r="A7" s="742"/>
    </row>
    <row r="8" spans="1:10" ht="14.25">
      <c r="A8" s="966" t="s">
        <v>943</v>
      </c>
      <c r="I8" s="741" t="s">
        <v>735</v>
      </c>
    </row>
    <row r="9" spans="1:10" ht="14.25">
      <c r="A9" s="966" t="s">
        <v>944</v>
      </c>
      <c r="H9" s="741"/>
      <c r="I9" s="741" t="s">
        <v>664</v>
      </c>
    </row>
    <row r="10" spans="1:10" ht="14.25">
      <c r="A10" s="966"/>
      <c r="I10" s="741" t="s">
        <v>665</v>
      </c>
    </row>
    <row r="11" spans="1:10" s="967" customFormat="1" ht="15.75">
      <c r="A11" s="967" t="s">
        <v>648</v>
      </c>
      <c r="I11" s="972" t="s">
        <v>666</v>
      </c>
    </row>
    <row r="12" spans="1:10" s="741" customFormat="1" ht="14.25">
      <c r="A12" s="742" t="s">
        <v>941</v>
      </c>
      <c r="I12" s="741" t="s">
        <v>667</v>
      </c>
    </row>
    <row r="13" spans="1:10" ht="15">
      <c r="A13" s="742" t="s">
        <v>650</v>
      </c>
      <c r="I13" s="741" t="s">
        <v>668</v>
      </c>
    </row>
    <row r="14" spans="1:10" ht="14.25">
      <c r="A14" s="742" t="s">
        <v>647</v>
      </c>
      <c r="I14" s="741" t="s">
        <v>669</v>
      </c>
    </row>
    <row r="15" spans="1:10" ht="14.25">
      <c r="A15" s="742" t="s">
        <v>945</v>
      </c>
      <c r="I15" s="741" t="s">
        <v>670</v>
      </c>
    </row>
    <row r="16" spans="1:10" ht="14.25">
      <c r="A16" s="742" t="s">
        <v>946</v>
      </c>
      <c r="I16" s="741" t="s">
        <v>671</v>
      </c>
    </row>
    <row r="17" spans="1:10" s="967" customFormat="1" ht="15.75">
      <c r="A17" s="967" t="s">
        <v>649</v>
      </c>
    </row>
    <row r="18" spans="1:10" s="743" customFormat="1" ht="15">
      <c r="A18" s="742" t="s">
        <v>651</v>
      </c>
    </row>
    <row r="19" spans="1:10" s="743" customFormat="1" ht="15">
      <c r="A19" s="825" t="s">
        <v>947</v>
      </c>
    </row>
    <row r="20" spans="1:10" s="743" customFormat="1" ht="15.75">
      <c r="A20" s="967" t="s">
        <v>655</v>
      </c>
    </row>
    <row r="21" spans="1:10" s="743" customFormat="1" ht="15">
      <c r="A21" s="742" t="s">
        <v>651</v>
      </c>
      <c r="H21" s="741"/>
    </row>
    <row r="22" spans="1:10" s="742" customFormat="1" ht="15.6" customHeight="1">
      <c r="A22" s="742" t="s">
        <v>656</v>
      </c>
    </row>
    <row r="23" spans="1:10" s="65" customFormat="1" ht="26.25">
      <c r="A23" s="934" t="s">
        <v>441</v>
      </c>
      <c r="B23" s="417"/>
      <c r="C23" s="934" t="s">
        <v>442</v>
      </c>
      <c r="D23" s="417"/>
      <c r="E23" s="934" t="s">
        <v>443</v>
      </c>
      <c r="F23" s="417"/>
      <c r="G23" s="417"/>
      <c r="I23" s="74"/>
      <c r="J23" s="74"/>
    </row>
    <row r="24" spans="1:10" s="969" customFormat="1" ht="12.75" thickBot="1">
      <c r="A24" s="968" t="s">
        <v>652</v>
      </c>
      <c r="C24" s="970" t="s">
        <v>653</v>
      </c>
      <c r="E24" s="971" t="s">
        <v>654</v>
      </c>
    </row>
    <row r="25" spans="1:10" ht="12.75" thickBot="1">
      <c r="A25" s="738"/>
      <c r="C25" s="739"/>
      <c r="E25" s="740"/>
    </row>
    <row r="27" spans="1:10">
      <c r="A27" s="735" t="s">
        <v>657</v>
      </c>
    </row>
    <row r="28" spans="1:10" ht="14.25">
      <c r="A28" s="742" t="s">
        <v>447</v>
      </c>
    </row>
  </sheetData>
  <dataConsolidate/>
  <mergeCells count="2">
    <mergeCell ref="A3:G3"/>
    <mergeCell ref="A1:G1"/>
  </mergeCells>
  <dataValidations count="3">
    <dataValidation type="whole" allowBlank="1" showInputMessage="1" showErrorMessage="1" error="Alleen getallen onder de 10" prompt="Geef hier uw beoordeling" sqref="A6">
      <formula1>1</formula1>
      <formula2>10</formula2>
    </dataValidation>
    <dataValidation type="list" allowBlank="1" showInputMessage="1" showErrorMessage="1" errorTitle="Onjuiste afdeling!" error="U mag alleen een afdeling uit de lijst kiezen! en wel deze:Inkoop;Verkoop;Magazijn;Onderhoud;Administratie" promptTitle="Bestaande afdelingen" prompt="Hier mag alleen een afdeling uit de lijst worden gebruikt." sqref="E6">
      <formula1>"Inkoop,Verkoop,Magazijn,Onderhoud,Administratie,zelf typen"</formula1>
    </dataValidation>
    <dataValidation type="list" allowBlank="1" showInputMessage="1" showErrorMessage="1" error="Sorry, dit staat niet op de kaart" prompt="Kies hier uw menu" sqref="C6">
      <formula1>$I$8:$I$16</formula1>
    </dataValidation>
  </dataValidations>
  <pageMargins left="0.74803149606299213" right="0.74803149606299213" top="0.98425196850393704" bottom="0.98425196850393704" header="0.51181102362204722" footer="0.51181102362204722"/>
  <pageSetup paperSize="9" scale="99" orientation="portrait" r:id="rId1"/>
  <headerFooter alignWithMargins="0"/>
  <colBreaks count="1" manualBreakCount="1">
    <brk id="7" max="50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50"/>
  <sheetViews>
    <sheetView showGridLines="0" workbookViewId="0">
      <selection activeCell="K20" sqref="K20"/>
    </sheetView>
  </sheetViews>
  <sheetFormatPr defaultColWidth="9.125" defaultRowHeight="12.75"/>
  <cols>
    <col min="1" max="1" width="13.75" style="678" customWidth="1"/>
    <col min="2" max="2" width="13.125" style="678" customWidth="1"/>
    <col min="3" max="3" width="14.375" style="678" customWidth="1"/>
    <col min="4" max="4" width="17.875" style="678" customWidth="1"/>
    <col min="5" max="5" width="1.75" style="678" customWidth="1"/>
    <col min="6" max="6" width="9.125" style="678"/>
    <col min="7" max="7" width="10.75" style="678" customWidth="1"/>
    <col min="8" max="8" width="12.25" style="678" customWidth="1"/>
    <col min="9" max="9" width="9.125" style="678"/>
    <col min="10" max="10" width="2.375" style="678" customWidth="1"/>
    <col min="11" max="11" width="9.125" style="678"/>
    <col min="12" max="12" width="14.375" style="678" bestFit="1" customWidth="1"/>
    <col min="13" max="16384" width="9.125" style="678"/>
  </cols>
  <sheetData>
    <row r="1" spans="1:16" s="8" customFormat="1" ht="51" customHeight="1" thickBot="1">
      <c r="A1" s="1288" t="s">
        <v>948</v>
      </c>
      <c r="B1" s="1288"/>
      <c r="C1" s="1288"/>
      <c r="D1" s="1288"/>
      <c r="E1" s="1288"/>
      <c r="F1" s="1288"/>
      <c r="G1" s="1288"/>
      <c r="H1" s="1288"/>
      <c r="I1" s="1288"/>
      <c r="J1" s="676"/>
      <c r="K1" s="676"/>
      <c r="L1" s="676"/>
      <c r="M1" s="676"/>
      <c r="N1" s="676"/>
      <c r="O1" s="676"/>
      <c r="P1" s="676"/>
    </row>
    <row r="2" spans="1:16" ht="26.25" customHeight="1" thickTop="1">
      <c r="A2" s="733" t="s">
        <v>949</v>
      </c>
      <c r="B2" s="733"/>
      <c r="C2" s="733"/>
      <c r="D2" s="733"/>
      <c r="E2" s="733"/>
      <c r="F2" s="733"/>
      <c r="G2" s="733"/>
      <c r="H2" s="733"/>
      <c r="I2" s="677"/>
    </row>
    <row r="3" spans="1:16" ht="15.75" customHeight="1">
      <c r="A3" s="733" t="s">
        <v>420</v>
      </c>
      <c r="B3" s="733"/>
      <c r="C3" s="733"/>
      <c r="D3" s="733"/>
      <c r="E3" s="733"/>
      <c r="F3" s="733"/>
      <c r="G3" s="733"/>
      <c r="H3" s="733"/>
      <c r="I3" s="677"/>
    </row>
    <row r="5" spans="1:16">
      <c r="B5" s="678">
        <v>3</v>
      </c>
    </row>
    <row r="6" spans="1:16">
      <c r="A6" s="678" t="s">
        <v>421</v>
      </c>
      <c r="B6" s="678">
        <v>4</v>
      </c>
    </row>
    <row r="7" spans="1:16">
      <c r="B7" s="678">
        <v>7</v>
      </c>
    </row>
    <row r="8" spans="1:16">
      <c r="B8" s="678">
        <v>2</v>
      </c>
      <c r="E8" s="679"/>
    </row>
    <row r="9" spans="1:16" ht="13.5" thickBot="1">
      <c r="B9" s="678">
        <v>45</v>
      </c>
    </row>
    <row r="10" spans="1:16">
      <c r="B10" s="683" t="str">
        <f>SUM(B5:B9) &amp;  A6</f>
        <v>61appels</v>
      </c>
      <c r="C10" s="684"/>
      <c r="D10" s="685" t="s">
        <v>422</v>
      </c>
      <c r="F10" s="705"/>
      <c r="H10" s="705"/>
      <c r="I10" s="705"/>
    </row>
    <row r="11" spans="1:16" ht="13.5" thickBot="1">
      <c r="B11" s="686" t="str">
        <f>SUM(B5:B9) &amp;" "&amp;  A6</f>
        <v>61 appels</v>
      </c>
      <c r="C11" s="687" t="s">
        <v>423</v>
      </c>
      <c r="D11" s="688"/>
      <c r="F11" s="709"/>
      <c r="H11" s="709"/>
      <c r="I11" s="709"/>
    </row>
    <row r="12" spans="1:16">
      <c r="B12" s="678" t="s">
        <v>424</v>
      </c>
      <c r="F12" s="709"/>
      <c r="H12" s="709"/>
      <c r="I12" s="709"/>
    </row>
    <row r="13" spans="1:16">
      <c r="F13" s="705"/>
      <c r="G13" s="705"/>
      <c r="H13" s="705"/>
      <c r="I13" s="705"/>
    </row>
    <row r="14" spans="1:16">
      <c r="F14" s="705"/>
      <c r="G14" s="705"/>
      <c r="I14" s="705"/>
    </row>
    <row r="15" spans="1:16" ht="13.5" thickBot="1">
      <c r="B15" s="818" t="s">
        <v>544</v>
      </c>
      <c r="C15" s="690"/>
      <c r="D15" s="690"/>
    </row>
    <row r="16" spans="1:16">
      <c r="B16" s="805">
        <v>7</v>
      </c>
      <c r="C16" s="691"/>
      <c r="D16" s="685"/>
      <c r="F16" s="973"/>
      <c r="G16" s="689"/>
    </row>
    <row r="17" spans="1:12" ht="13.5" thickBot="1">
      <c r="B17" s="819" t="str">
        <f>IF(B16&lt;=5,"Onvoldoende",IF(B16&lt;=6,"Voldoende","Goed"))</f>
        <v>Goed</v>
      </c>
      <c r="C17" s="692"/>
      <c r="D17" s="688"/>
      <c r="F17" s="679"/>
      <c r="G17" s="724"/>
    </row>
    <row r="18" spans="1:12">
      <c r="B18" s="693"/>
      <c r="F18" s="679"/>
    </row>
    <row r="19" spans="1:12">
      <c r="B19" s="694"/>
      <c r="C19" s="694"/>
      <c r="D19" s="694"/>
    </row>
    <row r="20" spans="1:12" ht="15" customHeight="1">
      <c r="B20" s="681"/>
    </row>
    <row r="21" spans="1:12" ht="13.5" thickBot="1">
      <c r="C21" s="706" t="s">
        <v>429</v>
      </c>
    </row>
    <row r="22" spans="1:12">
      <c r="A22" s="695" t="s">
        <v>425</v>
      </c>
      <c r="B22" s="696" t="s">
        <v>426</v>
      </c>
      <c r="C22" s="822" t="s">
        <v>50</v>
      </c>
      <c r="D22" s="697"/>
    </row>
    <row r="23" spans="1:12" ht="12.75" customHeight="1">
      <c r="A23" s="698">
        <v>800</v>
      </c>
      <c r="B23" s="690">
        <v>950</v>
      </c>
      <c r="C23" s="699">
        <f>A23-B23</f>
        <v>-150</v>
      </c>
      <c r="D23" s="823"/>
      <c r="F23" s="974"/>
      <c r="G23" s="974"/>
      <c r="H23" s="975"/>
      <c r="I23" s="975"/>
      <c r="L23" s="701"/>
    </row>
    <row r="24" spans="1:12" ht="13.5" thickBot="1">
      <c r="A24" s="702">
        <v>1000</v>
      </c>
      <c r="B24" s="703">
        <v>800</v>
      </c>
      <c r="C24" s="704">
        <f>A24-B24</f>
        <v>200</v>
      </c>
      <c r="D24" s="824"/>
      <c r="F24" s="974"/>
      <c r="G24" s="974"/>
      <c r="H24" s="975"/>
      <c r="I24" s="975"/>
    </row>
    <row r="25" spans="1:12" s="705" customFormat="1" ht="13.5" thickBot="1">
      <c r="F25" s="690"/>
      <c r="G25" s="690"/>
      <c r="H25" s="690"/>
      <c r="I25" s="690"/>
    </row>
    <row r="26" spans="1:12" s="709" customFormat="1">
      <c r="A26" s="707" t="s">
        <v>430</v>
      </c>
      <c r="B26" s="820">
        <v>43831</v>
      </c>
      <c r="C26" s="821">
        <f ca="1">TODAY()</f>
        <v>42670</v>
      </c>
      <c r="D26" s="708">
        <f ca="1">B26-C26</f>
        <v>1161</v>
      </c>
      <c r="F26" s="678"/>
      <c r="G26" s="678"/>
      <c r="H26" s="678"/>
      <c r="I26" s="678"/>
    </row>
    <row r="27" spans="1:12" s="709" customFormat="1">
      <c r="A27" s="710"/>
      <c r="B27" s="711"/>
      <c r="C27" s="712"/>
      <c r="D27" s="713" t="s">
        <v>431</v>
      </c>
      <c r="F27" s="678"/>
      <c r="G27" s="678"/>
      <c r="H27" s="678"/>
      <c r="I27" s="678"/>
    </row>
    <row r="28" spans="1:12" s="705" customFormat="1" ht="13.5" thickBot="1">
      <c r="A28" s="714" t="s">
        <v>432</v>
      </c>
      <c r="B28" s="715"/>
      <c r="C28" s="716" t="s">
        <v>433</v>
      </c>
      <c r="D28" s="717" t="s">
        <v>434</v>
      </c>
      <c r="F28" s="678"/>
      <c r="G28" s="678"/>
      <c r="H28" s="678"/>
      <c r="I28" s="678"/>
    </row>
    <row r="29" spans="1:12" s="705" customFormat="1">
      <c r="B29" s="718"/>
      <c r="C29" s="719"/>
      <c r="D29" s="720"/>
      <c r="F29" s="678"/>
      <c r="G29" s="678"/>
      <c r="H29" s="678"/>
      <c r="I29" s="678"/>
    </row>
    <row r="30" spans="1:12" ht="13.5" thickBot="1"/>
    <row r="31" spans="1:12">
      <c r="A31" s="721" t="s">
        <v>435</v>
      </c>
      <c r="B31" s="691"/>
      <c r="C31" s="691"/>
      <c r="D31" s="685"/>
    </row>
    <row r="32" spans="1:12" ht="13.5" thickBot="1">
      <c r="A32" s="686" t="str">
        <f ca="1">"Saldo op; "&amp;TEXT(TODAY(),"dd mmmm jjjj")</f>
        <v>Saldo op; 27 oktober 2016</v>
      </c>
      <c r="B32" s="722"/>
      <c r="C32" s="692"/>
      <c r="D32" s="723"/>
      <c r="L32" s="701"/>
    </row>
    <row r="33" spans="1:11">
      <c r="A33" s="681"/>
    </row>
    <row r="34" spans="1:11">
      <c r="B34" s="725">
        <v>12000</v>
      </c>
      <c r="C34" s="682">
        <v>12000</v>
      </c>
      <c r="D34" s="726">
        <f>B34+C34</f>
        <v>24000</v>
      </c>
    </row>
    <row r="35" spans="1:11">
      <c r="A35" s="727" t="s">
        <v>436</v>
      </c>
      <c r="K35" s="728"/>
    </row>
    <row r="36" spans="1:11">
      <c r="B36" s="729">
        <v>150</v>
      </c>
      <c r="C36" s="730">
        <v>150</v>
      </c>
      <c r="D36" s="731"/>
    </row>
    <row r="38" spans="1:11" ht="21.75" customHeight="1">
      <c r="B38" s="680" t="s">
        <v>427</v>
      </c>
    </row>
    <row r="39" spans="1:11" ht="23.25" customHeight="1">
      <c r="B39" s="700" t="s">
        <v>428</v>
      </c>
    </row>
    <row r="41" spans="1:11">
      <c r="B41" s="709"/>
    </row>
    <row r="42" spans="1:11">
      <c r="A42" s="678" t="s">
        <v>658</v>
      </c>
      <c r="B42" s="709"/>
    </row>
    <row r="44" spans="1:11" ht="23.1" customHeight="1">
      <c r="A44" s="732" t="s">
        <v>437</v>
      </c>
      <c r="B44" s="732" t="s">
        <v>438</v>
      </c>
    </row>
    <row r="45" spans="1:11" ht="23.1" customHeight="1">
      <c r="A45" s="732" t="s">
        <v>439</v>
      </c>
      <c r="B45" s="732" t="s">
        <v>440</v>
      </c>
    </row>
    <row r="50" spans="1:1" ht="15">
      <c r="A50" s="733"/>
    </row>
  </sheetData>
  <mergeCells count="1">
    <mergeCell ref="A1:I1"/>
  </mergeCells>
  <printOptions horizontalCentered="1"/>
  <pageMargins left="0.19685039370078741" right="0.19685039370078741" top="0.19685039370078741" bottom="0.19685039370078741" header="0.51181102362204722" footer="0.51181102362204722"/>
  <pageSetup paperSize="9" scale="95" orientation="portrait" horizontalDpi="4294967293" verticalDpi="4294967293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55"/>
  <sheetViews>
    <sheetView showGridLines="0" topLeftCell="A2" zoomScaleSheetLayoutView="100" workbookViewId="0">
      <selection activeCell="H11" sqref="H11"/>
    </sheetView>
  </sheetViews>
  <sheetFormatPr defaultColWidth="9.125" defaultRowHeight="15"/>
  <cols>
    <col min="1" max="1" width="3" style="24" customWidth="1"/>
    <col min="2" max="7" width="13.375" style="7" customWidth="1"/>
    <col min="8" max="8" width="17.125" style="7" customWidth="1"/>
    <col min="9" max="16384" width="9.125" style="7"/>
  </cols>
  <sheetData>
    <row r="1" spans="1:8" ht="56.25" customHeight="1">
      <c r="B1" s="18"/>
      <c r="C1" s="18"/>
      <c r="D1" s="18"/>
      <c r="E1" s="18"/>
      <c r="F1" s="18"/>
      <c r="G1" s="18"/>
      <c r="H1" s="18"/>
    </row>
    <row r="2" spans="1:8" s="8" customFormat="1" ht="34.5" thickBot="1">
      <c r="A2" s="1383" t="s">
        <v>355</v>
      </c>
      <c r="B2" s="1383"/>
      <c r="C2" s="1383"/>
      <c r="D2" s="1383"/>
      <c r="E2" s="1383"/>
      <c r="F2" s="1383"/>
      <c r="G2" s="1383"/>
      <c r="H2" s="1383"/>
    </row>
    <row r="3" spans="1:8" s="65" customFormat="1" ht="26.25">
      <c r="A3" s="1363" t="s">
        <v>408</v>
      </c>
      <c r="B3" s="1363"/>
      <c r="C3" s="1363"/>
      <c r="D3" s="1363"/>
      <c r="E3" s="1363"/>
      <c r="F3" s="1363"/>
      <c r="G3" s="1363"/>
      <c r="H3" s="1363"/>
    </row>
    <row r="4" spans="1:8" s="76" customFormat="1" ht="18.75">
      <c r="A4" s="410" t="s">
        <v>341</v>
      </c>
      <c r="B4" s="410"/>
      <c r="C4" s="410"/>
      <c r="D4" s="410"/>
      <c r="E4" s="410"/>
      <c r="F4" s="410"/>
      <c r="G4" s="412"/>
      <c r="H4" s="412"/>
    </row>
    <row r="5" spans="1:8" s="2" customFormat="1" ht="15.75">
      <c r="A5" s="297">
        <v>1</v>
      </c>
      <c r="B5" s="362" t="s">
        <v>342</v>
      </c>
      <c r="C5" s="66"/>
      <c r="D5" s="66"/>
      <c r="E5" s="66"/>
      <c r="F5" s="66"/>
      <c r="G5" s="95"/>
      <c r="H5" s="95"/>
    </row>
    <row r="6" spans="1:8" ht="15.75">
      <c r="A6" s="297">
        <v>2</v>
      </c>
      <c r="B6" s="362" t="s">
        <v>343</v>
      </c>
    </row>
    <row r="7" spans="1:8" ht="15.75">
      <c r="A7" s="297">
        <v>3</v>
      </c>
      <c r="B7" s="362" t="s">
        <v>344</v>
      </c>
      <c r="C7" s="362"/>
      <c r="D7" s="362"/>
      <c r="E7" s="362"/>
      <c r="F7" s="362"/>
      <c r="G7" s="362"/>
      <c r="H7" s="362"/>
    </row>
    <row r="8" spans="1:8" ht="15.75">
      <c r="A8" s="297">
        <v>4</v>
      </c>
      <c r="B8" s="362" t="s">
        <v>345</v>
      </c>
      <c r="C8" s="362"/>
      <c r="D8" s="362"/>
      <c r="E8" s="362"/>
      <c r="F8" s="362"/>
      <c r="G8" s="362"/>
      <c r="H8" s="362"/>
    </row>
    <row r="9" spans="1:8" ht="15.75">
      <c r="A9" s="297">
        <v>5</v>
      </c>
      <c r="B9" s="362" t="s">
        <v>346</v>
      </c>
      <c r="C9" s="362"/>
      <c r="D9" s="362"/>
      <c r="E9" s="362"/>
      <c r="F9" s="362"/>
      <c r="G9" s="362"/>
      <c r="H9" s="362"/>
    </row>
    <row r="10" spans="1:8" ht="15.75">
      <c r="A10" s="297">
        <v>6</v>
      </c>
      <c r="B10" s="362" t="s">
        <v>347</v>
      </c>
      <c r="C10" s="362"/>
      <c r="D10" s="362"/>
      <c r="E10" s="362"/>
      <c r="F10" s="362"/>
      <c r="G10" s="362"/>
      <c r="H10" s="362"/>
    </row>
    <row r="11" spans="1:8" ht="16.5" thickBot="1">
      <c r="A11" s="297">
        <v>7</v>
      </c>
      <c r="B11" s="362" t="s">
        <v>348</v>
      </c>
      <c r="C11" s="362"/>
      <c r="D11" s="362"/>
      <c r="E11" s="362"/>
      <c r="F11" s="362"/>
      <c r="G11" s="362"/>
      <c r="H11" s="362"/>
    </row>
    <row r="12" spans="1:8" ht="30">
      <c r="A12" s="363"/>
      <c r="B12" s="364" t="s">
        <v>381</v>
      </c>
      <c r="C12" s="365"/>
      <c r="D12" s="365"/>
      <c r="E12" s="365"/>
      <c r="F12" s="365"/>
      <c r="G12" s="365"/>
      <c r="H12" s="366"/>
    </row>
    <row r="13" spans="1:8" ht="30.75" thickBot="1">
      <c r="A13" s="367"/>
      <c r="B13" s="368" t="s">
        <v>382</v>
      </c>
      <c r="C13" s="369"/>
      <c r="D13" s="369"/>
      <c r="E13" s="369"/>
      <c r="F13" s="369"/>
      <c r="G13" s="369"/>
      <c r="H13" s="370"/>
    </row>
    <row r="14" spans="1:8" ht="15.75" thickTop="1">
      <c r="A14" s="371"/>
      <c r="B14" s="372" t="s">
        <v>383</v>
      </c>
      <c r="C14" s="373"/>
      <c r="D14" s="374"/>
      <c r="E14" s="375"/>
      <c r="F14" s="375"/>
      <c r="G14" s="375"/>
      <c r="H14" s="376"/>
    </row>
    <row r="15" spans="1:8">
      <c r="A15" s="377"/>
      <c r="B15" s="269"/>
      <c r="C15" s="378"/>
      <c r="D15" s="379"/>
      <c r="E15" s="380"/>
      <c r="F15" s="380"/>
      <c r="G15" s="380"/>
      <c r="H15" s="381"/>
    </row>
    <row r="16" spans="1:8">
      <c r="A16" s="377"/>
      <c r="B16" s="269"/>
      <c r="C16" s="378"/>
      <c r="D16" s="379"/>
      <c r="E16" s="380"/>
      <c r="F16" s="380"/>
      <c r="G16" s="380"/>
      <c r="H16" s="381"/>
    </row>
    <row r="17" spans="1:8">
      <c r="A17" s="377"/>
      <c r="B17" s="269"/>
      <c r="C17" s="378"/>
      <c r="D17" s="379"/>
      <c r="E17" s="380"/>
      <c r="F17" s="380"/>
      <c r="G17" s="380"/>
      <c r="H17" s="381"/>
    </row>
    <row r="18" spans="1:8">
      <c r="A18" s="377"/>
      <c r="B18" s="269"/>
      <c r="C18" s="378"/>
      <c r="D18" s="379"/>
      <c r="E18" s="380"/>
      <c r="F18" s="380"/>
      <c r="G18" s="380"/>
      <c r="H18" s="381"/>
    </row>
    <row r="19" spans="1:8">
      <c r="A19" s="382"/>
      <c r="B19" s="383"/>
      <c r="C19" s="384"/>
      <c r="D19" s="379"/>
      <c r="E19" s="380"/>
      <c r="F19" s="380"/>
      <c r="G19" s="380"/>
      <c r="H19" s="381"/>
    </row>
    <row r="20" spans="1:8">
      <c r="A20" s="382"/>
      <c r="B20" s="383"/>
      <c r="C20" s="384"/>
      <c r="D20" s="379"/>
      <c r="E20" s="380"/>
      <c r="F20" s="380"/>
      <c r="G20" s="380"/>
      <c r="H20" s="381"/>
    </row>
    <row r="21" spans="1:8" ht="15.75" thickBot="1">
      <c r="A21" s="385"/>
      <c r="B21" s="386"/>
      <c r="C21" s="387"/>
      <c r="D21" s="388"/>
      <c r="E21" s="389"/>
      <c r="F21" s="389"/>
      <c r="G21" s="389"/>
      <c r="H21" s="390"/>
    </row>
    <row r="22" spans="1:8" ht="15.75" thickBot="1">
      <c r="A22" s="299"/>
      <c r="B22" s="391"/>
      <c r="C22" s="391"/>
      <c r="D22" s="391"/>
      <c r="E22" s="391"/>
      <c r="F22" s="391"/>
      <c r="G22" s="391"/>
      <c r="H22" s="300"/>
    </row>
    <row r="23" spans="1:8" ht="19.5">
      <c r="A23" s="392" t="s">
        <v>384</v>
      </c>
      <c r="B23" s="393"/>
      <c r="C23" s="393"/>
      <c r="D23" s="393"/>
      <c r="E23" s="393"/>
      <c r="F23" s="393"/>
      <c r="G23" s="393"/>
      <c r="H23" s="394"/>
    </row>
    <row r="24" spans="1:8">
      <c r="A24" s="382"/>
      <c r="B24" s="383"/>
      <c r="C24" s="383"/>
      <c r="D24" s="383"/>
      <c r="E24" s="383"/>
      <c r="F24" s="383"/>
      <c r="G24" s="383"/>
      <c r="H24" s="395"/>
    </row>
    <row r="25" spans="1:8">
      <c r="A25" s="382"/>
      <c r="B25" s="383"/>
      <c r="C25" s="383"/>
      <c r="D25" s="383"/>
      <c r="E25" s="383"/>
      <c r="F25" s="383"/>
      <c r="G25" s="383"/>
      <c r="H25" s="395"/>
    </row>
    <row r="26" spans="1:8">
      <c r="A26" s="382"/>
      <c r="B26" s="383"/>
      <c r="C26" s="383"/>
      <c r="D26" s="383"/>
      <c r="E26" s="383"/>
      <c r="F26" s="383"/>
      <c r="G26" s="383"/>
      <c r="H26" s="395"/>
    </row>
    <row r="27" spans="1:8">
      <c r="A27" s="382"/>
      <c r="B27" s="383"/>
      <c r="C27" s="383"/>
      <c r="D27" s="383"/>
      <c r="E27" s="383"/>
      <c r="F27" s="383"/>
      <c r="G27" s="383"/>
      <c r="H27" s="395"/>
    </row>
    <row r="28" spans="1:8">
      <c r="A28" s="382"/>
      <c r="B28" s="383"/>
      <c r="C28" s="383"/>
      <c r="D28" s="383"/>
      <c r="E28" s="383"/>
      <c r="F28" s="383"/>
      <c r="G28" s="383"/>
      <c r="H28" s="395"/>
    </row>
    <row r="29" spans="1:8">
      <c r="A29" s="382"/>
      <c r="B29" s="383"/>
      <c r="C29" s="383"/>
      <c r="D29" s="383"/>
      <c r="E29" s="383"/>
      <c r="F29" s="383"/>
      <c r="G29" s="383"/>
      <c r="H29" s="395"/>
    </row>
    <row r="30" spans="1:8">
      <c r="A30" s="382"/>
      <c r="B30" s="383"/>
      <c r="C30" s="383"/>
      <c r="D30" s="383"/>
      <c r="E30" s="383"/>
      <c r="F30" s="383"/>
      <c r="G30" s="383"/>
      <c r="H30" s="395"/>
    </row>
    <row r="31" spans="1:8">
      <c r="A31" s="382"/>
      <c r="B31" s="383"/>
      <c r="C31" s="383"/>
      <c r="D31" s="383"/>
      <c r="E31" s="383"/>
      <c r="F31" s="383"/>
      <c r="G31" s="383"/>
      <c r="H31" s="395"/>
    </row>
    <row r="32" spans="1:8">
      <c r="A32" s="382"/>
      <c r="B32" s="383"/>
      <c r="C32" s="383"/>
      <c r="D32" s="383"/>
      <c r="E32" s="383"/>
      <c r="F32" s="383"/>
      <c r="G32" s="383"/>
      <c r="H32" s="395"/>
    </row>
    <row r="33" spans="1:8">
      <c r="A33" s="382"/>
      <c r="B33" s="383"/>
      <c r="C33" s="383"/>
      <c r="D33" s="383"/>
      <c r="E33" s="383"/>
      <c r="F33" s="383"/>
      <c r="G33" s="383"/>
      <c r="H33" s="395"/>
    </row>
    <row r="34" spans="1:8">
      <c r="A34" s="382"/>
      <c r="B34" s="383"/>
      <c r="C34" s="383"/>
      <c r="D34" s="383"/>
      <c r="E34" s="383"/>
      <c r="F34" s="383"/>
      <c r="G34" s="383"/>
      <c r="H34" s="395"/>
    </row>
    <row r="35" spans="1:8">
      <c r="A35" s="382"/>
      <c r="B35" s="383"/>
      <c r="C35" s="383"/>
      <c r="D35" s="383"/>
      <c r="E35" s="383"/>
      <c r="F35" s="383"/>
      <c r="G35" s="383"/>
      <c r="H35" s="395"/>
    </row>
    <row r="36" spans="1:8">
      <c r="A36" s="382"/>
      <c r="B36" s="383"/>
      <c r="C36" s="383"/>
      <c r="D36" s="383"/>
      <c r="E36" s="383"/>
      <c r="F36" s="383"/>
      <c r="G36" s="383"/>
      <c r="H36" s="395"/>
    </row>
    <row r="37" spans="1:8">
      <c r="A37" s="382"/>
      <c r="B37" s="383"/>
      <c r="C37" s="383"/>
      <c r="D37" s="383"/>
      <c r="E37" s="383"/>
      <c r="F37" s="383"/>
      <c r="G37" s="383"/>
      <c r="H37" s="395"/>
    </row>
    <row r="38" spans="1:8">
      <c r="A38" s="382"/>
      <c r="B38" s="383"/>
      <c r="C38" s="383"/>
      <c r="D38" s="383"/>
      <c r="E38" s="383"/>
      <c r="F38" s="383"/>
      <c r="G38" s="383"/>
      <c r="H38" s="395"/>
    </row>
    <row r="39" spans="1:8">
      <c r="A39" s="382"/>
      <c r="B39" s="383"/>
      <c r="C39" s="383"/>
      <c r="D39" s="383"/>
      <c r="E39" s="383"/>
      <c r="F39" s="383"/>
      <c r="G39" s="383"/>
      <c r="H39" s="395"/>
    </row>
    <row r="40" spans="1:8">
      <c r="A40" s="382"/>
      <c r="B40" s="383"/>
      <c r="C40" s="383"/>
      <c r="D40" s="383"/>
      <c r="E40" s="383"/>
      <c r="F40" s="383"/>
      <c r="G40" s="383"/>
      <c r="H40" s="395"/>
    </row>
    <row r="41" spans="1:8">
      <c r="A41" s="382"/>
      <c r="B41" s="383"/>
      <c r="C41" s="383"/>
      <c r="D41" s="383"/>
      <c r="E41" s="383"/>
      <c r="F41" s="383"/>
      <c r="G41" s="383"/>
      <c r="H41" s="395"/>
    </row>
    <row r="42" spans="1:8">
      <c r="A42" s="382"/>
      <c r="B42" s="383"/>
      <c r="C42" s="383"/>
      <c r="D42" s="383"/>
      <c r="E42" s="383"/>
      <c r="F42" s="383"/>
      <c r="G42" s="383"/>
      <c r="H42" s="395"/>
    </row>
    <row r="43" spans="1:8">
      <c r="A43" s="382"/>
      <c r="B43" s="383"/>
      <c r="C43" s="383"/>
      <c r="D43" s="383"/>
      <c r="E43" s="383"/>
      <c r="F43" s="383"/>
      <c r="G43" s="383"/>
      <c r="H43" s="395"/>
    </row>
    <row r="44" spans="1:8">
      <c r="A44" s="382"/>
      <c r="B44" s="383"/>
      <c r="C44" s="383"/>
      <c r="D44" s="383"/>
      <c r="E44" s="383"/>
      <c r="F44" s="383"/>
      <c r="G44" s="383"/>
      <c r="H44" s="395"/>
    </row>
    <row r="45" spans="1:8">
      <c r="A45" s="382"/>
      <c r="B45" s="383"/>
      <c r="C45" s="383"/>
      <c r="D45" s="383"/>
      <c r="E45" s="383"/>
      <c r="F45" s="383"/>
      <c r="G45" s="383"/>
      <c r="H45" s="395"/>
    </row>
    <row r="46" spans="1:8">
      <c r="A46" s="382"/>
      <c r="B46" s="383"/>
      <c r="C46" s="383"/>
      <c r="D46" s="383"/>
      <c r="E46" s="383"/>
      <c r="F46" s="383"/>
      <c r="G46" s="383"/>
      <c r="H46" s="395"/>
    </row>
    <row r="47" spans="1:8">
      <c r="A47" s="382"/>
      <c r="B47" s="383"/>
      <c r="C47" s="383"/>
      <c r="D47" s="383"/>
      <c r="E47" s="383"/>
      <c r="F47" s="383"/>
      <c r="G47" s="383"/>
      <c r="H47" s="395"/>
    </row>
    <row r="48" spans="1:8">
      <c r="A48" s="382"/>
      <c r="B48" s="383"/>
      <c r="C48" s="383"/>
      <c r="D48" s="383"/>
      <c r="E48" s="383"/>
      <c r="F48" s="383"/>
      <c r="G48" s="383"/>
      <c r="H48" s="395"/>
    </row>
    <row r="49" spans="1:8">
      <c r="A49" s="382"/>
      <c r="B49" s="383"/>
      <c r="C49" s="383"/>
      <c r="D49" s="383"/>
      <c r="E49" s="383"/>
      <c r="F49" s="383"/>
      <c r="G49" s="383"/>
      <c r="H49" s="395"/>
    </row>
    <row r="50" spans="1:8" ht="15.75" thickBot="1">
      <c r="A50" s="396"/>
      <c r="B50" s="397"/>
      <c r="C50" s="397"/>
      <c r="D50" s="397"/>
      <c r="E50" s="397"/>
      <c r="F50" s="397"/>
      <c r="G50" s="397"/>
      <c r="H50" s="398"/>
    </row>
    <row r="51" spans="1:8" ht="15.75" thickTop="1">
      <c r="A51" s="371"/>
      <c r="B51" s="372"/>
      <c r="C51" s="399"/>
      <c r="D51" s="399"/>
      <c r="E51" s="400"/>
      <c r="F51" s="269"/>
      <c r="G51" s="269"/>
      <c r="H51" s="401"/>
    </row>
    <row r="52" spans="1:8">
      <c r="A52" s="382"/>
      <c r="B52" s="383"/>
      <c r="C52" s="402"/>
      <c r="D52" s="402"/>
      <c r="E52" s="400"/>
      <c r="F52" s="269"/>
      <c r="G52" s="269"/>
      <c r="H52" s="401"/>
    </row>
    <row r="53" spans="1:8">
      <c r="A53" s="382"/>
      <c r="B53" s="383"/>
      <c r="C53" s="402"/>
      <c r="D53" s="402"/>
      <c r="E53" s="400"/>
      <c r="F53" s="269"/>
      <c r="G53" s="269"/>
      <c r="H53" s="401"/>
    </row>
    <row r="54" spans="1:8">
      <c r="A54" s="382"/>
      <c r="B54" s="383"/>
      <c r="C54" s="402"/>
      <c r="D54" s="402"/>
      <c r="E54" s="400"/>
      <c r="F54" s="269"/>
      <c r="G54" s="269"/>
      <c r="H54" s="401"/>
    </row>
    <row r="55" spans="1:8" ht="15.75" thickBot="1">
      <c r="A55" s="403"/>
      <c r="B55" s="404"/>
      <c r="C55" s="405"/>
      <c r="D55" s="405"/>
      <c r="E55" s="406"/>
      <c r="F55" s="407"/>
      <c r="G55" s="407"/>
      <c r="H55" s="408"/>
    </row>
  </sheetData>
  <mergeCells count="2">
    <mergeCell ref="A2:H2"/>
    <mergeCell ref="A3:H3"/>
  </mergeCells>
  <phoneticPr fontId="4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drawing r:id="rId1"/>
  <legacyDrawing r:id="rId2"/>
  <legacyDrawingHF r:id="rId3"/>
  <oleObjects>
    <mc:AlternateContent xmlns:mc="http://schemas.openxmlformats.org/markup-compatibility/2006">
      <mc:Choice Requires="x14">
        <oleObject progId="PBrush" shapeId="37889" r:id="rId4">
          <objectPr defaultSize="0" autoPict="0" r:id="rId5">
            <anchor moveWithCells="1" sizeWithCells="1">
              <from>
                <xdr:col>2</xdr:col>
                <xdr:colOff>542925</xdr:colOff>
                <xdr:row>0</xdr:row>
                <xdr:rowOff>685800</xdr:rowOff>
              </from>
              <to>
                <xdr:col>2</xdr:col>
                <xdr:colOff>542925</xdr:colOff>
                <xdr:row>0</xdr:row>
                <xdr:rowOff>685800</xdr:rowOff>
              </to>
            </anchor>
          </objectPr>
        </oleObject>
      </mc:Choice>
      <mc:Fallback>
        <oleObject progId="PBrush" shapeId="37889" r:id="rId4"/>
      </mc:Fallback>
    </mc:AlternateContent>
    <mc:AlternateContent xmlns:mc="http://schemas.openxmlformats.org/markup-compatibility/2006">
      <mc:Choice Requires="x14">
        <oleObject progId="PBrush" shapeId="37890" r:id="rId6">
          <objectPr defaultSize="0" autoPict="0" r:id="rId5">
            <anchor moveWithCells="1" sizeWithCells="1">
              <from>
                <xdr:col>2</xdr:col>
                <xdr:colOff>542925</xdr:colOff>
                <xdr:row>0</xdr:row>
                <xdr:rowOff>685800</xdr:rowOff>
              </from>
              <to>
                <xdr:col>2</xdr:col>
                <xdr:colOff>542925</xdr:colOff>
                <xdr:row>0</xdr:row>
                <xdr:rowOff>685800</xdr:rowOff>
              </to>
            </anchor>
          </objectPr>
        </oleObject>
      </mc:Choice>
      <mc:Fallback>
        <oleObject progId="PBrush" shapeId="37890" r:id="rId6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9"/>
  <sheetViews>
    <sheetView showGridLines="0" topLeftCell="A10" workbookViewId="0">
      <selection activeCell="A12" sqref="A12"/>
    </sheetView>
  </sheetViews>
  <sheetFormatPr defaultColWidth="9.125" defaultRowHeight="12.75"/>
  <cols>
    <col min="1" max="1" width="14" style="510" customWidth="1"/>
    <col min="2" max="4" width="5.875" style="510" customWidth="1"/>
    <col min="5" max="5" width="11.875" style="510" customWidth="1"/>
    <col min="6" max="6" width="11.875" style="526" customWidth="1"/>
    <col min="7" max="7" width="11.875" style="510" customWidth="1"/>
    <col min="8" max="8" width="11.875" style="527" customWidth="1"/>
    <col min="9" max="9" width="11.875" style="510" customWidth="1"/>
    <col min="10" max="10" width="14" style="510" customWidth="1"/>
    <col min="11" max="16384" width="9.125" style="510"/>
  </cols>
  <sheetData>
    <row r="1" spans="1:10" s="8" customFormat="1" ht="32.25" thickBot="1">
      <c r="A1" s="1288" t="s">
        <v>950</v>
      </c>
      <c r="B1" s="1288"/>
      <c r="C1" s="1288"/>
      <c r="D1" s="1288"/>
      <c r="E1" s="1288"/>
      <c r="F1" s="1288"/>
      <c r="G1" s="1288"/>
      <c r="H1" s="1288"/>
      <c r="I1" s="1288"/>
      <c r="J1" s="1288"/>
    </row>
    <row r="2" spans="1:10" ht="13.5" thickTop="1">
      <c r="A2" s="657" t="s">
        <v>409</v>
      </c>
    </row>
    <row r="3" spans="1:10">
      <c r="A3" s="653" t="s">
        <v>410</v>
      </c>
    </row>
    <row r="4" spans="1:10">
      <c r="A4" s="653" t="s">
        <v>411</v>
      </c>
    </row>
    <row r="5" spans="1:10">
      <c r="A5" s="653" t="s">
        <v>412</v>
      </c>
    </row>
    <row r="6" spans="1:10">
      <c r="A6" s="653" t="s">
        <v>413</v>
      </c>
    </row>
    <row r="7" spans="1:10">
      <c r="A7" s="653" t="s">
        <v>414</v>
      </c>
    </row>
    <row r="8" spans="1:10">
      <c r="A8" s="653" t="s">
        <v>415</v>
      </c>
    </row>
    <row r="9" spans="1:10">
      <c r="A9" s="653" t="s">
        <v>416</v>
      </c>
    </row>
    <row r="10" spans="1:10">
      <c r="A10" s="653" t="s">
        <v>417</v>
      </c>
    </row>
    <row r="12" spans="1:10" s="76" customFormat="1" ht="19.5" thickBot="1">
      <c r="A12" s="1234" t="s">
        <v>951</v>
      </c>
      <c r="B12" s="410"/>
      <c r="C12" s="410"/>
      <c r="D12" s="410"/>
      <c r="E12" s="410"/>
      <c r="F12" s="410"/>
      <c r="G12" s="412"/>
      <c r="H12" s="412"/>
      <c r="I12" s="412"/>
      <c r="J12" s="412"/>
    </row>
    <row r="13" spans="1:10" ht="25.35" customHeight="1">
      <c r="A13" s="847"/>
      <c r="B13" s="508"/>
      <c r="C13" s="508"/>
      <c r="D13" s="508"/>
      <c r="E13" s="508"/>
      <c r="F13" s="1384" t="s">
        <v>21</v>
      </c>
      <c r="G13" s="1385"/>
      <c r="H13" s="509"/>
      <c r="I13" s="508"/>
      <c r="J13" s="846">
        <f ca="1">NOW()</f>
        <v>42670.697455439818</v>
      </c>
    </row>
    <row r="14" spans="1:10" s="511" customFormat="1" ht="71.099999999999994" customHeight="1">
      <c r="A14" s="826" t="s">
        <v>22</v>
      </c>
      <c r="B14" s="827"/>
      <c r="C14" s="828"/>
      <c r="D14" s="828"/>
      <c r="E14" s="830" t="s">
        <v>27</v>
      </c>
      <c r="F14" s="831" t="s">
        <v>23</v>
      </c>
      <c r="G14" s="832" t="s">
        <v>24</v>
      </c>
      <c r="H14" s="833" t="s">
        <v>28</v>
      </c>
      <c r="I14" s="827"/>
      <c r="J14" s="829" t="s">
        <v>29</v>
      </c>
    </row>
    <row r="15" spans="1:10" ht="20.100000000000001" customHeight="1" thickBot="1">
      <c r="A15" s="512" t="s">
        <v>404</v>
      </c>
      <c r="B15" s="513" t="s">
        <v>25</v>
      </c>
      <c r="C15" s="514"/>
      <c r="D15" s="514"/>
      <c r="E15" s="515"/>
      <c r="F15" s="516"/>
      <c r="G15" s="517"/>
      <c r="H15" s="518"/>
      <c r="I15" s="513" t="s">
        <v>26</v>
      </c>
      <c r="J15" s="519"/>
    </row>
    <row r="16" spans="1:10" ht="15.95" customHeight="1" thickTop="1">
      <c r="A16" s="834"/>
      <c r="B16" s="835"/>
      <c r="C16" s="835"/>
      <c r="D16" s="835"/>
      <c r="E16" s="836"/>
      <c r="F16" s="520"/>
      <c r="G16" s="521"/>
      <c r="H16" s="843"/>
      <c r="I16" s="522"/>
      <c r="J16" s="843"/>
    </row>
    <row r="17" spans="1:10" ht="15.95" customHeight="1">
      <c r="A17" s="837"/>
      <c r="B17" s="838"/>
      <c r="C17" s="838"/>
      <c r="D17" s="838"/>
      <c r="E17" s="839"/>
      <c r="F17" s="523"/>
      <c r="G17" s="524"/>
      <c r="H17" s="844"/>
      <c r="I17" s="525"/>
      <c r="J17" s="844"/>
    </row>
    <row r="18" spans="1:10" ht="15.95" customHeight="1">
      <c r="A18" s="837"/>
      <c r="B18" s="838"/>
      <c r="C18" s="838"/>
      <c r="D18" s="838"/>
      <c r="E18" s="839"/>
      <c r="F18" s="523"/>
      <c r="G18" s="524"/>
      <c r="H18" s="844"/>
      <c r="I18" s="525"/>
      <c r="J18" s="844"/>
    </row>
    <row r="19" spans="1:10" ht="15.95" customHeight="1" thickBot="1">
      <c r="A19" s="840"/>
      <c r="B19" s="841"/>
      <c r="C19" s="841"/>
      <c r="D19" s="841"/>
      <c r="E19" s="842"/>
      <c r="F19" s="643"/>
      <c r="G19" s="644"/>
      <c r="H19" s="845"/>
      <c r="I19" s="645"/>
      <c r="J19" s="845"/>
    </row>
    <row r="20" spans="1:10" ht="13.5" thickTop="1">
      <c r="A20" s="653" t="s">
        <v>385</v>
      </c>
    </row>
    <row r="22" spans="1:10" ht="19.5" thickBot="1">
      <c r="A22" s="672"/>
      <c r="B22" s="673"/>
      <c r="C22" s="673"/>
      <c r="D22" s="673"/>
      <c r="E22" s="673"/>
      <c r="F22" s="673"/>
      <c r="G22" s="674"/>
      <c r="H22" s="674"/>
      <c r="I22" s="674"/>
      <c r="J22" s="675"/>
    </row>
    <row r="23" spans="1:10" ht="25.5">
      <c r="A23" s="1287"/>
      <c r="B23" s="848"/>
      <c r="C23" s="849"/>
      <c r="D23" s="849"/>
      <c r="E23" s="849"/>
      <c r="F23" s="1386"/>
      <c r="G23" s="1387"/>
      <c r="H23" s="850"/>
      <c r="I23" s="848"/>
      <c r="J23" s="1286"/>
    </row>
    <row r="24" spans="1:10" ht="70.7" customHeight="1">
      <c r="A24" s="851"/>
      <c r="B24" s="852"/>
      <c r="C24" s="853"/>
      <c r="D24" s="828"/>
      <c r="E24" s="1282"/>
      <c r="F24" s="1285"/>
      <c r="G24" s="1285"/>
      <c r="H24" s="854"/>
      <c r="I24" s="852"/>
      <c r="J24" s="855"/>
    </row>
    <row r="25" spans="1:10" ht="20.25" thickBot="1">
      <c r="A25" s="856"/>
      <c r="B25" s="857"/>
      <c r="C25" s="858"/>
      <c r="D25" s="858"/>
      <c r="E25" s="859"/>
      <c r="F25" s="1283"/>
      <c r="G25" s="1284"/>
      <c r="H25" s="860"/>
      <c r="I25" s="857"/>
      <c r="J25" s="861"/>
    </row>
    <row r="26" spans="1:10" ht="13.5" thickTop="1">
      <c r="A26" s="862"/>
      <c r="B26" s="863"/>
      <c r="C26" s="863"/>
      <c r="D26" s="863"/>
      <c r="E26" s="864"/>
      <c r="F26" s="865"/>
      <c r="G26" s="866"/>
      <c r="H26" s="867"/>
      <c r="I26" s="868"/>
      <c r="J26" s="869"/>
    </row>
    <row r="27" spans="1:10">
      <c r="A27" s="870"/>
      <c r="B27" s="871"/>
      <c r="C27" s="871"/>
      <c r="D27" s="871"/>
      <c r="E27" s="872"/>
      <c r="F27" s="873"/>
      <c r="G27" s="874"/>
      <c r="H27" s="875"/>
      <c r="I27" s="876"/>
      <c r="J27" s="877"/>
    </row>
    <row r="28" spans="1:10">
      <c r="A28" s="870"/>
      <c r="B28" s="871"/>
      <c r="C28" s="871"/>
      <c r="D28" s="871"/>
      <c r="E28" s="872"/>
      <c r="F28" s="873"/>
      <c r="G28" s="874"/>
      <c r="H28" s="875"/>
      <c r="I28" s="876"/>
      <c r="J28" s="877"/>
    </row>
    <row r="29" spans="1:10">
      <c r="A29" s="878"/>
      <c r="B29" s="879"/>
      <c r="C29" s="879"/>
      <c r="D29" s="879"/>
      <c r="E29" s="880"/>
      <c r="F29" s="881"/>
      <c r="G29" s="882"/>
      <c r="H29" s="883"/>
      <c r="I29" s="884"/>
      <c r="J29" s="885"/>
    </row>
  </sheetData>
  <mergeCells count="3">
    <mergeCell ref="F13:G13"/>
    <mergeCell ref="A1:J1"/>
    <mergeCell ref="F23:G23"/>
  </mergeCells>
  <phoneticPr fontId="110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183301" r:id="rId5">
          <objectPr defaultSize="0" autoPict="0" r:id="rId6">
            <anchor moveWithCells="1" sizeWithCells="1">
              <from>
                <xdr:col>1</xdr:col>
                <xdr:colOff>238125</xdr:colOff>
                <xdr:row>0</xdr:row>
                <xdr:rowOff>0</xdr:rowOff>
              </from>
              <to>
                <xdr:col>1</xdr:col>
                <xdr:colOff>238125</xdr:colOff>
                <xdr:row>0</xdr:row>
                <xdr:rowOff>0</xdr:rowOff>
              </to>
            </anchor>
          </objectPr>
        </oleObject>
      </mc:Choice>
      <mc:Fallback>
        <oleObject progId="PBrush" shapeId="183301" r:id="rId5"/>
      </mc:Fallback>
    </mc:AlternateContent>
    <mc:AlternateContent xmlns:mc="http://schemas.openxmlformats.org/markup-compatibility/2006">
      <mc:Choice Requires="x14">
        <oleObject progId="PBrush" shapeId="183302" r:id="rId7">
          <objectPr defaultSize="0" autoPict="0" r:id="rId6">
            <anchor moveWithCells="1" sizeWithCells="1">
              <from>
                <xdr:col>1</xdr:col>
                <xdr:colOff>238125</xdr:colOff>
                <xdr:row>0</xdr:row>
                <xdr:rowOff>0</xdr:rowOff>
              </from>
              <to>
                <xdr:col>1</xdr:col>
                <xdr:colOff>238125</xdr:colOff>
                <xdr:row>0</xdr:row>
                <xdr:rowOff>0</xdr:rowOff>
              </to>
            </anchor>
          </objectPr>
        </oleObject>
      </mc:Choice>
      <mc:Fallback>
        <oleObject progId="PBrush" shapeId="183302" r:id="rId7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"/>
  <sheetViews>
    <sheetView showGridLines="0" workbookViewId="0">
      <selection activeCell="AK11" sqref="AK11"/>
    </sheetView>
  </sheetViews>
  <sheetFormatPr defaultRowHeight="15"/>
  <cols>
    <col min="1" max="1" width="8.875" style="146"/>
    <col min="2" max="8" width="3.75" bestFit="1" customWidth="1"/>
    <col min="9" max="9" width="1.375" customWidth="1"/>
    <col min="10" max="16" width="3.75" bestFit="1" customWidth="1"/>
    <col min="17" max="17" width="1.375" customWidth="1"/>
    <col min="18" max="24" width="3.75" bestFit="1" customWidth="1"/>
    <col min="25" max="25" width="1.375" customWidth="1"/>
    <col min="26" max="32" width="3.75" bestFit="1" customWidth="1"/>
    <col min="33" max="33" width="3.75" customWidth="1"/>
    <col min="34" max="34" width="15.375" customWidth="1"/>
    <col min="35" max="35" width="8.875" style="1084"/>
  </cols>
  <sheetData>
    <row r="1" spans="1:35">
      <c r="A1" s="1374" t="s">
        <v>733</v>
      </c>
      <c r="B1" s="1374"/>
      <c r="C1" s="1374"/>
      <c r="D1" s="1374"/>
      <c r="E1" s="1374"/>
      <c r="F1" s="1374"/>
      <c r="G1" s="1374"/>
      <c r="H1" s="1374"/>
      <c r="I1" s="1374"/>
      <c r="J1" s="1374"/>
      <c r="K1" s="1374"/>
      <c r="L1" s="1374"/>
      <c r="M1" s="1374"/>
      <c r="N1" s="1374"/>
      <c r="O1" s="1374"/>
      <c r="P1" s="1374"/>
      <c r="Q1" s="1374"/>
      <c r="R1" s="1374"/>
      <c r="S1" s="1374"/>
      <c r="T1" s="1374"/>
      <c r="U1" s="1374"/>
      <c r="V1" s="1374"/>
      <c r="W1" s="1374"/>
      <c r="X1" s="1374"/>
      <c r="Y1" s="1374"/>
      <c r="Z1" s="1374"/>
      <c r="AA1" s="1374"/>
      <c r="AB1" s="1374"/>
      <c r="AC1" s="1374"/>
      <c r="AD1" s="1374"/>
      <c r="AE1" s="1374"/>
      <c r="AF1" s="1374"/>
      <c r="AG1" s="1374"/>
    </row>
    <row r="2" spans="1:35" ht="21" customHeight="1">
      <c r="A2" s="1388" t="s">
        <v>722</v>
      </c>
      <c r="B2" s="1388"/>
      <c r="C2" s="1388"/>
      <c r="D2" s="1388"/>
      <c r="E2" s="1388"/>
      <c r="F2" s="1388"/>
      <c r="G2" s="1388"/>
      <c r="H2" s="1389"/>
      <c r="I2" s="1051"/>
      <c r="J2" s="1388" t="s">
        <v>723</v>
      </c>
      <c r="K2" s="1388"/>
      <c r="L2" s="1388"/>
      <c r="M2" s="1388"/>
      <c r="N2" s="1388"/>
      <c r="O2" s="1388"/>
      <c r="P2" s="1389"/>
      <c r="Q2" s="1051"/>
      <c r="R2" s="1388" t="s">
        <v>724</v>
      </c>
      <c r="S2" s="1388"/>
      <c r="T2" s="1388"/>
      <c r="U2" s="1388"/>
      <c r="V2" s="1388"/>
      <c r="W2" s="1388"/>
      <c r="X2" s="1389"/>
      <c r="Y2" s="1051"/>
      <c r="Z2" s="1390" t="s">
        <v>725</v>
      </c>
      <c r="AA2" s="1390"/>
      <c r="AB2" s="1390"/>
      <c r="AC2" s="1390"/>
      <c r="AD2" s="1390"/>
      <c r="AE2" s="1390"/>
      <c r="AF2" s="1391"/>
      <c r="AG2" s="1083"/>
    </row>
    <row r="3" spans="1:35" s="1056" customFormat="1" ht="66" customHeight="1" thickBot="1">
      <c r="A3" s="1052" t="s">
        <v>726</v>
      </c>
      <c r="B3" s="1053" t="s">
        <v>134</v>
      </c>
      <c r="C3" s="1053" t="s">
        <v>135</v>
      </c>
      <c r="D3" s="1054" t="s">
        <v>136</v>
      </c>
      <c r="E3" s="1053" t="s">
        <v>137</v>
      </c>
      <c r="F3" s="1054" t="s">
        <v>138</v>
      </c>
      <c r="G3" s="1053" t="s">
        <v>139</v>
      </c>
      <c r="H3" s="1054" t="s">
        <v>140</v>
      </c>
      <c r="I3" s="1055"/>
      <c r="J3" s="1053" t="s">
        <v>134</v>
      </c>
      <c r="K3" s="1053" t="s">
        <v>135</v>
      </c>
      <c r="L3" s="1054" t="s">
        <v>136</v>
      </c>
      <c r="M3" s="1053" t="s">
        <v>137</v>
      </c>
      <c r="N3" s="1054" t="s">
        <v>138</v>
      </c>
      <c r="O3" s="1053" t="s">
        <v>139</v>
      </c>
      <c r="P3" s="1054" t="s">
        <v>140</v>
      </c>
      <c r="Q3" s="1055"/>
      <c r="R3" s="1053" t="s">
        <v>134</v>
      </c>
      <c r="S3" s="1053" t="s">
        <v>135</v>
      </c>
      <c r="T3" s="1054" t="s">
        <v>136</v>
      </c>
      <c r="U3" s="1053" t="s">
        <v>137</v>
      </c>
      <c r="V3" s="1054" t="s">
        <v>138</v>
      </c>
      <c r="W3" s="1053" t="s">
        <v>139</v>
      </c>
      <c r="X3" s="1054" t="s">
        <v>140</v>
      </c>
      <c r="Y3" s="1055"/>
      <c r="Z3" s="1053" t="s">
        <v>134</v>
      </c>
      <c r="AA3" s="1053" t="s">
        <v>135</v>
      </c>
      <c r="AB3" s="1054" t="s">
        <v>136</v>
      </c>
      <c r="AC3" s="1053" t="s">
        <v>137</v>
      </c>
      <c r="AD3" s="1054" t="s">
        <v>138</v>
      </c>
      <c r="AE3" s="1053" t="s">
        <v>139</v>
      </c>
      <c r="AF3" s="1054" t="s">
        <v>140</v>
      </c>
      <c r="AG3" s="1085" t="s">
        <v>734</v>
      </c>
      <c r="AH3" s="1086" t="s">
        <v>736</v>
      </c>
      <c r="AI3" s="1088" t="s">
        <v>737</v>
      </c>
    </row>
    <row r="4" spans="1:35" ht="15.75" thickTop="1">
      <c r="A4" s="146" t="s">
        <v>727</v>
      </c>
      <c r="B4" s="1057">
        <v>8</v>
      </c>
      <c r="C4" s="1057">
        <v>8</v>
      </c>
      <c r="D4" s="1057">
        <v>8</v>
      </c>
      <c r="E4" s="1057">
        <v>8</v>
      </c>
      <c r="F4" s="1057">
        <v>8</v>
      </c>
      <c r="G4" s="1057"/>
      <c r="H4" s="1058"/>
      <c r="I4" s="1058"/>
      <c r="J4" s="1057">
        <v>8</v>
      </c>
      <c r="K4" s="1057">
        <v>8</v>
      </c>
      <c r="L4" s="1057">
        <v>8</v>
      </c>
      <c r="M4" s="1057">
        <v>8</v>
      </c>
      <c r="N4" s="1057">
        <v>8</v>
      </c>
      <c r="O4" s="1057"/>
      <c r="P4" s="1057"/>
      <c r="Q4" s="1058"/>
      <c r="R4" s="1057">
        <v>8</v>
      </c>
      <c r="S4" s="1057">
        <v>8</v>
      </c>
      <c r="T4" s="1057">
        <v>8</v>
      </c>
      <c r="U4" s="1057">
        <v>8</v>
      </c>
      <c r="V4" s="1057">
        <v>8</v>
      </c>
      <c r="W4" s="1061"/>
      <c r="X4" s="1060"/>
      <c r="Y4" s="1060"/>
      <c r="Z4" s="1057">
        <v>8</v>
      </c>
      <c r="AA4" s="1057">
        <v>8</v>
      </c>
      <c r="AB4" s="1057">
        <v>8</v>
      </c>
      <c r="AC4" s="1057">
        <v>8</v>
      </c>
      <c r="AD4" s="1057">
        <v>8</v>
      </c>
      <c r="AE4" s="1057">
        <v>4</v>
      </c>
      <c r="AF4" s="1057"/>
      <c r="AG4" s="1087">
        <f>SUM(B4:AF4)</f>
        <v>164</v>
      </c>
      <c r="AH4" s="146" t="str">
        <f>IF(AG4&lt;160,"Te weinig uren","Overwerk")</f>
        <v>Overwerk</v>
      </c>
      <c r="AI4" s="1089">
        <f>IF(AG4&lt;=160,"",(AG4-160)*1.5)</f>
        <v>6</v>
      </c>
    </row>
    <row r="5" spans="1:35">
      <c r="A5" s="146" t="s">
        <v>728</v>
      </c>
      <c r="B5" s="1063"/>
      <c r="C5" s="1063"/>
      <c r="D5" s="1064"/>
      <c r="E5" s="1065">
        <v>7</v>
      </c>
      <c r="F5" s="1064"/>
      <c r="G5" s="1063"/>
      <c r="H5" s="1064"/>
      <c r="I5" s="1064"/>
      <c r="J5" s="1063"/>
      <c r="K5" s="1063"/>
      <c r="L5" s="1064"/>
      <c r="M5" s="1064"/>
      <c r="N5" s="1064"/>
      <c r="O5" s="1064"/>
      <c r="P5" s="1064"/>
      <c r="Q5" s="1064"/>
      <c r="R5" s="1066"/>
      <c r="S5" s="1063"/>
      <c r="T5" s="1064"/>
      <c r="U5" s="1064"/>
      <c r="V5" s="1064"/>
      <c r="W5" s="1064"/>
      <c r="X5" s="1064"/>
      <c r="Y5" s="1064"/>
      <c r="Z5" s="1066"/>
      <c r="AA5" s="1063"/>
      <c r="AB5" s="1064">
        <v>8</v>
      </c>
      <c r="AC5" s="1064"/>
      <c r="AD5" s="1064"/>
      <c r="AE5" s="1064"/>
      <c r="AF5" s="1064"/>
      <c r="AG5" s="1087">
        <f t="shared" ref="AG5:AG17" si="0">SUM(B5:AF5)</f>
        <v>15</v>
      </c>
      <c r="AH5" s="146" t="str">
        <f t="shared" ref="AH5:AH17" si="1">IF(AG5&lt;160,"Te weinig uren","Overwerk")</f>
        <v>Te weinig uren</v>
      </c>
      <c r="AI5" s="1089" t="str">
        <f t="shared" ref="AI5:AI17" si="2">IF(AG5&lt;=160,"",(AG5-160)*1.5)</f>
        <v/>
      </c>
    </row>
    <row r="6" spans="1:35" ht="15.75" thickBot="1">
      <c r="A6" s="146" t="s">
        <v>729</v>
      </c>
      <c r="B6" s="1063"/>
      <c r="C6" s="1063">
        <v>3</v>
      </c>
      <c r="D6" s="1064"/>
      <c r="E6" s="1065"/>
      <c r="F6" s="1064"/>
      <c r="G6" s="1063"/>
      <c r="H6" s="1064"/>
      <c r="I6" s="1064"/>
      <c r="J6" s="1063"/>
      <c r="K6" s="1063"/>
      <c r="L6" s="1064"/>
      <c r="M6" s="1064"/>
      <c r="N6" s="1064"/>
      <c r="O6" s="1064"/>
      <c r="P6" s="1064"/>
      <c r="Q6" s="1064"/>
      <c r="R6" s="1066"/>
      <c r="S6" s="1063"/>
      <c r="T6" s="1064">
        <v>4</v>
      </c>
      <c r="U6" s="1064">
        <v>5</v>
      </c>
      <c r="V6" s="1064">
        <v>6</v>
      </c>
      <c r="W6" s="1064"/>
      <c r="X6" s="1064"/>
      <c r="Y6" s="1064"/>
      <c r="Z6" s="1066">
        <v>7</v>
      </c>
      <c r="AA6" s="1063"/>
      <c r="AB6" s="1064"/>
      <c r="AC6" s="1064"/>
      <c r="AD6" s="1064"/>
      <c r="AE6" s="1064"/>
      <c r="AF6" s="1064"/>
      <c r="AG6" s="1087">
        <f t="shared" si="0"/>
        <v>25</v>
      </c>
      <c r="AH6" s="146" t="str">
        <f t="shared" si="1"/>
        <v>Te weinig uren</v>
      </c>
      <c r="AI6" s="1089" t="str">
        <f t="shared" si="2"/>
        <v/>
      </c>
    </row>
    <row r="7" spans="1:35" ht="16.5" thickTop="1" thickBot="1">
      <c r="A7" s="146" t="s">
        <v>730</v>
      </c>
      <c r="B7" s="1057">
        <v>8</v>
      </c>
      <c r="C7" s="1057">
        <v>8</v>
      </c>
      <c r="D7" s="1057">
        <v>8</v>
      </c>
      <c r="E7" s="1057">
        <v>8</v>
      </c>
      <c r="F7" s="1057">
        <v>8</v>
      </c>
      <c r="G7" s="1057"/>
      <c r="H7" s="1058"/>
      <c r="I7" s="1058"/>
      <c r="J7" s="1057">
        <v>8</v>
      </c>
      <c r="K7" s="1057">
        <v>8</v>
      </c>
      <c r="L7" s="1057">
        <v>8</v>
      </c>
      <c r="M7" s="1057">
        <v>8</v>
      </c>
      <c r="N7" s="1057">
        <v>8</v>
      </c>
      <c r="O7" s="1057"/>
      <c r="P7" s="1057"/>
      <c r="Q7" s="1058"/>
      <c r="R7" s="1057">
        <v>8</v>
      </c>
      <c r="S7" s="1057">
        <v>8</v>
      </c>
      <c r="T7" s="1057">
        <v>8</v>
      </c>
      <c r="U7" s="1057">
        <v>8</v>
      </c>
      <c r="V7" s="1057">
        <v>8</v>
      </c>
      <c r="W7" s="1061"/>
      <c r="X7" s="1060"/>
      <c r="Y7" s="1060"/>
      <c r="Z7" s="1057">
        <v>8</v>
      </c>
      <c r="AA7" s="1057">
        <v>8</v>
      </c>
      <c r="AB7" s="1057">
        <v>8</v>
      </c>
      <c r="AC7" s="1057">
        <v>8</v>
      </c>
      <c r="AD7" s="1057">
        <v>8</v>
      </c>
      <c r="AE7" s="1067">
        <v>8</v>
      </c>
      <c r="AF7" s="1067"/>
      <c r="AG7" s="1087">
        <f t="shared" si="0"/>
        <v>168</v>
      </c>
      <c r="AH7" s="146" t="str">
        <f t="shared" si="1"/>
        <v>Overwerk</v>
      </c>
      <c r="AI7" s="1089">
        <f t="shared" si="2"/>
        <v>12</v>
      </c>
    </row>
    <row r="8" spans="1:35" ht="15.75" thickBot="1">
      <c r="A8" s="1052" t="s">
        <v>731</v>
      </c>
      <c r="B8" s="1068"/>
      <c r="C8" s="1069"/>
      <c r="D8" s="1069"/>
      <c r="E8" s="1070"/>
      <c r="F8" s="1069"/>
      <c r="G8" s="1071"/>
      <c r="H8" s="1072"/>
      <c r="I8" s="1069"/>
      <c r="J8" s="1068"/>
      <c r="K8" s="1069"/>
      <c r="L8" s="1069"/>
      <c r="M8" s="1070"/>
      <c r="N8" s="1069"/>
      <c r="O8" s="1071"/>
      <c r="P8" s="1072"/>
      <c r="Q8" s="1069"/>
      <c r="R8" s="1068"/>
      <c r="S8" s="1069"/>
      <c r="T8" s="1069"/>
      <c r="U8" s="1070"/>
      <c r="V8" s="1069"/>
      <c r="W8" s="1071"/>
      <c r="X8" s="1072"/>
      <c r="Y8" s="1069"/>
      <c r="Z8" s="1068"/>
      <c r="AA8" s="1069"/>
      <c r="AB8" s="1069"/>
      <c r="AC8" s="1070"/>
      <c r="AD8" s="1069"/>
      <c r="AE8" s="1071"/>
      <c r="AF8" s="1071"/>
      <c r="AG8" s="1087">
        <f t="shared" si="0"/>
        <v>0</v>
      </c>
      <c r="AH8" s="146" t="str">
        <f t="shared" si="1"/>
        <v>Te weinig uren</v>
      </c>
      <c r="AI8" s="1089" t="str">
        <f t="shared" si="2"/>
        <v/>
      </c>
    </row>
    <row r="9" spans="1:35" ht="16.5" thickTop="1" thickBot="1">
      <c r="A9" s="146" t="s">
        <v>727</v>
      </c>
      <c r="B9" s="1057"/>
      <c r="C9" s="1057"/>
      <c r="D9" s="1058"/>
      <c r="E9" s="1059"/>
      <c r="F9" s="1058"/>
      <c r="G9" s="1057"/>
      <c r="H9" s="1058"/>
      <c r="I9" s="1058"/>
      <c r="J9" s="1057"/>
      <c r="K9" s="1061"/>
      <c r="L9" s="1060"/>
      <c r="M9" s="1062"/>
      <c r="N9" s="1058"/>
      <c r="O9" s="1061"/>
      <c r="P9" s="1060"/>
      <c r="Q9" s="1060"/>
      <c r="R9" s="1073"/>
      <c r="S9" s="1057"/>
      <c r="T9" s="1058"/>
      <c r="U9" s="1059"/>
      <c r="V9" s="1058"/>
      <c r="W9" s="1061"/>
      <c r="X9" s="1060"/>
      <c r="Y9" s="1060"/>
      <c r="Z9" s="1073"/>
      <c r="AA9" s="1057"/>
      <c r="AB9" s="1058"/>
      <c r="AC9" s="1059"/>
      <c r="AD9" s="1058"/>
      <c r="AE9" s="1061"/>
      <c r="AF9" s="1061"/>
      <c r="AG9" s="1087">
        <f t="shared" si="0"/>
        <v>0</v>
      </c>
      <c r="AH9" s="146" t="str">
        <f t="shared" si="1"/>
        <v>Te weinig uren</v>
      </c>
      <c r="AI9" s="1089" t="str">
        <f t="shared" si="2"/>
        <v/>
      </c>
    </row>
    <row r="10" spans="1:35" ht="15.75" thickTop="1">
      <c r="A10" s="146" t="s">
        <v>728</v>
      </c>
      <c r="B10" s="1057">
        <v>8</v>
      </c>
      <c r="C10" s="1057">
        <v>8</v>
      </c>
      <c r="D10" s="1057">
        <v>8</v>
      </c>
      <c r="E10" s="1057">
        <v>8</v>
      </c>
      <c r="F10" s="1057">
        <v>8</v>
      </c>
      <c r="G10" s="1057"/>
      <c r="H10" s="1058"/>
      <c r="I10" s="1058"/>
      <c r="J10" s="1057">
        <v>8</v>
      </c>
      <c r="K10" s="1057">
        <v>8</v>
      </c>
      <c r="L10" s="1057">
        <v>8</v>
      </c>
      <c r="M10" s="1057">
        <v>8</v>
      </c>
      <c r="N10" s="1057">
        <v>8</v>
      </c>
      <c r="O10" s="1057"/>
      <c r="P10" s="1057"/>
      <c r="Q10" s="1058"/>
      <c r="R10" s="1057">
        <v>8</v>
      </c>
      <c r="S10" s="1057">
        <v>8</v>
      </c>
      <c r="T10" s="1057">
        <v>8</v>
      </c>
      <c r="U10" s="1057">
        <v>8</v>
      </c>
      <c r="V10" s="1057">
        <v>8</v>
      </c>
      <c r="W10" s="1061"/>
      <c r="X10" s="1060"/>
      <c r="Y10" s="1060"/>
      <c r="Z10" s="1057">
        <v>8</v>
      </c>
      <c r="AA10" s="1057">
        <v>8</v>
      </c>
      <c r="AB10" s="1057">
        <v>8</v>
      </c>
      <c r="AC10" s="1057">
        <v>8</v>
      </c>
      <c r="AD10" s="1057">
        <v>8</v>
      </c>
      <c r="AE10" s="1064"/>
      <c r="AF10" s="1064"/>
      <c r="AG10" s="1087">
        <f t="shared" si="0"/>
        <v>160</v>
      </c>
      <c r="AH10" s="146" t="str">
        <f t="shared" si="1"/>
        <v>Overwerk</v>
      </c>
      <c r="AI10" s="1089" t="str">
        <f t="shared" si="2"/>
        <v/>
      </c>
    </row>
    <row r="11" spans="1:35">
      <c r="A11" s="146" t="s">
        <v>729</v>
      </c>
      <c r="B11" s="1063"/>
      <c r="C11" s="1063"/>
      <c r="D11" s="1064"/>
      <c r="E11" s="1065"/>
      <c r="F11" s="1064"/>
      <c r="G11" s="1063"/>
      <c r="H11" s="1064"/>
      <c r="I11" s="1064"/>
      <c r="J11" s="1064"/>
      <c r="K11" s="1064"/>
      <c r="L11" s="1064"/>
      <c r="M11" s="1064"/>
      <c r="N11" s="1064"/>
      <c r="O11" s="1064"/>
      <c r="P11" s="1064"/>
      <c r="Q11" s="1064"/>
      <c r="R11" s="1074"/>
      <c r="S11" s="1063"/>
      <c r="T11" s="1064"/>
      <c r="U11" s="1064"/>
      <c r="V11" s="1064"/>
      <c r="W11" s="1064"/>
      <c r="X11" s="1064"/>
      <c r="Y11" s="1064"/>
      <c r="Z11" s="1074"/>
      <c r="AA11" s="1063"/>
      <c r="AB11" s="1064"/>
      <c r="AC11" s="1064"/>
      <c r="AD11" s="1064"/>
      <c r="AE11" s="1064"/>
      <c r="AF11" s="1064"/>
      <c r="AG11" s="1087">
        <f t="shared" si="0"/>
        <v>0</v>
      </c>
      <c r="AH11" s="146" t="str">
        <f t="shared" si="1"/>
        <v>Te weinig uren</v>
      </c>
      <c r="AI11" s="1089" t="str">
        <f t="shared" si="2"/>
        <v/>
      </c>
    </row>
    <row r="12" spans="1:35" ht="15.75" thickBot="1">
      <c r="A12" s="146" t="s">
        <v>730</v>
      </c>
      <c r="B12" s="1063"/>
      <c r="C12" s="1063"/>
      <c r="D12" s="1064"/>
      <c r="E12" s="1065"/>
      <c r="F12" s="1064"/>
      <c r="G12" s="1063"/>
      <c r="H12" s="1064"/>
      <c r="I12" s="1064"/>
      <c r="J12" s="1063"/>
      <c r="K12" s="1075"/>
      <c r="L12" s="1076"/>
      <c r="M12" s="1076"/>
      <c r="N12" s="1064"/>
      <c r="O12" s="1064"/>
      <c r="P12" s="1064"/>
      <c r="Q12" s="1064"/>
      <c r="R12" s="1074"/>
      <c r="S12" s="1063"/>
      <c r="T12" s="1064"/>
      <c r="U12" s="1064"/>
      <c r="V12" s="1064"/>
      <c r="W12" s="1064"/>
      <c r="X12" s="1064"/>
      <c r="Y12" s="1064"/>
      <c r="Z12" s="1074"/>
      <c r="AA12" s="1063"/>
      <c r="AB12" s="1064"/>
      <c r="AC12" s="1064"/>
      <c r="AD12" s="1064"/>
      <c r="AE12" s="1064"/>
      <c r="AF12" s="1064"/>
      <c r="AG12" s="1087">
        <f t="shared" si="0"/>
        <v>0</v>
      </c>
      <c r="AH12" s="146" t="str">
        <f t="shared" si="1"/>
        <v>Te weinig uren</v>
      </c>
      <c r="AI12" s="1089" t="str">
        <f t="shared" si="2"/>
        <v/>
      </c>
    </row>
    <row r="13" spans="1:35" ht="15.75" thickBot="1">
      <c r="A13" s="1052" t="s">
        <v>732</v>
      </c>
      <c r="B13" s="1068"/>
      <c r="C13" s="1069"/>
      <c r="D13" s="1069"/>
      <c r="E13" s="1070"/>
      <c r="F13" s="1069"/>
      <c r="G13" s="1069"/>
      <c r="H13" s="1069"/>
      <c r="I13" s="1069"/>
      <c r="J13" s="1069"/>
      <c r="K13" s="1069"/>
      <c r="L13" s="1069"/>
      <c r="M13" s="1069"/>
      <c r="N13" s="1069"/>
      <c r="O13" s="1069"/>
      <c r="P13" s="1069"/>
      <c r="Q13" s="1069"/>
      <c r="R13" s="1069"/>
      <c r="S13" s="1069"/>
      <c r="T13" s="1069"/>
      <c r="U13" s="1069"/>
      <c r="V13" s="1069"/>
      <c r="W13" s="1069"/>
      <c r="X13" s="1069"/>
      <c r="Y13" s="1069"/>
      <c r="Z13" s="1069"/>
      <c r="AA13" s="1069"/>
      <c r="AB13" s="1069"/>
      <c r="AC13" s="1069"/>
      <c r="AD13" s="1069"/>
      <c r="AE13" s="1069"/>
      <c r="AF13" s="1069"/>
      <c r="AG13" s="1087">
        <f t="shared" si="0"/>
        <v>0</v>
      </c>
      <c r="AH13" s="146" t="str">
        <f t="shared" si="1"/>
        <v>Te weinig uren</v>
      </c>
      <c r="AI13" s="1089" t="str">
        <f t="shared" si="2"/>
        <v/>
      </c>
    </row>
    <row r="14" spans="1:35" ht="16.5" thickTop="1" thickBot="1">
      <c r="A14" s="146" t="s">
        <v>727</v>
      </c>
      <c r="B14" s="1075"/>
      <c r="C14" s="1075"/>
      <c r="D14" s="1076"/>
      <c r="E14" s="1077"/>
      <c r="F14" s="1076"/>
      <c r="G14" s="1075"/>
      <c r="H14" s="1076"/>
      <c r="I14" s="1076"/>
      <c r="J14" s="1075"/>
      <c r="K14" s="1075"/>
      <c r="L14" s="1076"/>
      <c r="M14" s="1077"/>
      <c r="N14" s="1076"/>
      <c r="O14" s="1075"/>
      <c r="P14" s="1076"/>
      <c r="Q14" s="1076"/>
      <c r="R14" s="1078"/>
      <c r="S14" s="1075"/>
      <c r="T14" s="1076"/>
      <c r="U14" s="1077"/>
      <c r="V14" s="1076"/>
      <c r="W14" s="1075"/>
      <c r="X14" s="1076"/>
      <c r="Y14" s="1076"/>
      <c r="Z14" s="1078"/>
      <c r="AA14" s="1075"/>
      <c r="AB14" s="1076"/>
      <c r="AC14" s="1077"/>
      <c r="AD14" s="1076"/>
      <c r="AE14" s="1075"/>
      <c r="AF14" s="1075"/>
      <c r="AG14" s="1087">
        <f t="shared" si="0"/>
        <v>0</v>
      </c>
      <c r="AH14" s="146" t="str">
        <f t="shared" si="1"/>
        <v>Te weinig uren</v>
      </c>
      <c r="AI14" s="1089" t="str">
        <f t="shared" si="2"/>
        <v/>
      </c>
    </row>
    <row r="15" spans="1:35" ht="15.75" thickTop="1">
      <c r="A15" s="146" t="s">
        <v>728</v>
      </c>
      <c r="B15" s="1057">
        <v>8</v>
      </c>
      <c r="C15" s="1057">
        <v>8</v>
      </c>
      <c r="D15" s="1057">
        <v>8</v>
      </c>
      <c r="E15" s="1057">
        <v>8</v>
      </c>
      <c r="F15" s="1057">
        <v>8</v>
      </c>
      <c r="G15" s="1057"/>
      <c r="H15" s="1058"/>
      <c r="I15" s="1058"/>
      <c r="J15" s="1057">
        <v>8</v>
      </c>
      <c r="K15" s="1057">
        <v>8</v>
      </c>
      <c r="L15" s="1057">
        <v>8</v>
      </c>
      <c r="M15" s="1057">
        <v>8</v>
      </c>
      <c r="N15" s="1057">
        <v>8</v>
      </c>
      <c r="O15" s="1057"/>
      <c r="P15" s="1057"/>
      <c r="Q15" s="1058"/>
      <c r="R15" s="1057">
        <v>8</v>
      </c>
      <c r="S15" s="1057">
        <v>8</v>
      </c>
      <c r="T15" s="1057">
        <v>8</v>
      </c>
      <c r="U15" s="1057">
        <v>8</v>
      </c>
      <c r="V15" s="1057">
        <v>8</v>
      </c>
      <c r="W15" s="1061"/>
      <c r="X15" s="1060"/>
      <c r="Y15" s="1060"/>
      <c r="Z15" s="1057">
        <v>8</v>
      </c>
      <c r="AA15" s="1057">
        <v>8</v>
      </c>
      <c r="AB15" s="1057">
        <v>8</v>
      </c>
      <c r="AC15" s="1057">
        <v>8</v>
      </c>
      <c r="AD15" s="1057">
        <v>8</v>
      </c>
      <c r="AE15" s="1063"/>
      <c r="AF15" s="1063"/>
      <c r="AG15" s="1087">
        <f t="shared" si="0"/>
        <v>160</v>
      </c>
      <c r="AH15" s="146" t="str">
        <f t="shared" si="1"/>
        <v>Overwerk</v>
      </c>
      <c r="AI15" s="1089" t="str">
        <f t="shared" si="2"/>
        <v/>
      </c>
    </row>
    <row r="16" spans="1:35">
      <c r="A16" s="146" t="s">
        <v>729</v>
      </c>
      <c r="B16" s="1063"/>
      <c r="C16" s="1063"/>
      <c r="D16" s="1064"/>
      <c r="E16" s="1065"/>
      <c r="F16" s="1064"/>
      <c r="G16" s="1063"/>
      <c r="H16" s="1064"/>
      <c r="I16" s="1064"/>
      <c r="J16" s="1063"/>
      <c r="K16" s="1063"/>
      <c r="L16" s="1064"/>
      <c r="M16" s="1065"/>
      <c r="N16" s="1064"/>
      <c r="O16" s="1063"/>
      <c r="P16" s="1064"/>
      <c r="Q16" s="1064"/>
      <c r="R16" s="1063"/>
      <c r="S16" s="1075"/>
      <c r="T16" s="1076"/>
      <c r="U16" s="1077"/>
      <c r="V16" s="1076"/>
      <c r="W16" s="1075"/>
      <c r="X16" s="1076"/>
      <c r="Y16" s="1076"/>
      <c r="Z16" s="1075"/>
      <c r="AA16" s="1075"/>
      <c r="AB16" s="1076"/>
      <c r="AC16" s="1077"/>
      <c r="AD16" s="1076"/>
      <c r="AE16" s="1075"/>
      <c r="AF16" s="1075"/>
      <c r="AG16" s="1087">
        <f t="shared" si="0"/>
        <v>0</v>
      </c>
      <c r="AH16" s="146" t="str">
        <f t="shared" si="1"/>
        <v>Te weinig uren</v>
      </c>
      <c r="AI16" s="1089" t="str">
        <f t="shared" si="2"/>
        <v/>
      </c>
    </row>
    <row r="17" spans="1:35">
      <c r="A17" s="146" t="s">
        <v>730</v>
      </c>
      <c r="B17" s="1079"/>
      <c r="C17" s="1079"/>
      <c r="D17" s="1080"/>
      <c r="E17" s="1081"/>
      <c r="F17" s="1080"/>
      <c r="G17" s="1079"/>
      <c r="H17" s="1080"/>
      <c r="I17" s="1080"/>
      <c r="J17" s="1079"/>
      <c r="K17" s="1079"/>
      <c r="L17" s="1080"/>
      <c r="M17" s="1081"/>
      <c r="N17" s="1080"/>
      <c r="O17" s="1079"/>
      <c r="P17" s="1080"/>
      <c r="Q17" s="1080"/>
      <c r="R17" s="1079"/>
      <c r="S17" s="1079"/>
      <c r="T17" s="1080"/>
      <c r="U17" s="1065"/>
      <c r="V17" s="1064"/>
      <c r="W17" s="1063"/>
      <c r="X17" s="1064"/>
      <c r="Y17" s="1064"/>
      <c r="Z17" s="1063"/>
      <c r="AA17" s="1063"/>
      <c r="AB17" s="1064"/>
      <c r="AC17" s="1065"/>
      <c r="AD17" s="1064"/>
      <c r="AE17" s="1063"/>
      <c r="AF17" s="1063"/>
      <c r="AG17" s="1087">
        <f t="shared" si="0"/>
        <v>0</v>
      </c>
      <c r="AH17" s="146" t="str">
        <f t="shared" si="1"/>
        <v>Te weinig uren</v>
      </c>
      <c r="AI17" s="1089" t="str">
        <f t="shared" si="2"/>
        <v/>
      </c>
    </row>
    <row r="18" spans="1:35">
      <c r="AE18" s="269"/>
      <c r="AF18" s="269"/>
      <c r="AG18" s="269"/>
    </row>
  </sheetData>
  <mergeCells count="5">
    <mergeCell ref="A1:AG1"/>
    <mergeCell ref="A2:H2"/>
    <mergeCell ref="J2:P2"/>
    <mergeCell ref="R2:X2"/>
    <mergeCell ref="Z2:AF2"/>
  </mergeCells>
  <conditionalFormatting sqref="AH4:AH17">
    <cfRule type="cellIs" dxfId="8" priority="4" operator="equal">
      <formula>"fout"</formula>
    </cfRule>
    <cfRule type="cellIs" dxfId="7" priority="5" operator="equal">
      <formula>"goed"</formula>
    </cfRule>
  </conditionalFormatting>
  <conditionalFormatting sqref="B4:AF17">
    <cfRule type="cellIs" dxfId="6" priority="1" operator="equal">
      <formula>0</formula>
    </cfRule>
    <cfRule type="cellIs" dxfId="5" priority="2" operator="lessThan">
      <formula>4</formula>
    </cfRule>
    <cfRule type="cellIs" dxfId="4" priority="3" operator="equal">
      <formula>0</formula>
    </cfRule>
    <cfRule type="cellIs" dxfId="3" priority="6" operator="lessThan">
      <formula>4</formula>
    </cfRule>
    <cfRule type="cellIs" dxfId="2" priority="7" operator="greaterThan">
      <formula>6</formula>
    </cfRule>
    <cfRule type="cellIs" dxfId="1" priority="8" operator="equal">
      <formula>0</formula>
    </cfRule>
    <cfRule type="cellIs" dxfId="0" priority="9" stopIfTrue="1" operator="lessThan">
      <formula>6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showGridLines="0" zoomScaleNormal="100" zoomScaleSheetLayoutView="100" workbookViewId="0">
      <selection activeCell="A13" activeCellId="1" sqref="A2:XFD2 A13:XFD13"/>
    </sheetView>
  </sheetViews>
  <sheetFormatPr defaultColWidth="8.875" defaultRowHeight="15"/>
  <cols>
    <col min="1" max="1" width="2.625" style="6" customWidth="1"/>
    <col min="2" max="2" width="12" style="658" customWidth="1"/>
    <col min="7" max="7" width="3.75" customWidth="1"/>
    <col min="8" max="8" width="9.25" customWidth="1"/>
    <col min="10" max="10" width="7.875" customWidth="1"/>
    <col min="11" max="11" width="12.375" customWidth="1"/>
    <col min="12" max="12" width="11.125" customWidth="1"/>
    <col min="14" max="14" width="9" bestFit="1" customWidth="1"/>
  </cols>
  <sheetData>
    <row r="1" spans="1:12" s="7" customFormat="1" ht="54.75" customHeight="1" thickBot="1">
      <c r="A1" s="1288" t="s">
        <v>953</v>
      </c>
      <c r="B1" s="1288"/>
      <c r="C1" s="1288"/>
      <c r="D1" s="1288"/>
      <c r="E1" s="1288"/>
      <c r="F1" s="1288"/>
      <c r="G1" s="1288"/>
      <c r="H1" s="1288"/>
      <c r="I1" s="1288"/>
      <c r="J1" s="1288"/>
      <c r="K1" s="1288"/>
    </row>
    <row r="2" spans="1:12" s="663" customFormat="1" ht="19.5" thickTop="1">
      <c r="A2" s="1128" t="s">
        <v>574</v>
      </c>
      <c r="B2" s="662"/>
      <c r="C2" s="662"/>
      <c r="D2" s="662"/>
      <c r="E2" s="662"/>
      <c r="F2" s="662"/>
      <c r="G2" s="662"/>
      <c r="H2" s="662"/>
      <c r="I2" s="662"/>
      <c r="J2" s="662"/>
      <c r="K2" s="662"/>
    </row>
    <row r="3" spans="1:12" s="66" customFormat="1" ht="15.75">
      <c r="A3" s="608">
        <v>1</v>
      </c>
      <c r="B3" s="15" t="s">
        <v>776</v>
      </c>
      <c r="C3" s="15"/>
      <c r="D3" s="15"/>
      <c r="E3" s="15"/>
      <c r="F3" s="15"/>
      <c r="G3" s="15"/>
      <c r="H3" s="15"/>
      <c r="I3" s="15"/>
      <c r="J3" s="15"/>
    </row>
    <row r="4" spans="1:12" s="659" customFormat="1" ht="15.75">
      <c r="A4" s="608">
        <v>2</v>
      </c>
      <c r="B4" s="15" t="s">
        <v>692</v>
      </c>
      <c r="C4" s="15"/>
      <c r="D4" s="15"/>
      <c r="E4" s="15"/>
      <c r="F4" s="15"/>
      <c r="G4" s="15"/>
      <c r="H4" s="15"/>
      <c r="I4" s="15"/>
      <c r="J4" s="15"/>
      <c r="L4" s="66"/>
    </row>
    <row r="5" spans="1:12" s="659" customFormat="1" ht="15.75">
      <c r="A5" s="608">
        <v>3</v>
      </c>
      <c r="B5" s="15" t="s">
        <v>778</v>
      </c>
      <c r="C5" s="660"/>
      <c r="D5" s="660"/>
      <c r="E5" s="660"/>
      <c r="F5" s="660"/>
      <c r="G5" s="660"/>
      <c r="H5" s="660"/>
      <c r="I5" s="660"/>
      <c r="J5" s="660"/>
      <c r="L5" s="66"/>
    </row>
    <row r="6" spans="1:12" s="659" customFormat="1" ht="15.75">
      <c r="A6" s="661"/>
      <c r="B6" s="15"/>
      <c r="C6" s="1291" t="s">
        <v>49</v>
      </c>
      <c r="D6" s="1291"/>
      <c r="E6" s="1291"/>
      <c r="F6" s="1291"/>
      <c r="G6" s="660"/>
      <c r="H6" s="1292" t="s">
        <v>51</v>
      </c>
      <c r="I6" s="1292"/>
      <c r="J6" s="1292"/>
      <c r="K6" s="1292"/>
      <c r="L6" s="66"/>
    </row>
    <row r="7" spans="1:12" s="659" customFormat="1" ht="15.75">
      <c r="A7" s="125"/>
      <c r="B7" s="66"/>
      <c r="C7" s="66" t="s">
        <v>368</v>
      </c>
      <c r="D7" s="66" t="s">
        <v>369</v>
      </c>
      <c r="H7" s="66" t="s">
        <v>368</v>
      </c>
      <c r="I7" s="66" t="s">
        <v>369</v>
      </c>
      <c r="L7" s="66"/>
    </row>
    <row r="8" spans="1:12" s="659" customFormat="1">
      <c r="A8" s="125"/>
      <c r="C8" s="659">
        <v>1000</v>
      </c>
      <c r="D8" s="659">
        <v>500</v>
      </c>
      <c r="H8" s="659">
        <v>1000</v>
      </c>
      <c r="I8" s="659">
        <v>500</v>
      </c>
    </row>
    <row r="9" spans="1:12" s="659" customFormat="1">
      <c r="A9" s="125"/>
      <c r="C9" s="659">
        <v>250</v>
      </c>
      <c r="D9" s="659">
        <v>100</v>
      </c>
      <c r="E9" s="1131" t="s">
        <v>183</v>
      </c>
      <c r="F9" s="1131" t="s">
        <v>777</v>
      </c>
      <c r="H9" s="659">
        <v>250</v>
      </c>
      <c r="I9" s="659">
        <v>100</v>
      </c>
      <c r="J9" s="1131" t="s">
        <v>183</v>
      </c>
      <c r="K9" s="1131" t="s">
        <v>777</v>
      </c>
    </row>
    <row r="10" spans="1:12" s="659" customFormat="1">
      <c r="B10" s="1230" t="s">
        <v>779</v>
      </c>
      <c r="C10" s="1133">
        <f>C8+C9</f>
        <v>1250</v>
      </c>
      <c r="D10" s="1228">
        <f>D8+D9</f>
        <v>600</v>
      </c>
      <c r="E10" s="1229"/>
      <c r="F10" s="1132"/>
      <c r="H10" s="1133">
        <f>H8+H9</f>
        <v>1250</v>
      </c>
      <c r="I10" s="1133">
        <f>I8+I9</f>
        <v>600</v>
      </c>
      <c r="J10" s="1229">
        <f>H10-I10</f>
        <v>650</v>
      </c>
      <c r="K10" s="1231">
        <f>J10*0.21</f>
        <v>136.5</v>
      </c>
    </row>
    <row r="11" spans="1:12" s="659" customFormat="1" ht="15.75">
      <c r="A11" s="125">
        <v>4</v>
      </c>
      <c r="B11" s="15" t="s">
        <v>860</v>
      </c>
    </row>
    <row r="12" spans="1:12" s="659" customFormat="1"/>
    <row r="13" spans="1:12" s="663" customFormat="1" ht="18.75">
      <c r="A13" s="1128" t="s">
        <v>367</v>
      </c>
      <c r="B13" s="662"/>
      <c r="C13" s="662"/>
      <c r="D13" s="662"/>
      <c r="E13" s="662"/>
      <c r="F13" s="662"/>
      <c r="G13" s="662"/>
      <c r="H13" s="662"/>
      <c r="I13" s="662"/>
      <c r="J13" s="662"/>
      <c r="K13" s="662"/>
    </row>
    <row r="14" spans="1:12" s="659" customFormat="1" ht="15.75">
      <c r="A14" s="608">
        <v>1</v>
      </c>
      <c r="B14" s="15" t="s">
        <v>862</v>
      </c>
      <c r="C14" s="15"/>
      <c r="D14" s="15"/>
      <c r="E14" s="15"/>
      <c r="F14" s="15"/>
      <c r="G14" s="15"/>
      <c r="H14" s="15"/>
      <c r="I14" s="15"/>
      <c r="J14" s="15"/>
    </row>
    <row r="15" spans="1:12" s="659" customFormat="1" ht="15.75">
      <c r="A15" s="608">
        <v>2</v>
      </c>
      <c r="B15" s="15" t="s">
        <v>861</v>
      </c>
    </row>
    <row r="16" spans="1:12" s="659" customFormat="1" ht="15.75">
      <c r="A16" s="608">
        <v>3</v>
      </c>
      <c r="B16" s="15" t="s">
        <v>780</v>
      </c>
    </row>
    <row r="17" spans="1:2" s="659" customFormat="1" ht="15.75">
      <c r="A17" s="608">
        <v>4</v>
      </c>
      <c r="B17" s="15" t="s">
        <v>389</v>
      </c>
    </row>
    <row r="18" spans="1:2" s="659" customFormat="1" ht="15.75">
      <c r="A18" s="608">
        <v>5</v>
      </c>
      <c r="B18" s="15" t="s">
        <v>781</v>
      </c>
    </row>
    <row r="19" spans="1:2" s="659" customFormat="1" ht="15.75">
      <c r="A19" s="608">
        <v>6</v>
      </c>
      <c r="B19" s="15" t="s">
        <v>782</v>
      </c>
    </row>
    <row r="20" spans="1:2" s="659" customFormat="1" ht="15.75">
      <c r="A20" s="608">
        <v>7</v>
      </c>
      <c r="B20" s="15" t="s">
        <v>783</v>
      </c>
    </row>
    <row r="21" spans="1:2" s="659" customFormat="1">
      <c r="A21" s="125"/>
    </row>
    <row r="22" spans="1:2" s="659" customFormat="1">
      <c r="A22" s="125"/>
    </row>
    <row r="23" spans="1:2" s="659" customFormat="1">
      <c r="A23" s="125"/>
    </row>
    <row r="24" spans="1:2" s="659" customFormat="1">
      <c r="A24" s="125"/>
    </row>
    <row r="25" spans="1:2" s="659" customFormat="1">
      <c r="A25" s="125"/>
    </row>
  </sheetData>
  <mergeCells count="3">
    <mergeCell ref="C6:F6"/>
    <mergeCell ref="H6:K6"/>
    <mergeCell ref="A1:K1"/>
  </mergeCells>
  <phoneticPr fontId="4" type="noConversion"/>
  <printOptions horizontalCentered="1"/>
  <pageMargins left="0.19685039370078741" right="0.19685039370078741" top="0.98425196850393704" bottom="0.59055118110236227" header="0.51181102362204722" footer="0.51181102362204722"/>
  <pageSetup paperSize="9" orientation="portrait" blackAndWhite="1" horizontalDpi="4294967293" verticalDpi="4294967293" r:id="rId1"/>
  <headerFooter scaleWithDoc="0">
    <oddHeader>&amp;C&amp;20Basiscursus Excel 2013&amp;R&amp;G</oddHeader>
    <oddFooter>&amp;L® computraining  &amp;R  &amp;D</oddFooter>
    <firstHeader>&amp;L&amp;P&amp;C&amp;24Basiscursus Excel 2010</firstHeader>
    <firstFooter>&amp;L® computraining&amp;R&amp;D</first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showGridLines="0" zoomScaleSheetLayoutView="100" workbookViewId="0">
      <selection activeCell="A2" activeCellId="2" sqref="A20:XFD20 A10:XFD10 A2:XFD2"/>
    </sheetView>
  </sheetViews>
  <sheetFormatPr defaultColWidth="8.875" defaultRowHeight="15"/>
  <cols>
    <col min="1" max="1" width="2.875" style="6" customWidth="1"/>
    <col min="2" max="2" width="8.375" customWidth="1"/>
    <col min="11" max="11" width="10.125" customWidth="1"/>
  </cols>
  <sheetData>
    <row r="1" spans="1:11" s="7" customFormat="1" ht="50.25" customHeight="1" thickBot="1">
      <c r="A1" s="1288" t="s">
        <v>787</v>
      </c>
      <c r="B1" s="1288"/>
      <c r="C1" s="1288"/>
      <c r="D1" s="1288"/>
      <c r="E1" s="1288"/>
      <c r="F1" s="1288"/>
      <c r="G1" s="1288"/>
      <c r="H1" s="1288"/>
      <c r="I1" s="1288"/>
      <c r="J1" s="1288"/>
      <c r="K1" s="1288"/>
    </row>
    <row r="2" spans="1:11" s="2" customFormat="1" ht="19.5" thickTop="1">
      <c r="A2" s="1234" t="s">
        <v>30</v>
      </c>
      <c r="B2" s="1234"/>
      <c r="C2" s="409"/>
      <c r="D2" s="409"/>
      <c r="E2" s="409"/>
      <c r="F2" s="409"/>
      <c r="G2" s="409"/>
      <c r="H2" s="409"/>
      <c r="I2" s="409"/>
      <c r="J2" s="409"/>
      <c r="K2" s="411"/>
    </row>
    <row r="3" spans="1:11" ht="15.75">
      <c r="A3" s="6">
        <v>1</v>
      </c>
      <c r="B3" s="2" t="s">
        <v>576</v>
      </c>
      <c r="C3" s="2"/>
      <c r="D3" s="2"/>
      <c r="E3" s="2"/>
      <c r="F3" s="2"/>
      <c r="G3" s="2"/>
      <c r="H3" s="2"/>
      <c r="I3" s="2"/>
      <c r="J3" s="2"/>
      <c r="K3" s="2"/>
    </row>
    <row r="4" spans="1:11" ht="15.75">
      <c r="A4" s="6">
        <v>2</v>
      </c>
      <c r="B4" s="2" t="s">
        <v>575</v>
      </c>
      <c r="C4" s="2"/>
      <c r="D4" s="2"/>
      <c r="E4" s="2"/>
      <c r="F4" s="2"/>
      <c r="G4" s="2"/>
      <c r="H4" s="2"/>
      <c r="I4" s="2"/>
      <c r="J4" s="2"/>
      <c r="K4" s="2"/>
    </row>
    <row r="5" spans="1:11" ht="15.75">
      <c r="A5" s="6">
        <v>3</v>
      </c>
      <c r="B5" s="2" t="s">
        <v>31</v>
      </c>
      <c r="C5" s="2"/>
      <c r="D5" s="2"/>
      <c r="E5" s="2"/>
      <c r="F5" s="2"/>
      <c r="G5" s="2"/>
      <c r="H5" s="2"/>
      <c r="I5" s="2"/>
      <c r="J5" s="2"/>
      <c r="K5" s="2"/>
    </row>
    <row r="6" spans="1:11" ht="15.75">
      <c r="A6" s="6">
        <v>4</v>
      </c>
      <c r="B6" s="2" t="s">
        <v>788</v>
      </c>
      <c r="C6" s="2"/>
      <c r="D6" s="2"/>
      <c r="E6" s="2"/>
      <c r="F6" s="2"/>
      <c r="G6" s="2"/>
      <c r="H6" s="2"/>
      <c r="I6" s="2"/>
      <c r="J6" s="2"/>
      <c r="K6" s="2"/>
    </row>
    <row r="7" spans="1:11" ht="15.75">
      <c r="A7" s="6">
        <v>5</v>
      </c>
      <c r="B7" s="2" t="s">
        <v>32</v>
      </c>
      <c r="C7" s="2"/>
      <c r="D7" s="2"/>
      <c r="E7" s="2"/>
      <c r="F7" s="2"/>
      <c r="G7" s="2"/>
      <c r="H7" s="2"/>
      <c r="I7" s="2"/>
      <c r="J7" s="2"/>
      <c r="K7" s="2"/>
    </row>
    <row r="8" spans="1:11" ht="15.75">
      <c r="A8" s="6">
        <v>6</v>
      </c>
      <c r="B8" s="2" t="s">
        <v>784</v>
      </c>
      <c r="C8" s="2"/>
      <c r="D8" s="2"/>
      <c r="E8" s="2"/>
      <c r="F8" s="2"/>
      <c r="G8" s="2"/>
      <c r="H8" s="2"/>
      <c r="I8" s="2"/>
      <c r="J8" s="2"/>
      <c r="K8" s="2"/>
    </row>
    <row r="10" spans="1:11" s="14" customFormat="1" ht="18.75">
      <c r="A10" s="1234" t="s">
        <v>418</v>
      </c>
      <c r="B10" s="412"/>
      <c r="C10" s="412"/>
      <c r="D10" s="412"/>
      <c r="E10" s="412"/>
      <c r="F10" s="412"/>
      <c r="G10" s="412"/>
      <c r="H10" s="412"/>
      <c r="I10" s="412"/>
      <c r="J10" s="412"/>
      <c r="K10" s="412"/>
    </row>
    <row r="11" spans="1:11" ht="15.75">
      <c r="A11" s="10">
        <v>1</v>
      </c>
      <c r="B11" s="15" t="s">
        <v>370</v>
      </c>
      <c r="C11" s="4"/>
      <c r="D11" s="4"/>
      <c r="E11" s="4"/>
      <c r="F11" s="4"/>
      <c r="G11" s="4"/>
      <c r="H11" s="4"/>
      <c r="I11" s="4"/>
      <c r="J11" s="4"/>
      <c r="K11" s="4"/>
    </row>
    <row r="12" spans="1:11" ht="15.75">
      <c r="A12" s="3">
        <v>2</v>
      </c>
      <c r="B12" s="2" t="s">
        <v>371</v>
      </c>
      <c r="C12" s="2"/>
      <c r="D12" s="2"/>
      <c r="E12" s="2"/>
      <c r="F12" s="2"/>
      <c r="G12" s="2"/>
      <c r="H12" s="2"/>
      <c r="I12" s="2"/>
      <c r="J12" s="2"/>
      <c r="K12" s="2"/>
    </row>
    <row r="13" spans="1:11" ht="15.75">
      <c r="A13" s="3">
        <v>3</v>
      </c>
      <c r="B13" s="2" t="s">
        <v>363</v>
      </c>
      <c r="C13" s="2"/>
      <c r="D13" s="2"/>
      <c r="E13" s="2"/>
      <c r="F13" s="2"/>
      <c r="G13" s="2"/>
      <c r="H13" s="2"/>
      <c r="I13" s="2"/>
      <c r="J13" s="2"/>
      <c r="K13" s="2"/>
    </row>
    <row r="14" spans="1:11" ht="15.75">
      <c r="B14" t="s">
        <v>364</v>
      </c>
      <c r="C14" s="2"/>
      <c r="D14" s="2"/>
      <c r="E14" s="2"/>
      <c r="F14" s="2"/>
      <c r="G14" s="2"/>
      <c r="H14" s="2"/>
      <c r="I14" s="2"/>
      <c r="J14" s="2"/>
      <c r="K14" s="2"/>
    </row>
    <row r="15" spans="1:11" ht="15.75">
      <c r="A15" s="3">
        <v>4</v>
      </c>
      <c r="B15" s="2" t="s">
        <v>365</v>
      </c>
      <c r="C15" s="2"/>
      <c r="D15" s="2"/>
      <c r="E15" s="2"/>
      <c r="F15" s="2"/>
      <c r="G15" s="2"/>
      <c r="H15" s="2"/>
      <c r="I15" s="2"/>
      <c r="J15" s="2"/>
      <c r="K15" s="2"/>
    </row>
    <row r="16" spans="1:11" ht="15.75">
      <c r="A16" s="2"/>
      <c r="B16" s="2" t="s">
        <v>366</v>
      </c>
      <c r="C16" s="2"/>
      <c r="D16" s="2"/>
      <c r="E16" s="2"/>
      <c r="F16" s="2"/>
      <c r="G16" s="2"/>
      <c r="H16" s="2"/>
      <c r="I16" s="2"/>
      <c r="J16" s="2"/>
      <c r="K16" s="2"/>
    </row>
    <row r="17" spans="1:11" ht="15.75">
      <c r="A17" s="3">
        <v>5</v>
      </c>
      <c r="B17" s="2" t="s">
        <v>372</v>
      </c>
      <c r="C17" s="2"/>
      <c r="D17" s="2"/>
      <c r="E17" s="2"/>
      <c r="F17" s="2"/>
      <c r="G17" s="2"/>
      <c r="H17" s="2"/>
      <c r="I17" s="2"/>
      <c r="J17" s="2"/>
      <c r="K17" s="2"/>
    </row>
    <row r="18" spans="1:11" ht="15.75">
      <c r="A18" s="3">
        <v>6</v>
      </c>
      <c r="B18" s="2" t="s">
        <v>36</v>
      </c>
      <c r="C18" s="2"/>
      <c r="D18" s="2"/>
      <c r="E18" s="2"/>
      <c r="F18" s="2"/>
      <c r="G18" s="2"/>
      <c r="H18" s="2"/>
      <c r="I18" s="2"/>
      <c r="J18" s="2"/>
      <c r="K18" s="2"/>
    </row>
    <row r="19" spans="1:11" ht="15.75">
      <c r="A19" s="3"/>
      <c r="B19" s="2"/>
      <c r="C19" s="2"/>
      <c r="D19" s="2"/>
      <c r="E19" s="2"/>
      <c r="F19" s="2"/>
    </row>
    <row r="20" spans="1:11" s="7" customFormat="1" ht="18.75">
      <c r="A20" s="1234" t="s">
        <v>362</v>
      </c>
      <c r="B20" s="412"/>
      <c r="C20" s="412"/>
      <c r="D20" s="412"/>
      <c r="E20" s="412"/>
      <c r="F20" s="409"/>
      <c r="G20" s="409"/>
      <c r="H20" s="409"/>
      <c r="I20" s="409"/>
      <c r="J20" s="409"/>
      <c r="K20" s="409"/>
    </row>
    <row r="21" spans="1:11" ht="15.75">
      <c r="A21" s="6">
        <v>1</v>
      </c>
      <c r="B21" s="2" t="s">
        <v>785</v>
      </c>
      <c r="C21" s="2"/>
      <c r="D21" s="2"/>
      <c r="E21" s="2"/>
    </row>
    <row r="22" spans="1:11" ht="15.75">
      <c r="A22" s="6">
        <v>2</v>
      </c>
      <c r="B22" s="2" t="s">
        <v>786</v>
      </c>
      <c r="C22" s="2"/>
      <c r="D22" s="2"/>
      <c r="E22" s="2"/>
    </row>
    <row r="23" spans="1:11" ht="15.75">
      <c r="A23" s="6">
        <v>3</v>
      </c>
      <c r="B23" s="2" t="s">
        <v>353</v>
      </c>
      <c r="C23" s="2"/>
      <c r="D23" s="2"/>
      <c r="E23" s="2"/>
    </row>
    <row r="24" spans="1:11" ht="15.75">
      <c r="A24" s="6">
        <v>4</v>
      </c>
      <c r="B24" s="2" t="s">
        <v>33</v>
      </c>
      <c r="C24" s="2"/>
      <c r="D24" s="2"/>
      <c r="E24" s="2"/>
    </row>
    <row r="25" spans="1:11" ht="15.75">
      <c r="A25" s="6">
        <v>5</v>
      </c>
      <c r="B25" s="2" t="s">
        <v>34</v>
      </c>
      <c r="C25" s="2"/>
      <c r="D25" s="2"/>
      <c r="E25" s="2"/>
    </row>
    <row r="26" spans="1:11" ht="15.75">
      <c r="A26" s="6">
        <v>6</v>
      </c>
      <c r="B26" s="2" t="s">
        <v>35</v>
      </c>
      <c r="C26" s="2"/>
      <c r="D26" s="2"/>
      <c r="E26" s="2"/>
    </row>
    <row r="27" spans="1:11" ht="15.75">
      <c r="A27" s="6">
        <v>7</v>
      </c>
      <c r="B27" s="2" t="s">
        <v>388</v>
      </c>
      <c r="C27" s="2"/>
      <c r="D27" s="2"/>
      <c r="E27" s="2"/>
    </row>
  </sheetData>
  <mergeCells count="1">
    <mergeCell ref="A1:K1"/>
  </mergeCells>
  <phoneticPr fontId="4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showGridLines="0" zoomScaleSheetLayoutView="100" workbookViewId="0">
      <selection activeCell="A2" sqref="A2:B5"/>
    </sheetView>
  </sheetViews>
  <sheetFormatPr defaultColWidth="9.125" defaultRowHeight="15.75"/>
  <cols>
    <col min="1" max="1" width="3" style="301" customWidth="1"/>
    <col min="2" max="2" width="13.875" style="7" customWidth="1"/>
    <col min="3" max="3" width="10" style="7" customWidth="1"/>
    <col min="4" max="4" width="11" style="7" customWidth="1"/>
    <col min="5" max="5" width="11.875" style="7" customWidth="1"/>
    <col min="6" max="6" width="14.375" style="7" customWidth="1"/>
    <col min="7" max="8" width="11.875" style="7" customWidth="1"/>
    <col min="9" max="11" width="9.125" style="7"/>
    <col min="12" max="12" width="11" style="901" bestFit="1" customWidth="1"/>
    <col min="13" max="14" width="9.125" style="7"/>
    <col min="15" max="15" width="10" style="7" bestFit="1" customWidth="1"/>
    <col min="16" max="16384" width="9.125" style="7"/>
  </cols>
  <sheetData>
    <row r="1" spans="1:12" s="8" customFormat="1" ht="51" customHeight="1" thickBot="1">
      <c r="A1" s="1288" t="s">
        <v>1</v>
      </c>
      <c r="B1" s="1288"/>
      <c r="C1" s="1288"/>
      <c r="D1" s="1288"/>
      <c r="E1" s="1288"/>
      <c r="F1" s="1288"/>
      <c r="G1" s="1288"/>
      <c r="H1" s="1288"/>
      <c r="L1" s="902"/>
    </row>
    <row r="2" spans="1:12" s="76" customFormat="1" ht="21.75" thickTop="1">
      <c r="A2" s="1235" t="s">
        <v>863</v>
      </c>
      <c r="B2" s="1235"/>
      <c r="C2" s="1235"/>
      <c r="D2" s="1235"/>
      <c r="E2" s="1235"/>
      <c r="F2" s="1235"/>
      <c r="G2" s="1235"/>
      <c r="H2" s="1235"/>
      <c r="L2" s="903"/>
    </row>
    <row r="3" spans="1:12" s="83" customFormat="1">
      <c r="A3" s="67">
        <v>1</v>
      </c>
      <c r="B3" s="73" t="s">
        <v>577</v>
      </c>
      <c r="C3" s="66"/>
      <c r="D3" s="66"/>
      <c r="E3" s="66"/>
      <c r="F3" s="66"/>
      <c r="G3" s="66"/>
      <c r="L3" s="904"/>
    </row>
    <row r="4" spans="1:12" s="2" customFormat="1">
      <c r="A4" s="67">
        <v>2</v>
      </c>
      <c r="B4" s="119" t="s">
        <v>578</v>
      </c>
      <c r="C4" s="66"/>
      <c r="D4" s="66"/>
      <c r="E4" s="66"/>
      <c r="F4" s="66"/>
      <c r="G4" s="66"/>
      <c r="L4" s="905"/>
    </row>
    <row r="5" spans="1:12" s="11" customFormat="1">
      <c r="A5" s="301">
        <v>3</v>
      </c>
      <c r="B5" s="2" t="s">
        <v>579</v>
      </c>
      <c r="L5" s="906"/>
    </row>
    <row r="6" spans="1:12" s="11" customFormat="1">
      <c r="A6" s="1294" t="s">
        <v>49</v>
      </c>
      <c r="B6" s="1294"/>
      <c r="C6" s="1294"/>
      <c r="D6" s="1294"/>
      <c r="E6" s="1294"/>
      <c r="F6" s="1294"/>
      <c r="G6" s="1294"/>
      <c r="H6" s="1294"/>
      <c r="L6" s="906"/>
    </row>
    <row r="7" spans="1:12" ht="21" thickBot="1">
      <c r="A7" s="1295" t="s">
        <v>375</v>
      </c>
      <c r="B7" s="1295"/>
      <c r="C7" s="1295"/>
      <c r="D7" s="1295"/>
      <c r="E7" s="1295"/>
      <c r="F7" s="1295"/>
      <c r="G7" s="1295"/>
      <c r="H7" s="1295"/>
    </row>
    <row r="8" spans="1:12" ht="19.5" hidden="1" thickBot="1">
      <c r="B8" s="303" t="s">
        <v>111</v>
      </c>
      <c r="C8" s="304"/>
      <c r="D8" s="304"/>
      <c r="E8" s="304"/>
      <c r="F8" s="304"/>
      <c r="G8" s="304"/>
      <c r="H8" s="269"/>
    </row>
    <row r="9" spans="1:12" s="130" customFormat="1" ht="15" hidden="1" customHeight="1">
      <c r="A9" s="298"/>
      <c r="B9" s="304" t="s">
        <v>112</v>
      </c>
      <c r="C9" s="305">
        <v>0.1293</v>
      </c>
      <c r="D9" s="304"/>
      <c r="E9" s="304"/>
      <c r="F9" s="304"/>
      <c r="G9" s="304"/>
      <c r="H9" s="269"/>
      <c r="L9" s="907"/>
    </row>
    <row r="10" spans="1:12" ht="16.5" hidden="1" thickBot="1">
      <c r="B10" s="304" t="s">
        <v>113</v>
      </c>
      <c r="C10" s="306">
        <v>0.19</v>
      </c>
      <c r="D10" s="304"/>
      <c r="E10" s="304"/>
      <c r="F10" s="304"/>
      <c r="G10" s="304"/>
      <c r="H10" s="269"/>
    </row>
    <row r="11" spans="1:12" ht="16.5" hidden="1" thickBot="1">
      <c r="B11" s="304" t="s">
        <v>114</v>
      </c>
      <c r="C11" s="307">
        <v>0.3</v>
      </c>
      <c r="D11" s="304"/>
      <c r="E11" s="304"/>
      <c r="F11" s="304"/>
      <c r="G11" s="304"/>
      <c r="H11" s="269"/>
    </row>
    <row r="12" spans="1:12" ht="16.5" hidden="1" thickBot="1">
      <c r="B12" s="304"/>
      <c r="C12" s="304"/>
      <c r="D12" s="308"/>
      <c r="E12" s="304"/>
      <c r="F12" s="304"/>
      <c r="G12" s="309"/>
      <c r="H12" s="269"/>
    </row>
    <row r="13" spans="1:12" ht="18.75">
      <c r="B13" s="596" t="s">
        <v>115</v>
      </c>
      <c r="C13" s="597" t="s">
        <v>92</v>
      </c>
      <c r="D13" s="597" t="s">
        <v>206</v>
      </c>
      <c r="E13" s="597" t="s">
        <v>207</v>
      </c>
      <c r="F13" s="597" t="s">
        <v>118</v>
      </c>
      <c r="G13" s="597" t="s">
        <v>118</v>
      </c>
      <c r="H13" s="598" t="s">
        <v>208</v>
      </c>
    </row>
    <row r="14" spans="1:12" ht="19.5" thickBot="1">
      <c r="B14" s="572"/>
      <c r="C14" s="573" t="s">
        <v>209</v>
      </c>
      <c r="D14" s="574" t="s">
        <v>210</v>
      </c>
      <c r="E14" s="574" t="s">
        <v>211</v>
      </c>
      <c r="F14" s="574" t="s">
        <v>212</v>
      </c>
      <c r="G14" s="574" t="s">
        <v>106</v>
      </c>
      <c r="H14" s="575" t="s">
        <v>213</v>
      </c>
    </row>
    <row r="15" spans="1:12" ht="15.95" customHeight="1" thickTop="1">
      <c r="B15" s="310" t="s">
        <v>123</v>
      </c>
      <c r="C15" s="311">
        <v>750</v>
      </c>
      <c r="D15" s="312">
        <v>25</v>
      </c>
      <c r="E15" s="313">
        <v>0.78</v>
      </c>
      <c r="F15" s="980">
        <f t="shared" ref="F15:F20" si="0">D15+E15</f>
        <v>25.78</v>
      </c>
      <c r="G15" s="314">
        <v>39083</v>
      </c>
      <c r="H15" s="576">
        <v>475456785</v>
      </c>
    </row>
    <row r="16" spans="1:12" ht="15.95" customHeight="1">
      <c r="B16" s="310" t="s">
        <v>124</v>
      </c>
      <c r="C16" s="315">
        <v>600</v>
      </c>
      <c r="D16" s="316">
        <v>30</v>
      </c>
      <c r="E16" s="317">
        <v>1.1599999999999999</v>
      </c>
      <c r="F16" s="981">
        <f t="shared" si="0"/>
        <v>31.16</v>
      </c>
      <c r="G16" s="319">
        <v>39084</v>
      </c>
      <c r="H16" s="577">
        <v>774567851</v>
      </c>
    </row>
    <row r="17" spans="1:14" ht="15.95" customHeight="1">
      <c r="B17" s="310" t="s">
        <v>125</v>
      </c>
      <c r="C17" s="315">
        <v>800</v>
      </c>
      <c r="D17" s="316">
        <v>35</v>
      </c>
      <c r="E17" s="317">
        <v>0.97</v>
      </c>
      <c r="F17" s="981">
        <f t="shared" si="0"/>
        <v>35.97</v>
      </c>
      <c r="G17" s="319">
        <v>39085</v>
      </c>
      <c r="H17" s="577">
        <v>736782917</v>
      </c>
    </row>
    <row r="18" spans="1:14" ht="15.95" customHeight="1">
      <c r="B18" s="310" t="s">
        <v>126</v>
      </c>
      <c r="C18" s="315">
        <v>1000</v>
      </c>
      <c r="D18" s="316">
        <v>40</v>
      </c>
      <c r="E18" s="317">
        <v>0.7</v>
      </c>
      <c r="F18" s="981">
        <f t="shared" si="0"/>
        <v>40.700000000000003</v>
      </c>
      <c r="G18" s="319">
        <v>39086</v>
      </c>
      <c r="H18" s="577">
        <v>372789983</v>
      </c>
    </row>
    <row r="19" spans="1:14" ht="15.95" customHeight="1">
      <c r="B19" s="310" t="s">
        <v>127</v>
      </c>
      <c r="C19" s="315">
        <v>1500</v>
      </c>
      <c r="D19" s="316">
        <v>45</v>
      </c>
      <c r="E19" s="317">
        <v>0.81</v>
      </c>
      <c r="F19" s="981">
        <f t="shared" si="0"/>
        <v>45.81</v>
      </c>
      <c r="G19" s="319">
        <v>39087</v>
      </c>
      <c r="H19" s="577">
        <v>671901049</v>
      </c>
    </row>
    <row r="20" spans="1:14" ht="15.95" customHeight="1" thickBot="1">
      <c r="B20" s="310" t="s">
        <v>128</v>
      </c>
      <c r="C20" s="320">
        <v>1250</v>
      </c>
      <c r="D20" s="321">
        <v>50</v>
      </c>
      <c r="E20" s="322">
        <v>0.62</v>
      </c>
      <c r="F20" s="982">
        <f t="shared" si="0"/>
        <v>50.62</v>
      </c>
      <c r="G20" s="323">
        <v>39088</v>
      </c>
      <c r="H20" s="578">
        <v>971012115</v>
      </c>
    </row>
    <row r="21" spans="1:14" ht="17.25" thickTop="1" thickBot="1">
      <c r="A21" s="298"/>
      <c r="B21" s="324" t="s">
        <v>214</v>
      </c>
      <c r="C21" s="325" t="s">
        <v>209</v>
      </c>
      <c r="D21" s="327" t="s">
        <v>210</v>
      </c>
      <c r="E21" s="326" t="s">
        <v>211</v>
      </c>
      <c r="F21" s="326" t="s">
        <v>215</v>
      </c>
      <c r="G21" s="326" t="s">
        <v>106</v>
      </c>
      <c r="H21" s="328" t="s">
        <v>213</v>
      </c>
    </row>
    <row r="22" spans="1:14" s="269" customFormat="1" ht="27.75" customHeight="1">
      <c r="A22" s="329"/>
      <c r="I22" s="330" t="s">
        <v>195</v>
      </c>
      <c r="J22" s="330"/>
      <c r="K22" s="330"/>
      <c r="L22" s="908"/>
      <c r="M22" s="330"/>
      <c r="N22" s="330"/>
    </row>
    <row r="23" spans="1:14" s="269" customFormat="1" ht="17.100000000000001" customHeight="1">
      <c r="A23" s="1296" t="s">
        <v>51</v>
      </c>
      <c r="B23" s="1296"/>
      <c r="C23" s="1296"/>
      <c r="D23" s="1296"/>
      <c r="E23" s="1296"/>
      <c r="F23" s="1296"/>
      <c r="G23" s="1296"/>
      <c r="H23" s="1296"/>
      <c r="I23" s="331"/>
      <c r="L23" s="331"/>
    </row>
    <row r="24" spans="1:14" s="269" customFormat="1" ht="17.100000000000001" customHeight="1" thickBot="1">
      <c r="A24" s="1293" t="s">
        <v>375</v>
      </c>
      <c r="B24" s="1293"/>
      <c r="C24" s="1293"/>
      <c r="D24" s="1293"/>
      <c r="E24" s="1293"/>
      <c r="F24" s="1293"/>
      <c r="G24" s="1293"/>
      <c r="H24" s="1293"/>
      <c r="I24" s="331"/>
      <c r="L24" s="331"/>
    </row>
    <row r="25" spans="1:14" customFormat="1" ht="17.100000000000001" hidden="1" customHeight="1">
      <c r="A25" s="301"/>
      <c r="B25" s="303" t="s">
        <v>111</v>
      </c>
      <c r="C25" s="304"/>
      <c r="D25" s="304"/>
      <c r="E25" s="304"/>
      <c r="F25" s="304"/>
      <c r="G25" s="304"/>
      <c r="H25" s="269"/>
      <c r="I25" s="332"/>
      <c r="L25" s="332"/>
    </row>
    <row r="26" spans="1:14" customFormat="1" ht="17.100000000000001" hidden="1" customHeight="1">
      <c r="A26" s="301"/>
      <c r="B26" s="304" t="s">
        <v>112</v>
      </c>
      <c r="C26" s="305">
        <v>0.1293</v>
      </c>
      <c r="D26" s="304"/>
      <c r="E26" s="304"/>
      <c r="F26" s="304"/>
      <c r="G26" s="304"/>
      <c r="H26" s="269"/>
      <c r="I26" s="333"/>
      <c r="L26" s="332"/>
    </row>
    <row r="27" spans="1:14" customFormat="1" ht="17.100000000000001" hidden="1" customHeight="1">
      <c r="A27" s="301"/>
      <c r="B27" s="304" t="s">
        <v>113</v>
      </c>
      <c r="C27" s="306">
        <v>0.19</v>
      </c>
      <c r="D27" s="304"/>
      <c r="E27" s="304"/>
      <c r="F27" s="304"/>
      <c r="G27" s="304"/>
      <c r="H27" s="269"/>
      <c r="I27" s="332"/>
      <c r="L27" s="332"/>
    </row>
    <row r="28" spans="1:14" customFormat="1" ht="17.100000000000001" hidden="1" customHeight="1">
      <c r="A28" s="301"/>
      <c r="B28" s="304" t="s">
        <v>114</v>
      </c>
      <c r="C28" s="307">
        <v>0.3</v>
      </c>
      <c r="D28" s="304"/>
      <c r="E28" s="304"/>
      <c r="F28" s="304"/>
      <c r="G28" s="304"/>
      <c r="H28" s="269"/>
      <c r="I28" s="332"/>
      <c r="L28" s="332"/>
    </row>
    <row r="29" spans="1:14" customFormat="1" ht="17.100000000000001" hidden="1" customHeight="1">
      <c r="A29" s="301"/>
      <c r="B29" s="304"/>
      <c r="C29" s="304"/>
      <c r="D29" s="308"/>
      <c r="E29" s="304"/>
      <c r="F29" s="304"/>
      <c r="G29" s="309"/>
      <c r="H29" s="269"/>
      <c r="I29" s="332"/>
      <c r="L29" s="332"/>
    </row>
    <row r="30" spans="1:14" customFormat="1" ht="18.75">
      <c r="A30" s="301"/>
      <c r="B30" s="596" t="s">
        <v>115</v>
      </c>
      <c r="C30" s="597" t="s">
        <v>92</v>
      </c>
      <c r="D30" s="597" t="s">
        <v>206</v>
      </c>
      <c r="E30" s="597" t="s">
        <v>207</v>
      </c>
      <c r="F30" s="597" t="s">
        <v>118</v>
      </c>
      <c r="G30" s="597" t="s">
        <v>118</v>
      </c>
      <c r="H30" s="598" t="s">
        <v>208</v>
      </c>
      <c r="I30" s="332"/>
      <c r="L30" s="332"/>
    </row>
    <row r="31" spans="1:14" customFormat="1" ht="18.75">
      <c r="A31" s="301"/>
      <c r="B31" s="572"/>
      <c r="C31" s="574" t="s">
        <v>789</v>
      </c>
      <c r="D31" s="574" t="s">
        <v>210</v>
      </c>
      <c r="E31" s="574" t="s">
        <v>211</v>
      </c>
      <c r="F31" s="574" t="s">
        <v>212</v>
      </c>
      <c r="G31" s="574" t="s">
        <v>106</v>
      </c>
      <c r="H31" s="575" t="s">
        <v>213</v>
      </c>
      <c r="I31" s="332"/>
      <c r="L31" s="332"/>
    </row>
    <row r="32" spans="1:14" customFormat="1" ht="15.95" customHeight="1">
      <c r="A32" s="301"/>
      <c r="B32" s="310" t="s">
        <v>123</v>
      </c>
      <c r="C32" s="334">
        <v>750</v>
      </c>
      <c r="D32" s="896">
        <v>25</v>
      </c>
      <c r="E32" s="335">
        <v>8.0000000000000002E-3</v>
      </c>
      <c r="F32" s="318">
        <f>D32*E32</f>
        <v>0.2</v>
      </c>
      <c r="G32" s="900">
        <v>39106</v>
      </c>
      <c r="H32" s="579">
        <v>475456785</v>
      </c>
      <c r="I32" s="332"/>
      <c r="L32" s="332"/>
    </row>
    <row r="33" spans="1:12" customFormat="1" ht="15.95" customHeight="1">
      <c r="A33" s="301"/>
      <c r="B33" s="310" t="s">
        <v>124</v>
      </c>
      <c r="C33" s="334">
        <v>600</v>
      </c>
      <c r="D33" s="896">
        <v>30</v>
      </c>
      <c r="E33" s="335">
        <v>1.1599999999999999</v>
      </c>
      <c r="F33" s="318">
        <f>D33+E33</f>
        <v>31.16</v>
      </c>
      <c r="G33" s="898">
        <v>39428</v>
      </c>
      <c r="H33" s="579">
        <v>774567851</v>
      </c>
      <c r="I33" s="332"/>
      <c r="L33" s="332"/>
    </row>
    <row r="34" spans="1:12" customFormat="1" ht="15.95" customHeight="1">
      <c r="A34" s="301"/>
      <c r="B34" s="310" t="s">
        <v>125</v>
      </c>
      <c r="C34" s="334">
        <v>800</v>
      </c>
      <c r="D34" s="896">
        <v>35</v>
      </c>
      <c r="E34" s="335">
        <v>0.97</v>
      </c>
      <c r="F34" s="318">
        <f t="shared" ref="F34:F37" si="1">D34+E34</f>
        <v>35.97</v>
      </c>
      <c r="G34" s="898">
        <v>39085</v>
      </c>
      <c r="H34" s="579">
        <v>736789217</v>
      </c>
      <c r="I34" s="332"/>
      <c r="L34" s="332"/>
    </row>
    <row r="35" spans="1:12" customFormat="1" ht="15.95" customHeight="1">
      <c r="A35" s="301"/>
      <c r="B35" s="310" t="s">
        <v>126</v>
      </c>
      <c r="C35" s="334">
        <v>1000</v>
      </c>
      <c r="D35" s="896">
        <v>40</v>
      </c>
      <c r="E35" s="335">
        <v>0.7</v>
      </c>
      <c r="F35" s="318">
        <f t="shared" si="1"/>
        <v>40.700000000000003</v>
      </c>
      <c r="G35" s="898">
        <v>39390</v>
      </c>
      <c r="H35" s="579">
        <v>372789983</v>
      </c>
      <c r="I35" s="332"/>
      <c r="L35" s="332"/>
    </row>
    <row r="36" spans="1:12" customFormat="1" ht="15.95" customHeight="1">
      <c r="A36" s="301"/>
      <c r="B36" s="310" t="s">
        <v>127</v>
      </c>
      <c r="C36" s="334">
        <v>1500</v>
      </c>
      <c r="D36" s="896">
        <v>45</v>
      </c>
      <c r="E36" s="335">
        <v>0.81</v>
      </c>
      <c r="F36" s="318">
        <f t="shared" si="1"/>
        <v>45.81</v>
      </c>
      <c r="G36" s="898">
        <v>39087</v>
      </c>
      <c r="H36" s="579">
        <v>671901049</v>
      </c>
      <c r="I36" s="332"/>
      <c r="L36" s="332"/>
    </row>
    <row r="37" spans="1:12" customFormat="1" ht="15.95" customHeight="1" thickBot="1">
      <c r="A37" s="301"/>
      <c r="B37" s="310" t="s">
        <v>128</v>
      </c>
      <c r="C37" s="603">
        <v>1250</v>
      </c>
      <c r="D37" s="897">
        <v>50</v>
      </c>
      <c r="E37" s="604">
        <v>0.62</v>
      </c>
      <c r="F37" s="605">
        <f t="shared" si="1"/>
        <v>50.62</v>
      </c>
      <c r="G37" s="899">
        <v>39088</v>
      </c>
      <c r="H37" s="606">
        <v>971012115</v>
      </c>
      <c r="I37" s="332"/>
      <c r="L37" s="332"/>
    </row>
    <row r="38" spans="1:12" customFormat="1" ht="17.25" thickTop="1" thickBot="1">
      <c r="A38" s="301"/>
      <c r="B38" s="324" t="s">
        <v>214</v>
      </c>
      <c r="C38" s="599" t="s">
        <v>209</v>
      </c>
      <c r="D38" s="601" t="s">
        <v>210</v>
      </c>
      <c r="E38" s="600" t="s">
        <v>211</v>
      </c>
      <c r="F38" s="600" t="s">
        <v>215</v>
      </c>
      <c r="G38" s="600" t="s">
        <v>106</v>
      </c>
      <c r="H38" s="602" t="s">
        <v>213</v>
      </c>
      <c r="I38" s="332"/>
      <c r="L38" s="332"/>
    </row>
    <row r="40" spans="1:12" ht="18.75">
      <c r="A40" s="1234" t="s">
        <v>376</v>
      </c>
      <c r="B40" s="1234"/>
      <c r="C40" s="1234"/>
      <c r="D40" s="1234"/>
      <c r="E40" s="1234"/>
      <c r="F40" s="412"/>
      <c r="G40" s="412"/>
    </row>
    <row r="41" spans="1:12">
      <c r="A41" s="67">
        <v>1</v>
      </c>
      <c r="B41" s="66" t="s">
        <v>204</v>
      </c>
      <c r="C41" s="3"/>
      <c r="D41" s="3"/>
      <c r="E41" s="3"/>
      <c r="F41" s="3"/>
      <c r="G41" s="3"/>
    </row>
    <row r="42" spans="1:12">
      <c r="A42" s="67">
        <v>2</v>
      </c>
      <c r="B42" s="2" t="s">
        <v>386</v>
      </c>
      <c r="C42" s="30"/>
      <c r="D42" s="30"/>
      <c r="E42" s="30"/>
      <c r="F42" s="30"/>
      <c r="G42" s="30"/>
    </row>
    <row r="43" spans="1:12">
      <c r="A43" s="67">
        <v>3</v>
      </c>
      <c r="B43" s="66" t="s">
        <v>205</v>
      </c>
      <c r="C43" s="30"/>
      <c r="D43" s="30"/>
      <c r="E43" s="30"/>
      <c r="F43" s="30"/>
      <c r="G43" s="30"/>
    </row>
    <row r="44" spans="1:12">
      <c r="A44" s="67">
        <v>4</v>
      </c>
      <c r="B44" s="7" t="s">
        <v>864</v>
      </c>
    </row>
    <row r="45" spans="1:12">
      <c r="A45" s="301">
        <v>5</v>
      </c>
      <c r="B45" s="66" t="s">
        <v>387</v>
      </c>
    </row>
    <row r="46" spans="1:12" ht="15">
      <c r="A46" s="125" t="s">
        <v>580</v>
      </c>
    </row>
  </sheetData>
  <mergeCells count="5">
    <mergeCell ref="A24:H24"/>
    <mergeCell ref="A1:H1"/>
    <mergeCell ref="A6:H6"/>
    <mergeCell ref="A7:H7"/>
    <mergeCell ref="A23:H23"/>
  </mergeCells>
  <phoneticPr fontId="4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rowBreaks count="1" manualBreakCount="1">
    <brk id="46" max="10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showGridLines="0" zoomScaleSheetLayoutView="100" workbookViewId="0">
      <selection activeCell="A2" sqref="A2:B27"/>
    </sheetView>
  </sheetViews>
  <sheetFormatPr defaultColWidth="8.875" defaultRowHeight="15.75"/>
  <cols>
    <col min="1" max="1" width="3.125" style="13" customWidth="1"/>
    <col min="12" max="12" width="6.125" customWidth="1"/>
    <col min="14" max="14" width="12.375" bestFit="1" customWidth="1"/>
    <col min="16" max="16" width="9" bestFit="1" customWidth="1"/>
  </cols>
  <sheetData>
    <row r="1" spans="1:12" s="7" customFormat="1" ht="50.25" customHeight="1" thickBot="1">
      <c r="A1" s="1288" t="s">
        <v>37</v>
      </c>
      <c r="B1" s="1288"/>
      <c r="C1" s="1288"/>
      <c r="D1" s="1288"/>
      <c r="E1" s="1288"/>
      <c r="F1" s="1288"/>
      <c r="G1" s="1288"/>
      <c r="H1" s="1288"/>
      <c r="I1" s="1288"/>
      <c r="J1" s="1288"/>
      <c r="K1" s="1288"/>
      <c r="L1" s="1288"/>
    </row>
    <row r="2" spans="1:12" s="14" customFormat="1" ht="19.5" thickTop="1">
      <c r="A2" s="1234" t="s">
        <v>38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</row>
    <row r="3" spans="1:12">
      <c r="A3" s="13">
        <v>1</v>
      </c>
      <c r="B3" s="2" t="s">
        <v>39</v>
      </c>
      <c r="C3" s="2"/>
      <c r="D3" s="2"/>
      <c r="E3" s="2"/>
      <c r="F3" s="2"/>
      <c r="G3" s="2"/>
      <c r="H3" s="2"/>
      <c r="I3" s="2"/>
      <c r="J3" s="2"/>
    </row>
    <row r="4" spans="1:12">
      <c r="A4" s="13">
        <v>2</v>
      </c>
      <c r="B4" s="2" t="s">
        <v>790</v>
      </c>
      <c r="C4" s="2"/>
      <c r="D4" s="2"/>
      <c r="E4" s="2"/>
      <c r="F4" s="2"/>
      <c r="G4" s="2"/>
      <c r="H4" s="2"/>
      <c r="I4" s="2"/>
      <c r="J4" s="2"/>
    </row>
    <row r="5" spans="1:12">
      <c r="A5" s="13">
        <v>3</v>
      </c>
      <c r="B5" s="2" t="s">
        <v>40</v>
      </c>
      <c r="C5" s="2"/>
      <c r="D5" s="2"/>
      <c r="E5" s="2"/>
      <c r="F5" s="2"/>
      <c r="G5" s="2"/>
      <c r="H5" s="2"/>
      <c r="I5" s="2"/>
      <c r="J5" s="2"/>
    </row>
    <row r="6" spans="1:12">
      <c r="A6" s="13">
        <v>4</v>
      </c>
      <c r="B6" s="2" t="s">
        <v>41</v>
      </c>
      <c r="C6" s="2"/>
      <c r="D6" s="2"/>
      <c r="E6" s="2"/>
      <c r="F6" s="2"/>
      <c r="G6" s="2"/>
      <c r="H6" s="2"/>
      <c r="I6" s="2"/>
      <c r="J6" s="2"/>
    </row>
    <row r="7" spans="1:12">
      <c r="A7" s="13">
        <v>5</v>
      </c>
      <c r="B7" s="2" t="s">
        <v>795</v>
      </c>
      <c r="C7" s="2"/>
      <c r="D7" s="2"/>
      <c r="E7" s="2"/>
      <c r="F7" s="2"/>
      <c r="G7" s="2"/>
      <c r="H7" s="2"/>
      <c r="I7" s="2"/>
      <c r="J7" s="2"/>
    </row>
    <row r="8" spans="1:12" s="7" customFormat="1" ht="18.75">
      <c r="A8" s="1234" t="s">
        <v>792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</row>
    <row r="9" spans="1:12">
      <c r="A9" s="13">
        <v>1</v>
      </c>
      <c r="B9" s="2" t="s">
        <v>791</v>
      </c>
      <c r="C9" s="2"/>
      <c r="D9" s="2"/>
      <c r="E9" s="2"/>
      <c r="F9" s="2"/>
      <c r="G9" s="2"/>
      <c r="H9" s="2"/>
      <c r="I9" s="2"/>
      <c r="J9" s="2"/>
    </row>
    <row r="10" spans="1:12">
      <c r="A10" s="13">
        <v>2</v>
      </c>
      <c r="B10" s="2" t="s">
        <v>793</v>
      </c>
      <c r="C10" s="2"/>
      <c r="D10" s="2"/>
      <c r="E10" s="2"/>
      <c r="F10" s="2"/>
      <c r="G10" s="2"/>
      <c r="H10" s="2"/>
      <c r="I10" s="2"/>
      <c r="J10" s="2"/>
    </row>
    <row r="11" spans="1:12">
      <c r="A11" s="13">
        <v>3</v>
      </c>
      <c r="B11" s="2" t="s">
        <v>794</v>
      </c>
      <c r="C11" s="2"/>
      <c r="D11" s="2"/>
      <c r="E11" s="2"/>
      <c r="F11" s="2"/>
      <c r="G11" s="2"/>
      <c r="H11" s="2"/>
      <c r="I11" s="2"/>
      <c r="J11" s="2"/>
    </row>
    <row r="12" spans="1:12">
      <c r="A12" s="13">
        <v>4</v>
      </c>
      <c r="B12" s="2" t="s">
        <v>796</v>
      </c>
      <c r="C12" s="2"/>
      <c r="D12" s="2"/>
      <c r="E12" s="2"/>
      <c r="F12" s="2"/>
      <c r="G12" s="2"/>
      <c r="H12" s="2"/>
      <c r="I12" s="2"/>
      <c r="J12" s="2"/>
    </row>
    <row r="13" spans="1:12">
      <c r="B13" s="2" t="s">
        <v>797</v>
      </c>
      <c r="C13" s="2"/>
      <c r="D13" s="2"/>
      <c r="E13" s="2"/>
      <c r="F13" s="2"/>
      <c r="G13" s="2"/>
      <c r="H13" s="2"/>
      <c r="I13" s="2"/>
      <c r="J13" s="2"/>
    </row>
    <row r="14" spans="1:12" s="2" customFormat="1" ht="18.75">
      <c r="A14" s="1234" t="s">
        <v>354</v>
      </c>
      <c r="B14" s="412"/>
      <c r="C14" s="412"/>
      <c r="D14" s="412"/>
      <c r="E14" s="412"/>
      <c r="F14" s="412"/>
      <c r="G14" s="412"/>
      <c r="H14" s="412"/>
      <c r="I14" s="412"/>
      <c r="J14" s="412"/>
      <c r="K14" s="412"/>
      <c r="L14" s="412"/>
    </row>
    <row r="15" spans="1:12" s="2" customFormat="1">
      <c r="A15" s="3">
        <v>1</v>
      </c>
      <c r="B15" s="16" t="s">
        <v>42</v>
      </c>
    </row>
    <row r="16" spans="1:12" s="2" customFormat="1">
      <c r="A16" s="3"/>
      <c r="B16" s="2" t="s">
        <v>696</v>
      </c>
    </row>
    <row r="17" spans="1:12" s="2" customFormat="1">
      <c r="A17" s="3"/>
      <c r="B17" s="2" t="s">
        <v>43</v>
      </c>
    </row>
    <row r="18" spans="1:12" s="2" customFormat="1">
      <c r="A18" s="3">
        <v>2</v>
      </c>
      <c r="B18" s="16" t="s">
        <v>44</v>
      </c>
    </row>
    <row r="19" spans="1:12" s="2" customFormat="1">
      <c r="A19" s="3"/>
      <c r="B19" s="2" t="s">
        <v>696</v>
      </c>
    </row>
    <row r="20" spans="1:12">
      <c r="A20" s="3"/>
      <c r="B20" s="2" t="s">
        <v>45</v>
      </c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>
      <c r="A21" s="13">
        <v>3</v>
      </c>
      <c r="B21" s="16" t="s">
        <v>46</v>
      </c>
      <c r="C21" s="2"/>
    </row>
    <row r="22" spans="1:12">
      <c r="B22" s="2" t="s">
        <v>696</v>
      </c>
      <c r="C22" s="2"/>
    </row>
    <row r="23" spans="1:12">
      <c r="B23" s="2" t="s">
        <v>47</v>
      </c>
      <c r="C23" s="2"/>
    </row>
    <row r="24" spans="1:12" s="14" customFormat="1" ht="18.75">
      <c r="A24" s="410" t="s">
        <v>581</v>
      </c>
      <c r="B24" s="412"/>
      <c r="C24" s="412"/>
      <c r="D24" s="412"/>
      <c r="E24" s="412"/>
      <c r="F24" s="413"/>
      <c r="G24" s="413"/>
      <c r="H24" s="413"/>
      <c r="I24" s="413"/>
      <c r="J24" s="413"/>
      <c r="K24" s="413"/>
      <c r="L24" s="412"/>
    </row>
    <row r="25" spans="1:12" s="2" customFormat="1">
      <c r="A25" s="3">
        <v>1</v>
      </c>
      <c r="B25" s="2" t="s">
        <v>697</v>
      </c>
    </row>
    <row r="26" spans="1:12" s="2" customFormat="1">
      <c r="A26" s="3">
        <v>2</v>
      </c>
      <c r="B26" s="2" t="s">
        <v>48</v>
      </c>
    </row>
    <row r="27" spans="1:12">
      <c r="A27" s="3">
        <v>3</v>
      </c>
      <c r="B27" s="2" t="s">
        <v>582</v>
      </c>
    </row>
    <row r="28" spans="1:12" ht="15">
      <c r="A28" s="6"/>
    </row>
    <row r="29" spans="1:12" ht="15">
      <c r="A29" s="6"/>
    </row>
    <row r="30" spans="1:12" ht="15">
      <c r="A30" s="6"/>
    </row>
    <row r="31" spans="1:12" ht="15">
      <c r="A31" s="6"/>
    </row>
    <row r="32" spans="1:12" ht="15">
      <c r="A32" s="6"/>
    </row>
    <row r="33" spans="1:1" ht="15">
      <c r="A33" s="6"/>
    </row>
    <row r="34" spans="1:1" ht="15">
      <c r="A34" s="6"/>
    </row>
    <row r="35" spans="1:1" ht="15">
      <c r="A35" s="6"/>
    </row>
    <row r="36" spans="1:1" ht="15">
      <c r="A36" s="6"/>
    </row>
  </sheetData>
  <mergeCells count="1">
    <mergeCell ref="A1:L1"/>
  </mergeCells>
  <phoneticPr fontId="4" type="noConversion"/>
  <printOptions horizontalCentered="1" verticalCentered="1"/>
  <pageMargins left="0.25" right="0.25" top="0.75" bottom="0.75" header="0.3" footer="0.3"/>
  <pageSetup paperSize="9" scale="92" orientation="portrait" blackAndWhite="1" horizontalDpi="4294967293" verticalDpi="4294967293" r:id="rId1"/>
  <headerFooter scaleWithDoc="0">
    <oddHeader>&amp;C&amp;20Basiscursus Excel 2013&amp;R&amp;G</oddHeader>
    <firstHeader>&amp;L&amp;P&amp;C&amp;24Basiscursus Excel 2010</firstHeader>
    <firstFooter>&amp;L® computraining&amp;R&amp;D</firstFooter>
  </headerFooter>
  <rowBreaks count="1" manualBreakCount="1">
    <brk id="31" max="11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45"/>
  <sheetViews>
    <sheetView showGridLines="0" showZeros="0" zoomScaleSheetLayoutView="80" workbookViewId="0">
      <selection activeCell="A2" sqref="A2:B23"/>
    </sheetView>
  </sheetViews>
  <sheetFormatPr defaultColWidth="8.875" defaultRowHeight="15"/>
  <cols>
    <col min="1" max="1" width="4.375" style="24" customWidth="1"/>
    <col min="2" max="10" width="5.125" style="7" customWidth="1"/>
    <col min="11" max="11" width="3.875" style="7" bestFit="1" customWidth="1"/>
    <col min="12" max="13" width="5.375" style="7" customWidth="1"/>
    <col min="14" max="14" width="8.875" style="7"/>
    <col min="15" max="16" width="8.125" style="7" customWidth="1"/>
    <col min="17" max="17" width="12" style="23" customWidth="1"/>
    <col min="18" max="18" width="8.125" style="7" customWidth="1"/>
    <col min="19" max="28" width="9" style="7" customWidth="1"/>
    <col min="29" max="16384" width="8.875" style="7"/>
  </cols>
  <sheetData>
    <row r="1" spans="1:26" ht="50.25" customHeight="1" thickBot="1">
      <c r="A1" s="1288" t="s">
        <v>798</v>
      </c>
      <c r="B1" s="1288"/>
      <c r="C1" s="1288"/>
      <c r="D1" s="1288"/>
      <c r="E1" s="1288"/>
      <c r="F1" s="1288"/>
      <c r="G1" s="1288"/>
      <c r="H1" s="1288"/>
      <c r="I1" s="1288"/>
      <c r="J1" s="1288"/>
      <c r="K1" s="1288"/>
      <c r="L1" s="1288"/>
      <c r="M1" s="1288"/>
      <c r="N1" s="1288"/>
      <c r="O1" s="1288"/>
      <c r="P1" s="1288"/>
      <c r="Q1" s="1288"/>
    </row>
    <row r="2" spans="1:26" s="1130" customFormat="1" ht="19.5" thickTop="1">
      <c r="A2" s="1128" t="s">
        <v>808</v>
      </c>
      <c r="B2" s="1128"/>
      <c r="C2" s="1128"/>
      <c r="D2" s="1128"/>
      <c r="E2" s="1128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  <c r="Q2" s="1129"/>
      <c r="T2" s="118" t="s">
        <v>583</v>
      </c>
      <c r="U2" s="118" t="s">
        <v>584</v>
      </c>
      <c r="V2" s="118" t="s">
        <v>585</v>
      </c>
      <c r="W2" s="118" t="s">
        <v>586</v>
      </c>
      <c r="X2" s="118" t="s">
        <v>587</v>
      </c>
      <c r="Y2" s="118" t="s">
        <v>588</v>
      </c>
      <c r="Z2" s="528"/>
    </row>
    <row r="3" spans="1:26" s="11" customFormat="1" ht="15.75">
      <c r="A3" s="29">
        <v>1</v>
      </c>
      <c r="B3" s="646" t="s">
        <v>693</v>
      </c>
      <c r="Q3" s="30"/>
      <c r="S3" s="23" t="s">
        <v>52</v>
      </c>
    </row>
    <row r="4" spans="1:26" s="11" customFormat="1" ht="15.75">
      <c r="A4" s="29">
        <v>2</v>
      </c>
      <c r="B4" s="646" t="s">
        <v>694</v>
      </c>
      <c r="Q4" s="30"/>
      <c r="S4" s="25" t="s">
        <v>53</v>
      </c>
    </row>
    <row r="5" spans="1:26" s="11" customFormat="1" ht="15.75">
      <c r="A5" s="29">
        <v>3</v>
      </c>
      <c r="B5" s="646" t="s">
        <v>695</v>
      </c>
      <c r="Q5" s="30"/>
      <c r="S5" s="23" t="s">
        <v>54</v>
      </c>
    </row>
    <row r="6" spans="1:26" s="11" customFormat="1" ht="15.75">
      <c r="A6" s="29">
        <v>4</v>
      </c>
      <c r="B6" s="646" t="s">
        <v>805</v>
      </c>
      <c r="Q6" s="30"/>
      <c r="S6" s="23" t="s">
        <v>55</v>
      </c>
    </row>
    <row r="7" spans="1:26" s="11" customFormat="1" ht="15.75">
      <c r="A7" s="29">
        <v>5</v>
      </c>
      <c r="B7" s="66" t="s">
        <v>771</v>
      </c>
      <c r="C7" s="5"/>
      <c r="D7" s="5"/>
      <c r="E7" s="5"/>
      <c r="F7" s="5"/>
      <c r="Q7" s="30"/>
      <c r="S7" s="23" t="s">
        <v>56</v>
      </c>
    </row>
    <row r="8" spans="1:26" s="11" customFormat="1" ht="15.75">
      <c r="A8" s="29">
        <v>6</v>
      </c>
      <c r="B8" s="66" t="s">
        <v>799</v>
      </c>
      <c r="C8" s="5"/>
      <c r="D8" s="5"/>
      <c r="E8" s="5"/>
      <c r="F8" s="5"/>
      <c r="Q8" s="30"/>
    </row>
    <row r="9" spans="1:26" s="12" customFormat="1" ht="15.95" customHeight="1">
      <c r="A9" s="1128" t="s">
        <v>801</v>
      </c>
      <c r="B9" s="412"/>
      <c r="C9" s="412"/>
      <c r="D9" s="412"/>
      <c r="E9" s="412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</row>
    <row r="10" spans="1:26" s="11" customFormat="1" ht="15.75">
      <c r="A10" s="29">
        <v>1</v>
      </c>
      <c r="B10" s="66" t="s">
        <v>802</v>
      </c>
      <c r="C10" s="5"/>
      <c r="D10" s="5"/>
      <c r="E10" s="5"/>
      <c r="F10" s="5"/>
      <c r="Q10" s="30"/>
      <c r="S10" s="1092"/>
    </row>
    <row r="11" spans="1:26" s="11" customFormat="1" ht="15.95" customHeight="1">
      <c r="A11" s="29">
        <v>2</v>
      </c>
      <c r="B11" s="66" t="s">
        <v>803</v>
      </c>
      <c r="C11" s="5"/>
      <c r="D11" s="5"/>
      <c r="E11" s="5"/>
      <c r="F11" s="5"/>
      <c r="Q11" s="30"/>
    </row>
    <row r="12" spans="1:26" s="11" customFormat="1" ht="15.95" customHeight="1">
      <c r="A12" s="29">
        <v>3</v>
      </c>
      <c r="B12" s="66" t="s">
        <v>804</v>
      </c>
      <c r="C12" s="5"/>
      <c r="D12" s="5"/>
      <c r="E12" s="5"/>
      <c r="F12" s="5"/>
      <c r="Q12" s="30"/>
    </row>
    <row r="13" spans="1:26" s="2" customFormat="1" ht="15.95" customHeight="1">
      <c r="A13" s="66"/>
      <c r="B13" s="2" t="s">
        <v>304</v>
      </c>
      <c r="M13" s="909"/>
      <c r="N13" s="909"/>
      <c r="O13" s="909"/>
      <c r="Q13" s="910"/>
    </row>
    <row r="14" spans="1:26" s="21" customFormat="1" ht="15.95" customHeight="1">
      <c r="A14" s="415"/>
      <c r="B14" s="1232" t="s">
        <v>304</v>
      </c>
      <c r="C14" s="1232" t="s">
        <v>305</v>
      </c>
      <c r="D14" s="1232" t="s">
        <v>390</v>
      </c>
      <c r="E14" s="1232" t="s">
        <v>391</v>
      </c>
      <c r="F14" s="1232" t="s">
        <v>392</v>
      </c>
      <c r="G14" s="1232" t="s">
        <v>393</v>
      </c>
      <c r="H14" s="1232" t="s">
        <v>394</v>
      </c>
      <c r="I14" s="1232" t="s">
        <v>395</v>
      </c>
      <c r="J14" s="1232" t="s">
        <v>396</v>
      </c>
      <c r="K14" s="1232" t="s">
        <v>590</v>
      </c>
      <c r="L14" s="1232" t="s">
        <v>397</v>
      </c>
      <c r="M14" s="1232" t="s">
        <v>398</v>
      </c>
      <c r="N14" s="28"/>
      <c r="O14" s="28"/>
      <c r="Q14" s="416"/>
    </row>
    <row r="15" spans="1:26" s="21" customFormat="1" ht="15" customHeight="1">
      <c r="A15" s="415"/>
      <c r="B15" s="1233" t="s">
        <v>583</v>
      </c>
      <c r="C15" s="1233" t="s">
        <v>584</v>
      </c>
      <c r="D15" s="1233" t="s">
        <v>585</v>
      </c>
      <c r="E15" s="1233" t="s">
        <v>586</v>
      </c>
      <c r="F15" s="1233" t="s">
        <v>587</v>
      </c>
      <c r="G15" s="1233" t="s">
        <v>588</v>
      </c>
      <c r="H15" s="1233" t="s">
        <v>589</v>
      </c>
      <c r="I15" s="28"/>
      <c r="J15" s="28"/>
      <c r="K15" s="28"/>
      <c r="L15" s="28"/>
      <c r="M15" s="28"/>
      <c r="N15" s="28"/>
      <c r="O15" s="28"/>
      <c r="Q15" s="416"/>
    </row>
    <row r="16" spans="1:26" s="21" customFormat="1" ht="15" customHeight="1">
      <c r="A16" s="415"/>
      <c r="B16" s="66" t="s">
        <v>583</v>
      </c>
      <c r="C16" s="15"/>
      <c r="D16" s="15"/>
      <c r="E16" s="15"/>
      <c r="F16" s="15"/>
      <c r="G16" s="15"/>
      <c r="H16" s="15"/>
      <c r="I16" s="28"/>
      <c r="J16" s="28"/>
      <c r="K16" s="28"/>
      <c r="L16" s="28"/>
      <c r="M16" s="28"/>
      <c r="N16" s="28"/>
      <c r="O16" s="28"/>
      <c r="Q16" s="416"/>
    </row>
    <row r="17" spans="1:17" s="21" customFormat="1" ht="15" customHeight="1">
      <c r="A17" s="415"/>
      <c r="B17" s="1233">
        <v>10</v>
      </c>
      <c r="C17" s="1233">
        <v>20</v>
      </c>
      <c r="D17" s="1233">
        <v>30</v>
      </c>
      <c r="E17" s="1233">
        <v>40</v>
      </c>
      <c r="F17" s="1233">
        <v>50</v>
      </c>
      <c r="G17" s="1233">
        <v>60</v>
      </c>
      <c r="H17" s="1233">
        <v>70</v>
      </c>
      <c r="I17" s="1233">
        <v>80</v>
      </c>
      <c r="J17" s="1233">
        <v>90</v>
      </c>
      <c r="K17" s="1233">
        <v>100</v>
      </c>
      <c r="L17" s="28"/>
      <c r="M17" s="28"/>
      <c r="N17" s="28"/>
      <c r="O17" s="28"/>
      <c r="Q17" s="416"/>
    </row>
    <row r="18" spans="1:17" ht="15.95" customHeight="1">
      <c r="A18" s="5"/>
      <c r="B18" s="7">
        <v>10</v>
      </c>
      <c r="C18" s="5"/>
      <c r="D18" s="5"/>
      <c r="E18" s="5"/>
      <c r="F18" s="5"/>
    </row>
    <row r="19" spans="1:17" s="12" customFormat="1" ht="15.95" customHeight="1">
      <c r="A19" s="1128" t="s">
        <v>800</v>
      </c>
      <c r="B19" s="412"/>
      <c r="C19" s="412"/>
      <c r="D19" s="412"/>
      <c r="E19" s="412"/>
      <c r="F19" s="413"/>
      <c r="G19" s="413"/>
      <c r="H19" s="413"/>
      <c r="I19" s="413"/>
      <c r="J19" s="413"/>
      <c r="K19" s="413"/>
      <c r="L19" s="413"/>
      <c r="M19" s="413"/>
      <c r="N19" s="413"/>
      <c r="O19" s="413"/>
      <c r="P19" s="413"/>
      <c r="Q19" s="413"/>
    </row>
    <row r="20" spans="1:17" ht="15.95" customHeight="1">
      <c r="A20" s="26">
        <v>1</v>
      </c>
      <c r="B20" s="66" t="s">
        <v>772</v>
      </c>
      <c r="C20" s="5"/>
      <c r="D20" s="5"/>
      <c r="E20" s="5"/>
      <c r="F20" s="5"/>
      <c r="L20" s="27"/>
    </row>
    <row r="21" spans="1:17" ht="15.75">
      <c r="A21" s="26">
        <v>2</v>
      </c>
      <c r="B21" s="66" t="s">
        <v>773</v>
      </c>
      <c r="C21" s="5"/>
      <c r="D21" s="5"/>
      <c r="E21" s="5"/>
      <c r="F21" s="5"/>
    </row>
    <row r="22" spans="1:17" ht="15.75">
      <c r="A22" s="26">
        <v>3</v>
      </c>
      <c r="B22" s="66" t="s">
        <v>592</v>
      </c>
      <c r="C22" s="5"/>
      <c r="D22" s="5"/>
      <c r="E22" s="5"/>
      <c r="F22" s="5"/>
    </row>
    <row r="23" spans="1:17" ht="15.75">
      <c r="A23" s="26">
        <v>4</v>
      </c>
      <c r="B23" s="66" t="s">
        <v>806</v>
      </c>
    </row>
    <row r="24" spans="1:17" ht="16.5" thickBot="1">
      <c r="A24" s="7"/>
      <c r="B24" s="1300" t="s">
        <v>51</v>
      </c>
      <c r="C24" s="1300"/>
      <c r="D24" s="1300"/>
      <c r="E24" s="1300"/>
      <c r="F24" s="1300"/>
      <c r="G24" s="1300"/>
      <c r="H24" s="1300"/>
      <c r="I24" s="1300"/>
      <c r="J24" s="1300"/>
      <c r="K24" s="1300"/>
      <c r="P24" t="s">
        <v>807</v>
      </c>
    </row>
    <row r="25" spans="1:17" ht="25.5" customHeight="1" thickBot="1">
      <c r="A25" s="7"/>
      <c r="B25" s="1297" t="s">
        <v>591</v>
      </c>
      <c r="C25" s="1298"/>
      <c r="D25" s="1298"/>
      <c r="E25" s="1298"/>
      <c r="F25" s="1298"/>
      <c r="G25" s="1298"/>
      <c r="H25" s="1298"/>
      <c r="I25" s="1298"/>
      <c r="J25" s="1298"/>
      <c r="K25" s="1299"/>
      <c r="M25" s="7" t="s">
        <v>774</v>
      </c>
    </row>
    <row r="26" spans="1:17">
      <c r="A26" s="26"/>
      <c r="B26" s="911">
        <v>1</v>
      </c>
      <c r="C26" s="911">
        <v>2</v>
      </c>
      <c r="D26" s="911">
        <v>3</v>
      </c>
      <c r="E26" s="911">
        <v>4</v>
      </c>
      <c r="F26" s="911">
        <v>5</v>
      </c>
      <c r="G26" s="911">
        <v>6</v>
      </c>
      <c r="H26" s="911">
        <v>7</v>
      </c>
      <c r="I26" s="911">
        <v>8</v>
      </c>
      <c r="J26" s="911">
        <v>9</v>
      </c>
      <c r="K26" s="911">
        <v>10</v>
      </c>
      <c r="L26" s="27"/>
      <c r="M26" s="27">
        <v>1</v>
      </c>
      <c r="N26" s="27">
        <v>2</v>
      </c>
      <c r="O26" s="27"/>
    </row>
    <row r="27" spans="1:17">
      <c r="A27" s="26"/>
      <c r="B27" s="912">
        <v>2</v>
      </c>
      <c r="C27" s="912">
        <v>4</v>
      </c>
      <c r="D27" s="912">
        <v>6</v>
      </c>
      <c r="E27" s="912">
        <v>8</v>
      </c>
      <c r="F27" s="912">
        <v>10</v>
      </c>
      <c r="G27" s="912">
        <v>12</v>
      </c>
      <c r="H27" s="912">
        <v>14</v>
      </c>
      <c r="I27" s="912">
        <v>16</v>
      </c>
      <c r="J27" s="912">
        <v>18</v>
      </c>
      <c r="K27" s="912">
        <v>20</v>
      </c>
      <c r="L27" s="27"/>
      <c r="M27" s="27">
        <v>2</v>
      </c>
      <c r="N27" s="27">
        <v>4</v>
      </c>
      <c r="O27" s="27"/>
    </row>
    <row r="28" spans="1:17">
      <c r="A28" s="26"/>
      <c r="B28" s="912">
        <v>3</v>
      </c>
      <c r="C28" s="912">
        <v>6</v>
      </c>
      <c r="D28" s="912">
        <v>9</v>
      </c>
      <c r="E28" s="912">
        <v>12</v>
      </c>
      <c r="F28" s="912">
        <v>15</v>
      </c>
      <c r="G28" s="912">
        <v>18</v>
      </c>
      <c r="H28" s="912">
        <v>21</v>
      </c>
      <c r="I28" s="912">
        <v>24</v>
      </c>
      <c r="J28" s="912">
        <v>27</v>
      </c>
      <c r="K28" s="912">
        <v>30</v>
      </c>
      <c r="L28" s="27"/>
      <c r="M28" s="27"/>
      <c r="N28" s="27"/>
      <c r="O28" s="27"/>
    </row>
    <row r="29" spans="1:17">
      <c r="B29" s="912">
        <v>4</v>
      </c>
      <c r="C29" s="912">
        <v>8</v>
      </c>
      <c r="D29" s="912">
        <v>12</v>
      </c>
      <c r="E29" s="912">
        <v>16</v>
      </c>
      <c r="F29" s="912">
        <v>20</v>
      </c>
      <c r="G29" s="912">
        <v>24</v>
      </c>
      <c r="H29" s="912">
        <v>28</v>
      </c>
      <c r="I29" s="912">
        <v>32</v>
      </c>
      <c r="J29" s="912">
        <v>36</v>
      </c>
      <c r="K29" s="912">
        <v>40</v>
      </c>
    </row>
    <row r="30" spans="1:17">
      <c r="A30" s="20"/>
      <c r="B30" s="912">
        <v>5</v>
      </c>
      <c r="C30" s="912">
        <v>10</v>
      </c>
      <c r="D30" s="912">
        <v>15</v>
      </c>
      <c r="E30" s="912">
        <v>20</v>
      </c>
      <c r="F30" s="912">
        <v>25</v>
      </c>
      <c r="G30" s="912">
        <v>30</v>
      </c>
      <c r="H30" s="912">
        <v>35</v>
      </c>
      <c r="I30" s="912">
        <v>40</v>
      </c>
      <c r="J30" s="912">
        <v>45</v>
      </c>
      <c r="K30" s="912">
        <v>50</v>
      </c>
    </row>
    <row r="31" spans="1:17">
      <c r="A31" s="31"/>
      <c r="B31" s="912">
        <v>6</v>
      </c>
      <c r="C31" s="912">
        <v>12</v>
      </c>
      <c r="D31" s="912">
        <v>18</v>
      </c>
      <c r="E31" s="912">
        <v>24</v>
      </c>
      <c r="F31" s="912">
        <v>30</v>
      </c>
      <c r="G31" s="912">
        <v>36</v>
      </c>
      <c r="H31" s="912">
        <v>42</v>
      </c>
      <c r="I31" s="912">
        <v>48</v>
      </c>
      <c r="J31" s="912">
        <v>54</v>
      </c>
      <c r="K31" s="912">
        <v>60</v>
      </c>
    </row>
    <row r="32" spans="1:17">
      <c r="A32" s="31"/>
      <c r="B32" s="912">
        <v>7</v>
      </c>
      <c r="C32" s="912">
        <v>14</v>
      </c>
      <c r="D32" s="912">
        <v>21</v>
      </c>
      <c r="E32" s="912">
        <v>28</v>
      </c>
      <c r="F32" s="912">
        <v>35</v>
      </c>
      <c r="G32" s="912">
        <v>42</v>
      </c>
      <c r="H32" s="912">
        <v>49</v>
      </c>
      <c r="I32" s="912">
        <v>56</v>
      </c>
      <c r="J32" s="912">
        <v>63</v>
      </c>
      <c r="K32" s="912">
        <v>70</v>
      </c>
    </row>
    <row r="33" spans="1:11">
      <c r="A33" s="20"/>
      <c r="B33" s="912">
        <v>8</v>
      </c>
      <c r="C33" s="912">
        <v>16</v>
      </c>
      <c r="D33" s="912">
        <v>24</v>
      </c>
      <c r="E33" s="912">
        <v>32</v>
      </c>
      <c r="F33" s="912">
        <v>40</v>
      </c>
      <c r="G33" s="912">
        <v>48</v>
      </c>
      <c r="H33" s="912">
        <v>56</v>
      </c>
      <c r="I33" s="912">
        <v>64</v>
      </c>
      <c r="J33" s="912">
        <v>72</v>
      </c>
      <c r="K33" s="912">
        <v>80</v>
      </c>
    </row>
    <row r="34" spans="1:11">
      <c r="A34" s="20"/>
      <c r="B34" s="912">
        <v>9</v>
      </c>
      <c r="C34" s="912">
        <v>18</v>
      </c>
      <c r="D34" s="912">
        <v>27</v>
      </c>
      <c r="E34" s="912">
        <v>36</v>
      </c>
      <c r="F34" s="912">
        <v>45</v>
      </c>
      <c r="G34" s="912">
        <v>54</v>
      </c>
      <c r="H34" s="912">
        <v>63</v>
      </c>
      <c r="I34" s="912">
        <v>72</v>
      </c>
      <c r="J34" s="912">
        <v>81</v>
      </c>
      <c r="K34" s="912">
        <v>90</v>
      </c>
    </row>
    <row r="35" spans="1:11">
      <c r="B35" s="912">
        <v>10</v>
      </c>
      <c r="C35" s="912">
        <v>20</v>
      </c>
      <c r="D35" s="912">
        <v>30</v>
      </c>
      <c r="E35" s="912">
        <v>40</v>
      </c>
      <c r="F35" s="912">
        <v>50</v>
      </c>
      <c r="G35" s="912">
        <v>60</v>
      </c>
      <c r="H35" s="912">
        <v>70</v>
      </c>
      <c r="I35" s="912">
        <v>80</v>
      </c>
      <c r="J35" s="912">
        <v>90</v>
      </c>
      <c r="K35" s="912">
        <v>100</v>
      </c>
    </row>
    <row r="36" spans="1:11">
      <c r="B36" s="27"/>
      <c r="C36" s="27"/>
      <c r="D36" s="27"/>
      <c r="E36" s="27"/>
      <c r="F36" s="27"/>
      <c r="G36" s="27"/>
      <c r="H36" s="27"/>
      <c r="I36" s="27"/>
      <c r="J36" s="27"/>
    </row>
    <row r="37" spans="1:11">
      <c r="B37" s="27"/>
      <c r="C37" s="27"/>
      <c r="D37" s="27"/>
      <c r="E37" s="27"/>
      <c r="F37" s="27"/>
      <c r="G37" s="27"/>
      <c r="H37" s="27"/>
      <c r="I37" s="27"/>
      <c r="J37" s="27"/>
    </row>
    <row r="38" spans="1:11">
      <c r="B38" s="27"/>
      <c r="C38" s="27"/>
      <c r="D38" s="27"/>
      <c r="E38" s="27"/>
      <c r="F38" s="27"/>
      <c r="G38" s="27"/>
      <c r="H38" s="27"/>
      <c r="I38" s="27"/>
      <c r="J38" s="27"/>
    </row>
    <row r="39" spans="1:11">
      <c r="B39" s="27"/>
      <c r="C39" s="27"/>
      <c r="D39" s="27"/>
      <c r="E39" s="27"/>
      <c r="F39" s="27"/>
      <c r="G39" s="27"/>
      <c r="H39" s="27"/>
      <c r="I39" s="27"/>
      <c r="J39" s="27"/>
    </row>
    <row r="40" spans="1:11">
      <c r="B40" s="27"/>
      <c r="C40" s="27"/>
      <c r="D40" s="27"/>
      <c r="E40" s="27"/>
      <c r="F40" s="27"/>
      <c r="G40" s="27"/>
      <c r="H40" s="27"/>
      <c r="I40" s="27"/>
      <c r="J40" s="27"/>
    </row>
    <row r="41" spans="1:11">
      <c r="B41" s="27"/>
      <c r="C41" s="27"/>
      <c r="D41" s="27"/>
      <c r="E41" s="27"/>
      <c r="F41" s="27"/>
      <c r="G41" s="27"/>
      <c r="H41" s="27"/>
      <c r="I41" s="27"/>
      <c r="J41" s="27"/>
    </row>
    <row r="42" spans="1:11">
      <c r="B42" s="27"/>
      <c r="C42" s="27"/>
      <c r="D42" s="27"/>
      <c r="E42" s="27"/>
      <c r="F42" s="27"/>
      <c r="G42" s="27"/>
      <c r="H42" s="27"/>
      <c r="I42" s="27"/>
      <c r="J42" s="27"/>
    </row>
    <row r="43" spans="1:11">
      <c r="B43" s="27"/>
      <c r="C43" s="27"/>
      <c r="D43" s="27"/>
      <c r="E43" s="27"/>
      <c r="F43" s="27"/>
      <c r="G43" s="27"/>
      <c r="H43" s="27"/>
      <c r="I43" s="27"/>
      <c r="J43" s="27"/>
    </row>
    <row r="44" spans="1:11">
      <c r="B44" s="27"/>
      <c r="C44" s="27"/>
      <c r="D44" s="27"/>
      <c r="E44" s="27"/>
      <c r="F44" s="27"/>
      <c r="G44" s="27"/>
      <c r="H44" s="27"/>
      <c r="I44" s="27"/>
      <c r="J44" s="27"/>
    </row>
    <row r="45" spans="1:11">
      <c r="B45" s="27"/>
      <c r="C45" s="27"/>
      <c r="D45" s="27"/>
      <c r="E45" s="27"/>
      <c r="F45" s="27"/>
      <c r="G45" s="27"/>
      <c r="H45" s="27"/>
      <c r="I45" s="27"/>
      <c r="J45" s="27"/>
    </row>
  </sheetData>
  <mergeCells count="3">
    <mergeCell ref="B25:K25"/>
    <mergeCell ref="A1:Q1"/>
    <mergeCell ref="B24:K24"/>
  </mergeCells>
  <phoneticPr fontId="4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8" orientation="portrait" blackAndWhite="1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14337" r:id="rId5">
          <objectPr defaultSize="0" autoPict="0" r:id="rId6">
            <anchor moveWithCells="1" sizeWithCells="1">
              <from>
                <xdr:col>2</xdr:col>
                <xdr:colOff>114300</xdr:colOff>
                <xdr:row>1</xdr:row>
                <xdr:rowOff>114300</xdr:rowOff>
              </from>
              <to>
                <xdr:col>2</xdr:col>
                <xdr:colOff>314325</xdr:colOff>
                <xdr:row>1</xdr:row>
                <xdr:rowOff>114300</xdr:rowOff>
              </to>
            </anchor>
          </objectPr>
        </oleObject>
      </mc:Choice>
      <mc:Fallback>
        <oleObject progId="PBrush" shapeId="14337" r:id="rId5"/>
      </mc:Fallback>
    </mc:AlternateContent>
    <mc:AlternateContent xmlns:mc="http://schemas.openxmlformats.org/markup-compatibility/2006">
      <mc:Choice Requires="x14">
        <oleObject progId="PBrush" shapeId="14338" r:id="rId7">
          <objectPr defaultSize="0" autoPict="0" r:id="rId6">
            <anchor moveWithCells="1" sizeWithCells="1">
              <from>
                <xdr:col>1</xdr:col>
                <xdr:colOff>114300</xdr:colOff>
                <xdr:row>1</xdr:row>
                <xdr:rowOff>114300</xdr:rowOff>
              </from>
              <to>
                <xdr:col>1</xdr:col>
                <xdr:colOff>314325</xdr:colOff>
                <xdr:row>1</xdr:row>
                <xdr:rowOff>114300</xdr:rowOff>
              </to>
            </anchor>
          </objectPr>
        </oleObject>
      </mc:Choice>
      <mc:Fallback>
        <oleObject progId="PBrush" shapeId="14338" r:id="rId7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07"/>
  <sheetViews>
    <sheetView showGridLines="0" showWhiteSpace="0" zoomScaleSheetLayoutView="100" workbookViewId="0">
      <selection activeCell="A2" sqref="A2:B11"/>
    </sheetView>
  </sheetViews>
  <sheetFormatPr defaultColWidth="9.125" defaultRowHeight="15"/>
  <cols>
    <col min="1" max="1" width="3" style="24" customWidth="1"/>
    <col min="2" max="2" width="12.875" style="7" customWidth="1"/>
    <col min="3" max="3" width="5.875" style="24" customWidth="1"/>
    <col min="4" max="4" width="12.875" style="7" customWidth="1"/>
    <col min="5" max="5" width="5.75" style="7" customWidth="1"/>
    <col min="6" max="6" width="8.375" style="7" customWidth="1"/>
    <col min="7" max="7" width="12.375" style="7" bestFit="1" customWidth="1"/>
    <col min="8" max="8" width="10.125" style="7" customWidth="1"/>
    <col min="9" max="9" width="9" style="24" customWidth="1"/>
    <col min="10" max="10" width="11" style="7" bestFit="1" customWidth="1"/>
    <col min="11" max="11" width="14.375" style="7" customWidth="1"/>
    <col min="12" max="16384" width="9.125" style="7"/>
  </cols>
  <sheetData>
    <row r="1" spans="1:11" s="8" customFormat="1" ht="50.25" customHeight="1" thickBot="1">
      <c r="A1" s="1288" t="s">
        <v>809</v>
      </c>
      <c r="B1" s="1288"/>
      <c r="C1" s="1288"/>
      <c r="D1" s="1288"/>
      <c r="E1" s="1288"/>
      <c r="F1" s="1288"/>
      <c r="G1" s="1288"/>
      <c r="H1" s="1288"/>
      <c r="I1" s="1288"/>
      <c r="J1" s="1288"/>
      <c r="K1" s="1288"/>
    </row>
    <row r="2" spans="1:11" s="76" customFormat="1" ht="19.5" thickTop="1">
      <c r="A2" s="1234" t="s">
        <v>871</v>
      </c>
      <c r="B2" s="410"/>
      <c r="C2" s="584"/>
      <c r="D2" s="410"/>
      <c r="E2" s="410"/>
      <c r="F2" s="410"/>
      <c r="G2" s="410"/>
      <c r="H2" s="410"/>
      <c r="I2" s="581"/>
      <c r="J2" s="412"/>
      <c r="K2" s="412"/>
    </row>
    <row r="3" spans="1:11" s="2" customFormat="1" ht="15.75">
      <c r="A3" s="2">
        <v>1</v>
      </c>
      <c r="B3" s="66" t="s">
        <v>292</v>
      </c>
      <c r="C3" s="582"/>
      <c r="D3" s="66"/>
      <c r="E3" s="66"/>
      <c r="F3" s="66"/>
      <c r="G3" s="1136"/>
      <c r="H3" s="1136"/>
      <c r="I3" s="582"/>
      <c r="J3" s="1136"/>
      <c r="K3" s="297"/>
    </row>
    <row r="4" spans="1:11" s="2" customFormat="1" ht="15.75">
      <c r="A4" s="66">
        <v>2</v>
      </c>
      <c r="B4" s="66" t="s">
        <v>872</v>
      </c>
      <c r="C4" s="582"/>
      <c r="D4" s="66"/>
      <c r="E4" s="66"/>
      <c r="F4" s="66"/>
      <c r="G4" s="1136"/>
      <c r="H4" s="1136"/>
      <c r="I4" s="582"/>
      <c r="J4" s="1136"/>
      <c r="K4" s="297"/>
    </row>
    <row r="5" spans="1:11" s="2" customFormat="1" ht="15.75">
      <c r="A5" s="2">
        <v>3</v>
      </c>
      <c r="B5" s="66" t="s">
        <v>870</v>
      </c>
      <c r="C5" s="582"/>
      <c r="D5" s="66"/>
      <c r="E5" s="66"/>
      <c r="F5" s="66"/>
      <c r="G5" s="1136"/>
      <c r="H5" s="1136"/>
      <c r="I5" s="582"/>
      <c r="J5" s="1136"/>
      <c r="K5" s="297"/>
    </row>
    <row r="6" spans="1:11" s="2" customFormat="1" ht="15.75">
      <c r="A6" s="66">
        <v>4</v>
      </c>
      <c r="B6" s="66" t="s">
        <v>866</v>
      </c>
      <c r="C6" s="582"/>
      <c r="D6" s="66"/>
      <c r="E6" s="66"/>
      <c r="F6" s="66"/>
      <c r="G6" s="1136"/>
      <c r="H6" s="1136"/>
      <c r="I6" s="582"/>
      <c r="J6" s="1136"/>
      <c r="K6" s="297"/>
    </row>
    <row r="7" spans="1:11" s="2" customFormat="1" ht="15.75">
      <c r="A7" s="2">
        <v>5</v>
      </c>
      <c r="B7" s="66" t="s">
        <v>593</v>
      </c>
      <c r="C7" s="582"/>
      <c r="D7" s="66"/>
      <c r="E7" s="66"/>
      <c r="F7" s="66"/>
      <c r="G7" s="1136"/>
      <c r="H7" s="1136"/>
      <c r="I7" s="582"/>
      <c r="J7" s="1136"/>
      <c r="K7" s="297"/>
    </row>
    <row r="8" spans="1:11" s="2" customFormat="1" ht="15.75">
      <c r="A8" s="66">
        <v>6</v>
      </c>
      <c r="B8" s="66" t="s">
        <v>865</v>
      </c>
      <c r="C8" s="582"/>
      <c r="D8" s="66"/>
      <c r="E8" s="66"/>
      <c r="F8" s="66"/>
      <c r="G8" s="1136"/>
      <c r="H8" s="1136"/>
      <c r="I8" s="582"/>
      <c r="J8" s="1136"/>
      <c r="K8" s="297"/>
    </row>
    <row r="9" spans="1:11" s="2" customFormat="1" ht="15.75">
      <c r="A9" s="2">
        <v>7</v>
      </c>
      <c r="B9" s="2" t="s">
        <v>868</v>
      </c>
      <c r="C9" s="582"/>
      <c r="D9" s="66"/>
      <c r="E9" s="66"/>
      <c r="F9" s="66"/>
      <c r="G9" s="1136"/>
      <c r="H9" s="1136"/>
      <c r="I9" s="582"/>
      <c r="J9" s="1136"/>
      <c r="K9" s="297"/>
    </row>
    <row r="10" spans="1:11" s="2" customFormat="1" ht="15.75">
      <c r="A10" s="2">
        <v>8</v>
      </c>
      <c r="B10" s="66" t="s">
        <v>867</v>
      </c>
      <c r="C10" s="582"/>
      <c r="D10" s="66"/>
      <c r="E10" s="66"/>
      <c r="F10" s="66"/>
      <c r="G10" s="1136"/>
      <c r="H10" s="1136"/>
      <c r="I10" s="582"/>
      <c r="J10" s="1136"/>
      <c r="K10" s="297"/>
    </row>
    <row r="11" spans="1:11" s="2" customFormat="1" ht="15" customHeight="1">
      <c r="B11" s="2" t="s">
        <v>869</v>
      </c>
      <c r="C11" s="583"/>
      <c r="D11" s="339"/>
      <c r="E11" s="339"/>
      <c r="F11" s="339"/>
      <c r="G11" s="338"/>
      <c r="H11" s="338"/>
      <c r="I11" s="583"/>
      <c r="J11" s="338"/>
      <c r="K11" s="337"/>
    </row>
    <row r="12" spans="1:11" s="812" customFormat="1" ht="21" customHeight="1" thickBot="1">
      <c r="B12" s="1252" t="s">
        <v>172</v>
      </c>
      <c r="C12" s="1253" t="s">
        <v>360</v>
      </c>
      <c r="D12" s="1253" t="s">
        <v>291</v>
      </c>
      <c r="E12" s="1253" t="s">
        <v>290</v>
      </c>
      <c r="F12" s="1253" t="s">
        <v>289</v>
      </c>
      <c r="G12" s="1253" t="s">
        <v>288</v>
      </c>
      <c r="H12" s="1253" t="s">
        <v>287</v>
      </c>
      <c r="I12" s="1253" t="s">
        <v>286</v>
      </c>
      <c r="J12" s="1253" t="s">
        <v>213</v>
      </c>
      <c r="K12" s="1254" t="s">
        <v>285</v>
      </c>
    </row>
    <row r="13" spans="1:11" s="94" customFormat="1" ht="15.75" thickTop="1">
      <c r="B13" s="1248" t="s">
        <v>185</v>
      </c>
      <c r="C13" s="1242" t="s">
        <v>222</v>
      </c>
      <c r="D13" s="1243" t="s">
        <v>249</v>
      </c>
      <c r="E13" s="1244">
        <v>5</v>
      </c>
      <c r="F13" s="1244" t="s">
        <v>284</v>
      </c>
      <c r="G13" s="1243" t="s">
        <v>220</v>
      </c>
      <c r="H13" s="1245">
        <v>21332</v>
      </c>
      <c r="I13" s="1246">
        <f ca="1">DATEDIF(H13,TODAY(),"y")</f>
        <v>58</v>
      </c>
      <c r="J13" s="1247">
        <v>478494150</v>
      </c>
      <c r="K13" s="1250">
        <v>653718788</v>
      </c>
    </row>
    <row r="14" spans="1:11" s="94" customFormat="1">
      <c r="B14" s="1249" t="s">
        <v>186</v>
      </c>
      <c r="C14" s="1236" t="s">
        <v>259</v>
      </c>
      <c r="D14" s="1237" t="s">
        <v>249</v>
      </c>
      <c r="E14" s="1238">
        <v>11</v>
      </c>
      <c r="F14" s="1238" t="s">
        <v>283</v>
      </c>
      <c r="G14" s="1237" t="s">
        <v>216</v>
      </c>
      <c r="H14" s="1239">
        <v>21743</v>
      </c>
      <c r="I14" s="1240">
        <f t="shared" ref="I14:I77" ca="1" si="0">DATEDIF(H14,TODAY(),"y")</f>
        <v>57</v>
      </c>
      <c r="J14" s="1241">
        <v>484494769</v>
      </c>
      <c r="K14" s="1251">
        <v>653718737</v>
      </c>
    </row>
    <row r="15" spans="1:11" s="94" customFormat="1">
      <c r="B15" s="1249" t="s">
        <v>189</v>
      </c>
      <c r="C15" s="1236" t="s">
        <v>239</v>
      </c>
      <c r="D15" s="1237" t="s">
        <v>249</v>
      </c>
      <c r="E15" s="1238">
        <v>17</v>
      </c>
      <c r="F15" s="1238" t="s">
        <v>282</v>
      </c>
      <c r="G15" s="1237" t="s">
        <v>216</v>
      </c>
      <c r="H15" s="1239">
        <v>22154</v>
      </c>
      <c r="I15" s="1240">
        <f t="shared" ca="1" si="0"/>
        <v>56</v>
      </c>
      <c r="J15" s="1241">
        <v>490495388</v>
      </c>
      <c r="K15" s="1251">
        <v>653718686</v>
      </c>
    </row>
    <row r="16" spans="1:11" s="94" customFormat="1">
      <c r="B16" s="1249" t="s">
        <v>188</v>
      </c>
      <c r="C16" s="1236" t="s">
        <v>246</v>
      </c>
      <c r="D16" s="1237" t="s">
        <v>249</v>
      </c>
      <c r="E16" s="1238">
        <v>23</v>
      </c>
      <c r="F16" s="1238" t="s">
        <v>250</v>
      </c>
      <c r="G16" s="1237" t="s">
        <v>220</v>
      </c>
      <c r="H16" s="1239">
        <v>22565</v>
      </c>
      <c r="I16" s="1240">
        <f t="shared" ca="1" si="0"/>
        <v>55</v>
      </c>
      <c r="J16" s="1241">
        <v>496496007</v>
      </c>
      <c r="K16" s="1251">
        <v>653718635</v>
      </c>
    </row>
    <row r="17" spans="2:11" s="94" customFormat="1">
      <c r="B17" s="1249" t="s">
        <v>191</v>
      </c>
      <c r="C17" s="1236" t="s">
        <v>239</v>
      </c>
      <c r="D17" s="1237" t="s">
        <v>249</v>
      </c>
      <c r="E17" s="1238">
        <v>29</v>
      </c>
      <c r="F17" s="1238" t="s">
        <v>248</v>
      </c>
      <c r="G17" s="1237" t="s">
        <v>220</v>
      </c>
      <c r="H17" s="1239">
        <v>22976</v>
      </c>
      <c r="I17" s="1240">
        <f t="shared" ca="1" si="0"/>
        <v>53</v>
      </c>
      <c r="J17" s="1241">
        <v>502496626</v>
      </c>
      <c r="K17" s="1251">
        <v>653718584</v>
      </c>
    </row>
    <row r="18" spans="2:11" s="94" customFormat="1">
      <c r="B18" s="1249" t="s">
        <v>185</v>
      </c>
      <c r="C18" s="1236" t="s">
        <v>239</v>
      </c>
      <c r="D18" s="1237" t="s">
        <v>238</v>
      </c>
      <c r="E18" s="1238">
        <v>6</v>
      </c>
      <c r="F18" s="1238" t="s">
        <v>247</v>
      </c>
      <c r="G18" s="1237" t="s">
        <v>216</v>
      </c>
      <c r="H18" s="1239">
        <v>23387</v>
      </c>
      <c r="I18" s="1240">
        <f t="shared" ca="1" si="0"/>
        <v>52</v>
      </c>
      <c r="J18" s="1241">
        <v>508497245</v>
      </c>
      <c r="K18" s="1251">
        <v>653718533</v>
      </c>
    </row>
    <row r="19" spans="2:11" s="94" customFormat="1">
      <c r="B19" s="1249" t="s">
        <v>187</v>
      </c>
      <c r="C19" s="1236" t="s">
        <v>246</v>
      </c>
      <c r="D19" s="1237" t="s">
        <v>238</v>
      </c>
      <c r="E19" s="1238">
        <v>12</v>
      </c>
      <c r="F19" s="1238" t="s">
        <v>245</v>
      </c>
      <c r="G19" s="1237" t="s">
        <v>216</v>
      </c>
      <c r="H19" s="1239">
        <v>23798</v>
      </c>
      <c r="I19" s="1240">
        <f t="shared" ca="1" si="0"/>
        <v>51</v>
      </c>
      <c r="J19" s="1241">
        <v>514497864</v>
      </c>
      <c r="K19" s="1251">
        <v>653718482</v>
      </c>
    </row>
    <row r="20" spans="2:11" s="94" customFormat="1">
      <c r="B20" s="1249" t="s">
        <v>190</v>
      </c>
      <c r="C20" s="1236" t="s">
        <v>244</v>
      </c>
      <c r="D20" s="1237" t="s">
        <v>238</v>
      </c>
      <c r="E20" s="1238">
        <v>18</v>
      </c>
      <c r="F20" s="1238" t="s">
        <v>243</v>
      </c>
      <c r="G20" s="1237" t="s">
        <v>242</v>
      </c>
      <c r="H20" s="1239">
        <v>24209</v>
      </c>
      <c r="I20" s="1240">
        <f t="shared" ca="1" si="0"/>
        <v>50</v>
      </c>
      <c r="J20" s="1241">
        <v>520498483</v>
      </c>
      <c r="K20" s="1251">
        <v>653718431</v>
      </c>
    </row>
    <row r="21" spans="2:11" s="94" customFormat="1">
      <c r="B21" s="1249" t="s">
        <v>193</v>
      </c>
      <c r="C21" s="1236" t="s">
        <v>241</v>
      </c>
      <c r="D21" s="1237" t="s">
        <v>238</v>
      </c>
      <c r="E21" s="1238">
        <v>24</v>
      </c>
      <c r="F21" s="1238" t="s">
        <v>240</v>
      </c>
      <c r="G21" s="1237" t="s">
        <v>220</v>
      </c>
      <c r="H21" s="1239">
        <v>24620</v>
      </c>
      <c r="I21" s="1240">
        <f t="shared" ca="1" si="0"/>
        <v>49</v>
      </c>
      <c r="J21" s="1241">
        <v>526499102</v>
      </c>
      <c r="K21" s="1251">
        <v>653718380</v>
      </c>
    </row>
    <row r="22" spans="2:11" s="94" customFormat="1">
      <c r="B22" s="1249" t="s">
        <v>185</v>
      </c>
      <c r="C22" s="1236" t="s">
        <v>239</v>
      </c>
      <c r="D22" s="1237" t="s">
        <v>238</v>
      </c>
      <c r="E22" s="1238">
        <v>30</v>
      </c>
      <c r="F22" s="1238" t="s">
        <v>237</v>
      </c>
      <c r="G22" s="1237" t="s">
        <v>220</v>
      </c>
      <c r="H22" s="1239">
        <v>25031</v>
      </c>
      <c r="I22" s="1240">
        <f t="shared" ca="1" si="0"/>
        <v>48</v>
      </c>
      <c r="J22" s="1241">
        <v>532499721</v>
      </c>
      <c r="K22" s="1251">
        <v>653718329</v>
      </c>
    </row>
    <row r="23" spans="2:11" s="94" customFormat="1">
      <c r="B23" s="1249" t="s">
        <v>191</v>
      </c>
      <c r="C23" s="1236" t="s">
        <v>236</v>
      </c>
      <c r="D23" s="1237" t="s">
        <v>225</v>
      </c>
      <c r="E23" s="1238">
        <v>3</v>
      </c>
      <c r="F23" s="1238" t="s">
        <v>235</v>
      </c>
      <c r="G23" s="1237" t="s">
        <v>220</v>
      </c>
      <c r="H23" s="1239">
        <v>25442</v>
      </c>
      <c r="I23" s="1240">
        <f t="shared" ca="1" si="0"/>
        <v>47</v>
      </c>
      <c r="J23" s="1241">
        <v>538500340</v>
      </c>
      <c r="K23" s="1251">
        <v>653718278</v>
      </c>
    </row>
    <row r="24" spans="2:11" s="94" customFormat="1">
      <c r="B24" s="1249" t="s">
        <v>185</v>
      </c>
      <c r="C24" s="1236" t="s">
        <v>226</v>
      </c>
      <c r="D24" s="1237" t="s">
        <v>281</v>
      </c>
      <c r="E24" s="1238">
        <v>9</v>
      </c>
      <c r="F24" s="1238" t="s">
        <v>234</v>
      </c>
      <c r="G24" s="1237" t="s">
        <v>233</v>
      </c>
      <c r="H24" s="1239">
        <v>18548</v>
      </c>
      <c r="I24" s="1240">
        <f t="shared" ca="1" si="0"/>
        <v>66</v>
      </c>
      <c r="J24" s="1241">
        <v>544500959</v>
      </c>
      <c r="K24" s="1251">
        <v>653718227</v>
      </c>
    </row>
    <row r="25" spans="2:11" s="94" customFormat="1">
      <c r="B25" s="1249" t="s">
        <v>194</v>
      </c>
      <c r="C25" s="1236" t="s">
        <v>232</v>
      </c>
      <c r="D25" s="1237" t="s">
        <v>225</v>
      </c>
      <c r="E25" s="1238">
        <v>15</v>
      </c>
      <c r="F25" s="1238" t="s">
        <v>231</v>
      </c>
      <c r="G25" s="1237" t="s">
        <v>216</v>
      </c>
      <c r="H25" s="1239">
        <v>21332</v>
      </c>
      <c r="I25" s="1240">
        <f t="shared" ca="1" si="0"/>
        <v>58</v>
      </c>
      <c r="J25" s="1241">
        <v>550501578</v>
      </c>
      <c r="K25" s="1251">
        <v>653718176</v>
      </c>
    </row>
    <row r="26" spans="2:11" s="94" customFormat="1">
      <c r="B26" s="1249" t="s">
        <v>186</v>
      </c>
      <c r="C26" s="1236" t="s">
        <v>230</v>
      </c>
      <c r="D26" s="1237" t="s">
        <v>280</v>
      </c>
      <c r="E26" s="1238">
        <v>21</v>
      </c>
      <c r="F26" s="1238" t="s">
        <v>229</v>
      </c>
      <c r="G26" s="1237" t="s">
        <v>216</v>
      </c>
      <c r="H26" s="1239">
        <v>21344</v>
      </c>
      <c r="I26" s="1240">
        <f t="shared" ca="1" si="0"/>
        <v>58</v>
      </c>
      <c r="J26" s="1241">
        <v>556502197</v>
      </c>
      <c r="K26" s="1251">
        <v>653718125</v>
      </c>
    </row>
    <row r="27" spans="2:11" s="94" customFormat="1">
      <c r="B27" s="1249" t="s">
        <v>189</v>
      </c>
      <c r="C27" s="1236" t="s">
        <v>222</v>
      </c>
      <c r="D27" s="1237" t="s">
        <v>279</v>
      </c>
      <c r="E27" s="1238">
        <v>27</v>
      </c>
      <c r="F27" s="1238" t="s">
        <v>228</v>
      </c>
      <c r="G27" s="1237" t="s">
        <v>227</v>
      </c>
      <c r="H27" s="1239">
        <v>22154</v>
      </c>
      <c r="I27" s="1240">
        <f t="shared" ca="1" si="0"/>
        <v>56</v>
      </c>
      <c r="J27" s="1241">
        <v>562502816</v>
      </c>
      <c r="K27" s="1251">
        <v>653718074</v>
      </c>
    </row>
    <row r="28" spans="2:11" s="94" customFormat="1">
      <c r="B28" s="1249" t="s">
        <v>188</v>
      </c>
      <c r="C28" s="1236" t="s">
        <v>226</v>
      </c>
      <c r="D28" s="1237" t="s">
        <v>225</v>
      </c>
      <c r="E28" s="1238">
        <v>33</v>
      </c>
      <c r="F28" s="1238" t="s">
        <v>224</v>
      </c>
      <c r="G28" s="1237" t="s">
        <v>223</v>
      </c>
      <c r="H28" s="1239">
        <v>22565</v>
      </c>
      <c r="I28" s="1240">
        <f t="shared" ca="1" si="0"/>
        <v>55</v>
      </c>
      <c r="J28" s="1241">
        <v>568503435</v>
      </c>
      <c r="K28" s="1251">
        <v>653718023</v>
      </c>
    </row>
    <row r="29" spans="2:11" s="94" customFormat="1">
      <c r="B29" s="1249" t="s">
        <v>191</v>
      </c>
      <c r="C29" s="1236" t="s">
        <v>222</v>
      </c>
      <c r="D29" s="1237" t="s">
        <v>218</v>
      </c>
      <c r="E29" s="1238">
        <v>2</v>
      </c>
      <c r="F29" s="1238" t="s">
        <v>221</v>
      </c>
      <c r="G29" s="1237" t="s">
        <v>220</v>
      </c>
      <c r="H29" s="1239">
        <v>22976</v>
      </c>
      <c r="I29" s="1240">
        <f t="shared" ca="1" si="0"/>
        <v>53</v>
      </c>
      <c r="J29" s="1241">
        <v>574504054</v>
      </c>
      <c r="K29" s="1251">
        <v>653717972</v>
      </c>
    </row>
    <row r="30" spans="2:11" s="94" customFormat="1">
      <c r="B30" s="1249" t="s">
        <v>185</v>
      </c>
      <c r="C30" s="1236" t="s">
        <v>219</v>
      </c>
      <c r="D30" s="1237" t="s">
        <v>278</v>
      </c>
      <c r="E30" s="1238">
        <v>8</v>
      </c>
      <c r="F30" s="1238" t="s">
        <v>217</v>
      </c>
      <c r="G30" s="1237" t="s">
        <v>216</v>
      </c>
      <c r="H30" s="1239">
        <v>23387</v>
      </c>
      <c r="I30" s="1240">
        <f t="shared" ca="1" si="0"/>
        <v>52</v>
      </c>
      <c r="J30" s="1241">
        <v>580504673</v>
      </c>
      <c r="K30" s="1251">
        <v>653717921</v>
      </c>
    </row>
    <row r="31" spans="2:11" s="94" customFormat="1">
      <c r="B31" s="1249" t="s">
        <v>193</v>
      </c>
      <c r="C31" s="1236" t="s">
        <v>236</v>
      </c>
      <c r="D31" s="1237" t="s">
        <v>218</v>
      </c>
      <c r="E31" s="1238">
        <v>14</v>
      </c>
      <c r="F31" s="1238" t="s">
        <v>271</v>
      </c>
      <c r="G31" s="1237" t="s">
        <v>270</v>
      </c>
      <c r="H31" s="1239">
        <v>23798</v>
      </c>
      <c r="I31" s="1240">
        <f t="shared" ca="1" si="0"/>
        <v>51</v>
      </c>
      <c r="J31" s="1241">
        <v>586505292</v>
      </c>
      <c r="K31" s="1251">
        <v>653717870</v>
      </c>
    </row>
    <row r="32" spans="2:11" s="94" customFormat="1">
      <c r="B32" s="1249" t="s">
        <v>185</v>
      </c>
      <c r="C32" s="1236" t="s">
        <v>226</v>
      </c>
      <c r="D32" s="1237" t="s">
        <v>277</v>
      </c>
      <c r="E32" s="1238">
        <v>20</v>
      </c>
      <c r="F32" s="1238" t="s">
        <v>269</v>
      </c>
      <c r="G32" s="1237" t="s">
        <v>242</v>
      </c>
      <c r="H32" s="1239">
        <v>24209</v>
      </c>
      <c r="I32" s="1240">
        <f t="shared" ca="1" si="0"/>
        <v>50</v>
      </c>
      <c r="J32" s="1241">
        <v>592505911</v>
      </c>
      <c r="K32" s="1251">
        <v>653717819</v>
      </c>
    </row>
    <row r="33" spans="2:11" s="94" customFormat="1">
      <c r="B33" s="1249" t="s">
        <v>196</v>
      </c>
      <c r="C33" s="1236" t="s">
        <v>232</v>
      </c>
      <c r="D33" s="1237" t="s">
        <v>218</v>
      </c>
      <c r="E33" s="1238">
        <v>26</v>
      </c>
      <c r="F33" s="1238" t="s">
        <v>268</v>
      </c>
      <c r="G33" s="1237" t="s">
        <v>220</v>
      </c>
      <c r="H33" s="1239">
        <v>17315</v>
      </c>
      <c r="I33" s="1240">
        <f t="shared" ca="1" si="0"/>
        <v>69</v>
      </c>
      <c r="J33" s="1241">
        <v>598506530</v>
      </c>
      <c r="K33" s="1251">
        <v>653717768</v>
      </c>
    </row>
    <row r="34" spans="2:11" s="94" customFormat="1">
      <c r="B34" s="1249" t="s">
        <v>187</v>
      </c>
      <c r="C34" s="1236" t="s">
        <v>219</v>
      </c>
      <c r="D34" s="1237" t="s">
        <v>276</v>
      </c>
      <c r="E34" s="1238">
        <v>32</v>
      </c>
      <c r="F34" s="1238" t="s">
        <v>267</v>
      </c>
      <c r="G34" s="1237" t="s">
        <v>223</v>
      </c>
      <c r="H34" s="1239">
        <v>25031</v>
      </c>
      <c r="I34" s="1240">
        <f t="shared" ca="1" si="0"/>
        <v>48</v>
      </c>
      <c r="J34" s="1241">
        <v>604507149</v>
      </c>
      <c r="K34" s="1251">
        <v>653717717</v>
      </c>
    </row>
    <row r="35" spans="2:11" s="94" customFormat="1">
      <c r="B35" s="1249" t="s">
        <v>185</v>
      </c>
      <c r="C35" s="1236" t="s">
        <v>230</v>
      </c>
      <c r="D35" s="1237" t="s">
        <v>218</v>
      </c>
      <c r="E35" s="1238">
        <v>34</v>
      </c>
      <c r="F35" s="1238" t="s">
        <v>266</v>
      </c>
      <c r="G35" s="1237" t="s">
        <v>223</v>
      </c>
      <c r="H35" s="1239">
        <v>25442</v>
      </c>
      <c r="I35" s="1240">
        <f t="shared" ca="1" si="0"/>
        <v>47</v>
      </c>
      <c r="J35" s="1241">
        <v>610507768</v>
      </c>
      <c r="K35" s="1251">
        <v>653717666</v>
      </c>
    </row>
    <row r="36" spans="2:11" s="94" customFormat="1">
      <c r="B36" s="1249" t="s">
        <v>186</v>
      </c>
      <c r="C36" s="1236" t="s">
        <v>259</v>
      </c>
      <c r="D36" s="1237" t="s">
        <v>218</v>
      </c>
      <c r="E36" s="1238">
        <v>35</v>
      </c>
      <c r="F36" s="1238" t="s">
        <v>265</v>
      </c>
      <c r="G36" s="1237" t="s">
        <v>223</v>
      </c>
      <c r="H36" s="1239">
        <v>25853</v>
      </c>
      <c r="I36" s="1240">
        <f t="shared" ca="1" si="0"/>
        <v>46</v>
      </c>
      <c r="J36" s="1241">
        <v>616508387</v>
      </c>
      <c r="K36" s="1251">
        <v>653717615</v>
      </c>
    </row>
    <row r="37" spans="2:11" s="94" customFormat="1">
      <c r="B37" s="1249" t="s">
        <v>187</v>
      </c>
      <c r="C37" s="1236" t="s">
        <v>246</v>
      </c>
      <c r="D37" s="1237" t="s">
        <v>218</v>
      </c>
      <c r="E37" s="1238">
        <v>36</v>
      </c>
      <c r="F37" s="1238" t="s">
        <v>264</v>
      </c>
      <c r="G37" s="1237" t="s">
        <v>223</v>
      </c>
      <c r="H37" s="1239">
        <v>21363</v>
      </c>
      <c r="I37" s="1240">
        <f t="shared" ca="1" si="0"/>
        <v>58</v>
      </c>
      <c r="J37" s="1241">
        <v>622509006</v>
      </c>
      <c r="K37" s="1251">
        <v>653717564</v>
      </c>
    </row>
    <row r="38" spans="2:11" s="94" customFormat="1">
      <c r="B38" s="1249" t="s">
        <v>191</v>
      </c>
      <c r="C38" s="1236" t="s">
        <v>241</v>
      </c>
      <c r="D38" s="1237" t="s">
        <v>218</v>
      </c>
      <c r="E38" s="1238">
        <v>37</v>
      </c>
      <c r="F38" s="1238" t="s">
        <v>263</v>
      </c>
      <c r="G38" s="1237" t="s">
        <v>220</v>
      </c>
      <c r="H38" s="1239">
        <v>21364</v>
      </c>
      <c r="I38" s="1240">
        <f t="shared" ca="1" si="0"/>
        <v>58</v>
      </c>
      <c r="J38" s="1241">
        <v>628509625</v>
      </c>
      <c r="K38" s="1251">
        <v>653717513</v>
      </c>
    </row>
    <row r="39" spans="2:11" s="94" customFormat="1">
      <c r="B39" s="1249" t="s">
        <v>185</v>
      </c>
      <c r="C39" s="1236" t="s">
        <v>232</v>
      </c>
      <c r="D39" s="1237" t="s">
        <v>256</v>
      </c>
      <c r="E39" s="1238">
        <v>4</v>
      </c>
      <c r="F39" s="1238" t="s">
        <v>262</v>
      </c>
      <c r="G39" s="1237" t="s">
        <v>220</v>
      </c>
      <c r="H39" s="1239">
        <v>21331</v>
      </c>
      <c r="I39" s="1240">
        <f t="shared" ca="1" si="0"/>
        <v>58</v>
      </c>
      <c r="J39" s="1241">
        <v>634510244</v>
      </c>
      <c r="K39" s="1251">
        <v>653717462</v>
      </c>
    </row>
    <row r="40" spans="2:11" s="94" customFormat="1">
      <c r="B40" s="1249" t="s">
        <v>185</v>
      </c>
      <c r="C40" s="1236" t="s">
        <v>230</v>
      </c>
      <c r="D40" s="1237" t="s">
        <v>256</v>
      </c>
      <c r="E40" s="1238">
        <v>10</v>
      </c>
      <c r="F40" s="1238" t="s">
        <v>261</v>
      </c>
      <c r="G40" s="1237" t="s">
        <v>233</v>
      </c>
      <c r="H40" s="1239">
        <v>21886</v>
      </c>
      <c r="I40" s="1240">
        <f t="shared" ca="1" si="0"/>
        <v>56</v>
      </c>
      <c r="J40" s="1241">
        <v>640510863</v>
      </c>
      <c r="K40" s="1251">
        <v>653717411</v>
      </c>
    </row>
    <row r="41" spans="2:11" s="94" customFormat="1">
      <c r="B41" s="1249" t="s">
        <v>196</v>
      </c>
      <c r="C41" s="1236" t="s">
        <v>222</v>
      </c>
      <c r="D41" s="1237" t="s">
        <v>256</v>
      </c>
      <c r="E41" s="1238">
        <v>16</v>
      </c>
      <c r="F41" s="1238" t="s">
        <v>260</v>
      </c>
      <c r="G41" s="1237" t="s">
        <v>216</v>
      </c>
      <c r="H41" s="1239">
        <v>22441</v>
      </c>
      <c r="I41" s="1240">
        <f t="shared" ca="1" si="0"/>
        <v>55</v>
      </c>
      <c r="J41" s="1241">
        <v>646511482</v>
      </c>
      <c r="K41" s="1251">
        <v>653717360</v>
      </c>
    </row>
    <row r="42" spans="2:11" s="94" customFormat="1">
      <c r="B42" s="1249" t="s">
        <v>187</v>
      </c>
      <c r="C42" s="1236" t="s">
        <v>259</v>
      </c>
      <c r="D42" s="1237" t="s">
        <v>256</v>
      </c>
      <c r="E42" s="1238">
        <v>22</v>
      </c>
      <c r="F42" s="1238" t="s">
        <v>258</v>
      </c>
      <c r="G42" s="1237" t="s">
        <v>220</v>
      </c>
      <c r="H42" s="1239">
        <v>22996</v>
      </c>
      <c r="I42" s="1240">
        <f t="shared" ca="1" si="0"/>
        <v>53</v>
      </c>
      <c r="J42" s="1241">
        <v>652512101</v>
      </c>
      <c r="K42" s="1251">
        <v>653717309</v>
      </c>
    </row>
    <row r="43" spans="2:11" s="94" customFormat="1">
      <c r="B43" s="1249" t="s">
        <v>190</v>
      </c>
      <c r="C43" s="1236" t="s">
        <v>257</v>
      </c>
      <c r="D43" s="1237" t="s">
        <v>256</v>
      </c>
      <c r="E43" s="1238">
        <v>28</v>
      </c>
      <c r="F43" s="1238" t="s">
        <v>255</v>
      </c>
      <c r="G43" s="1237" t="s">
        <v>254</v>
      </c>
      <c r="H43" s="1239">
        <v>23551</v>
      </c>
      <c r="I43" s="1240">
        <f t="shared" ca="1" si="0"/>
        <v>52</v>
      </c>
      <c r="J43" s="1241">
        <v>658512720</v>
      </c>
      <c r="K43" s="1251">
        <v>653717258</v>
      </c>
    </row>
    <row r="44" spans="2:11" s="94" customFormat="1">
      <c r="B44" s="1249" t="s">
        <v>185</v>
      </c>
      <c r="C44" s="1236" t="s">
        <v>244</v>
      </c>
      <c r="D44" s="1237" t="s">
        <v>252</v>
      </c>
      <c r="E44" s="1238">
        <v>7</v>
      </c>
      <c r="F44" s="1238" t="s">
        <v>253</v>
      </c>
      <c r="G44" s="1237" t="s">
        <v>216</v>
      </c>
      <c r="H44" s="1239">
        <v>24106</v>
      </c>
      <c r="I44" s="1240">
        <f t="shared" ca="1" si="0"/>
        <v>50</v>
      </c>
      <c r="J44" s="1241">
        <v>664513339</v>
      </c>
      <c r="K44" s="1251">
        <v>653717207</v>
      </c>
    </row>
    <row r="45" spans="2:11" s="94" customFormat="1">
      <c r="B45" s="1249" t="s">
        <v>188</v>
      </c>
      <c r="C45" s="1236" t="s">
        <v>241</v>
      </c>
      <c r="D45" s="1237" t="s">
        <v>252</v>
      </c>
      <c r="E45" s="1238">
        <v>13</v>
      </c>
      <c r="F45" s="1238" t="s">
        <v>251</v>
      </c>
      <c r="G45" s="1237" t="s">
        <v>216</v>
      </c>
      <c r="H45" s="1239">
        <v>24661</v>
      </c>
      <c r="I45" s="1240">
        <f t="shared" ca="1" si="0"/>
        <v>49</v>
      </c>
      <c r="J45" s="1241">
        <v>670513958</v>
      </c>
      <c r="K45" s="1251">
        <v>653717156</v>
      </c>
    </row>
    <row r="46" spans="2:11" s="94" customFormat="1">
      <c r="B46" s="1249" t="s">
        <v>191</v>
      </c>
      <c r="C46" s="1236" t="s">
        <v>219</v>
      </c>
      <c r="D46" s="1237" t="s">
        <v>252</v>
      </c>
      <c r="E46" s="1238">
        <v>19</v>
      </c>
      <c r="F46" s="1238" t="s">
        <v>275</v>
      </c>
      <c r="G46" s="1237" t="s">
        <v>242</v>
      </c>
      <c r="H46" s="1239">
        <v>25216</v>
      </c>
      <c r="I46" s="1240">
        <f t="shared" ca="1" si="0"/>
        <v>47</v>
      </c>
      <c r="J46" s="1241">
        <v>676514577</v>
      </c>
      <c r="K46" s="1251">
        <v>653717105</v>
      </c>
    </row>
    <row r="47" spans="2:11" s="94" customFormat="1">
      <c r="B47" s="1249" t="s">
        <v>194</v>
      </c>
      <c r="C47" s="1236" t="s">
        <v>236</v>
      </c>
      <c r="D47" s="1237" t="s">
        <v>252</v>
      </c>
      <c r="E47" s="1238">
        <v>25</v>
      </c>
      <c r="F47" s="1238" t="s">
        <v>274</v>
      </c>
      <c r="G47" s="1237" t="s">
        <v>273</v>
      </c>
      <c r="H47" s="1239">
        <v>25771</v>
      </c>
      <c r="I47" s="1240">
        <f t="shared" ca="1" si="0"/>
        <v>46</v>
      </c>
      <c r="J47" s="1241">
        <v>682515196</v>
      </c>
      <c r="K47" s="1251">
        <v>653717054</v>
      </c>
    </row>
    <row r="48" spans="2:11" s="94" customFormat="1">
      <c r="B48" s="1249" t="s">
        <v>186</v>
      </c>
      <c r="C48" s="1236" t="s">
        <v>244</v>
      </c>
      <c r="D48" s="1237" t="s">
        <v>252</v>
      </c>
      <c r="E48" s="1238">
        <v>31</v>
      </c>
      <c r="F48" s="1238" t="s">
        <v>272</v>
      </c>
      <c r="G48" s="1237" t="s">
        <v>223</v>
      </c>
      <c r="H48" s="1239">
        <v>26326</v>
      </c>
      <c r="I48" s="1240">
        <f t="shared" ca="1" si="0"/>
        <v>44</v>
      </c>
      <c r="J48" s="1241">
        <v>688515815</v>
      </c>
      <c r="K48" s="1251">
        <v>653717003</v>
      </c>
    </row>
    <row r="49" spans="2:11" s="94" customFormat="1">
      <c r="B49" s="1249" t="s">
        <v>185</v>
      </c>
      <c r="C49" s="1236" t="s">
        <v>226</v>
      </c>
      <c r="D49" s="1237" t="s">
        <v>225</v>
      </c>
      <c r="E49" s="1238">
        <v>9</v>
      </c>
      <c r="F49" s="1238" t="s">
        <v>234</v>
      </c>
      <c r="G49" s="1237" t="s">
        <v>233</v>
      </c>
      <c r="H49" s="1239">
        <v>26881</v>
      </c>
      <c r="I49" s="1240">
        <f t="shared" ca="1" si="0"/>
        <v>43</v>
      </c>
      <c r="J49" s="1241">
        <v>694516434</v>
      </c>
      <c r="K49" s="1251">
        <v>653716952</v>
      </c>
    </row>
    <row r="50" spans="2:11" s="94" customFormat="1">
      <c r="B50" s="1249" t="s">
        <v>194</v>
      </c>
      <c r="C50" s="1236" t="s">
        <v>232</v>
      </c>
      <c r="D50" s="1237" t="s">
        <v>225</v>
      </c>
      <c r="E50" s="1238">
        <v>15</v>
      </c>
      <c r="F50" s="1238" t="s">
        <v>231</v>
      </c>
      <c r="G50" s="1237" t="s">
        <v>216</v>
      </c>
      <c r="H50" s="1239">
        <v>27436</v>
      </c>
      <c r="I50" s="1240">
        <f t="shared" ca="1" si="0"/>
        <v>41</v>
      </c>
      <c r="J50" s="1241">
        <v>700517053</v>
      </c>
      <c r="K50" s="1251">
        <v>653716901</v>
      </c>
    </row>
    <row r="51" spans="2:11" s="94" customFormat="1">
      <c r="B51" s="1249" t="s">
        <v>186</v>
      </c>
      <c r="C51" s="1236" t="s">
        <v>230</v>
      </c>
      <c r="D51" s="1237" t="s">
        <v>225</v>
      </c>
      <c r="E51" s="1238">
        <v>21</v>
      </c>
      <c r="F51" s="1238" t="s">
        <v>229</v>
      </c>
      <c r="G51" s="1237" t="s">
        <v>216</v>
      </c>
      <c r="H51" s="1239">
        <v>27991</v>
      </c>
      <c r="I51" s="1240">
        <f t="shared" ca="1" si="0"/>
        <v>40</v>
      </c>
      <c r="J51" s="1241">
        <v>706517672</v>
      </c>
      <c r="K51" s="1251">
        <v>653716850</v>
      </c>
    </row>
    <row r="52" spans="2:11" s="94" customFormat="1">
      <c r="B52" s="1249" t="s">
        <v>189</v>
      </c>
      <c r="C52" s="1236" t="s">
        <v>222</v>
      </c>
      <c r="D52" s="1237" t="s">
        <v>225</v>
      </c>
      <c r="E52" s="1238">
        <v>27</v>
      </c>
      <c r="F52" s="1238" t="s">
        <v>228</v>
      </c>
      <c r="G52" s="1237" t="s">
        <v>227</v>
      </c>
      <c r="H52" s="1239">
        <v>28546</v>
      </c>
      <c r="I52" s="1240">
        <f t="shared" ca="1" si="0"/>
        <v>38</v>
      </c>
      <c r="J52" s="1241">
        <v>712518291</v>
      </c>
      <c r="K52" s="1251">
        <v>653716799</v>
      </c>
    </row>
    <row r="53" spans="2:11" s="94" customFormat="1">
      <c r="B53" s="1249" t="s">
        <v>188</v>
      </c>
      <c r="C53" s="1236" t="s">
        <v>226</v>
      </c>
      <c r="D53" s="1237" t="s">
        <v>225</v>
      </c>
      <c r="E53" s="1238">
        <v>33</v>
      </c>
      <c r="F53" s="1238" t="s">
        <v>224</v>
      </c>
      <c r="G53" s="1237" t="s">
        <v>223</v>
      </c>
      <c r="H53" s="1239">
        <v>29101</v>
      </c>
      <c r="I53" s="1240">
        <f t="shared" ca="1" si="0"/>
        <v>37</v>
      </c>
      <c r="J53" s="1241">
        <v>718518910</v>
      </c>
      <c r="K53" s="1251">
        <v>653716748</v>
      </c>
    </row>
    <row r="54" spans="2:11" s="94" customFormat="1">
      <c r="B54" s="1249" t="s">
        <v>191</v>
      </c>
      <c r="C54" s="1236" t="s">
        <v>222</v>
      </c>
      <c r="D54" s="1237" t="s">
        <v>218</v>
      </c>
      <c r="E54" s="1238">
        <v>2</v>
      </c>
      <c r="F54" s="1238" t="s">
        <v>221</v>
      </c>
      <c r="G54" s="1237" t="s">
        <v>220</v>
      </c>
      <c r="H54" s="1239">
        <v>29656</v>
      </c>
      <c r="I54" s="1240">
        <f t="shared" ca="1" si="0"/>
        <v>35</v>
      </c>
      <c r="J54" s="1241">
        <v>724519529</v>
      </c>
      <c r="K54" s="1251">
        <v>653716697</v>
      </c>
    </row>
    <row r="55" spans="2:11" s="94" customFormat="1">
      <c r="B55" s="1249" t="s">
        <v>185</v>
      </c>
      <c r="C55" s="1236" t="s">
        <v>219</v>
      </c>
      <c r="D55" s="1237" t="s">
        <v>218</v>
      </c>
      <c r="E55" s="1238">
        <v>8</v>
      </c>
      <c r="F55" s="1238" t="s">
        <v>217</v>
      </c>
      <c r="G55" s="1237" t="s">
        <v>216</v>
      </c>
      <c r="H55" s="1239">
        <v>30211</v>
      </c>
      <c r="I55" s="1240">
        <f t="shared" ca="1" si="0"/>
        <v>34</v>
      </c>
      <c r="J55" s="1241">
        <v>730520148</v>
      </c>
      <c r="K55" s="1251">
        <v>653716646</v>
      </c>
    </row>
    <row r="56" spans="2:11" s="94" customFormat="1">
      <c r="B56" s="1249" t="s">
        <v>193</v>
      </c>
      <c r="C56" s="1236" t="s">
        <v>236</v>
      </c>
      <c r="D56" s="1237" t="s">
        <v>218</v>
      </c>
      <c r="E56" s="1238">
        <v>14</v>
      </c>
      <c r="F56" s="1238" t="s">
        <v>271</v>
      </c>
      <c r="G56" s="1237" t="s">
        <v>270</v>
      </c>
      <c r="H56" s="1239">
        <v>30766</v>
      </c>
      <c r="I56" s="1240">
        <f t="shared" ca="1" si="0"/>
        <v>32</v>
      </c>
      <c r="J56" s="1241">
        <v>736520767</v>
      </c>
      <c r="K56" s="1251">
        <v>653716595</v>
      </c>
    </row>
    <row r="57" spans="2:11" s="94" customFormat="1">
      <c r="B57" s="1249" t="s">
        <v>185</v>
      </c>
      <c r="C57" s="1236" t="s">
        <v>226</v>
      </c>
      <c r="D57" s="1237" t="s">
        <v>218</v>
      </c>
      <c r="E57" s="1238">
        <v>20</v>
      </c>
      <c r="F57" s="1238" t="s">
        <v>269</v>
      </c>
      <c r="G57" s="1237" t="s">
        <v>242</v>
      </c>
      <c r="H57" s="1239">
        <v>31321</v>
      </c>
      <c r="I57" s="1240">
        <f t="shared" ca="1" si="0"/>
        <v>31</v>
      </c>
      <c r="J57" s="1241">
        <v>742521386</v>
      </c>
      <c r="K57" s="1251">
        <v>653716544</v>
      </c>
    </row>
    <row r="58" spans="2:11" s="94" customFormat="1">
      <c r="B58" s="1249" t="s">
        <v>196</v>
      </c>
      <c r="C58" s="1236" t="s">
        <v>232</v>
      </c>
      <c r="D58" s="1237" t="s">
        <v>218</v>
      </c>
      <c r="E58" s="1238">
        <v>26</v>
      </c>
      <c r="F58" s="1238" t="s">
        <v>268</v>
      </c>
      <c r="G58" s="1237" t="s">
        <v>220</v>
      </c>
      <c r="H58" s="1239">
        <v>31876</v>
      </c>
      <c r="I58" s="1240">
        <f t="shared" ca="1" si="0"/>
        <v>29</v>
      </c>
      <c r="J58" s="1241">
        <v>748522005</v>
      </c>
      <c r="K58" s="1251">
        <v>653716493</v>
      </c>
    </row>
    <row r="59" spans="2:11" s="94" customFormat="1">
      <c r="B59" s="1249" t="s">
        <v>187</v>
      </c>
      <c r="C59" s="1236" t="s">
        <v>219</v>
      </c>
      <c r="D59" s="1237" t="s">
        <v>218</v>
      </c>
      <c r="E59" s="1238">
        <v>32</v>
      </c>
      <c r="F59" s="1238" t="s">
        <v>267</v>
      </c>
      <c r="G59" s="1237" t="s">
        <v>223</v>
      </c>
      <c r="H59" s="1239">
        <v>32431</v>
      </c>
      <c r="I59" s="1240">
        <f t="shared" ca="1" si="0"/>
        <v>28</v>
      </c>
      <c r="J59" s="1241">
        <v>754522624</v>
      </c>
      <c r="K59" s="1251">
        <v>653716442</v>
      </c>
    </row>
    <row r="60" spans="2:11" s="94" customFormat="1">
      <c r="B60" s="1249" t="s">
        <v>185</v>
      </c>
      <c r="C60" s="1236" t="s">
        <v>230</v>
      </c>
      <c r="D60" s="1237" t="s">
        <v>218</v>
      </c>
      <c r="E60" s="1238">
        <v>34</v>
      </c>
      <c r="F60" s="1238" t="s">
        <v>266</v>
      </c>
      <c r="G60" s="1237" t="s">
        <v>223</v>
      </c>
      <c r="H60" s="1239">
        <v>32986</v>
      </c>
      <c r="I60" s="1240">
        <f t="shared" ca="1" si="0"/>
        <v>26</v>
      </c>
      <c r="J60" s="1241">
        <v>760523243</v>
      </c>
      <c r="K60" s="1251">
        <v>653716391</v>
      </c>
    </row>
    <row r="61" spans="2:11" s="94" customFormat="1">
      <c r="B61" s="1249" t="s">
        <v>186</v>
      </c>
      <c r="C61" s="1236" t="s">
        <v>259</v>
      </c>
      <c r="D61" s="1237" t="s">
        <v>218</v>
      </c>
      <c r="E61" s="1238">
        <v>35</v>
      </c>
      <c r="F61" s="1238" t="s">
        <v>265</v>
      </c>
      <c r="G61" s="1237" t="s">
        <v>223</v>
      </c>
      <c r="H61" s="1239">
        <v>33541</v>
      </c>
      <c r="I61" s="1240">
        <f t="shared" ca="1" si="0"/>
        <v>24</v>
      </c>
      <c r="J61" s="1241">
        <v>766523862</v>
      </c>
      <c r="K61" s="1251">
        <v>653716340</v>
      </c>
    </row>
    <row r="62" spans="2:11" s="94" customFormat="1">
      <c r="B62" s="1249" t="s">
        <v>187</v>
      </c>
      <c r="C62" s="1236" t="s">
        <v>246</v>
      </c>
      <c r="D62" s="1237" t="s">
        <v>218</v>
      </c>
      <c r="E62" s="1238">
        <v>36</v>
      </c>
      <c r="F62" s="1238" t="s">
        <v>264</v>
      </c>
      <c r="G62" s="1237" t="s">
        <v>223</v>
      </c>
      <c r="H62" s="1239">
        <v>34096</v>
      </c>
      <c r="I62" s="1240">
        <f t="shared" ca="1" si="0"/>
        <v>23</v>
      </c>
      <c r="J62" s="1241">
        <v>772524481</v>
      </c>
      <c r="K62" s="1251">
        <v>653716289</v>
      </c>
    </row>
    <row r="63" spans="2:11" s="94" customFormat="1">
      <c r="B63" s="1249" t="s">
        <v>191</v>
      </c>
      <c r="C63" s="1236" t="s">
        <v>241</v>
      </c>
      <c r="D63" s="1237" t="s">
        <v>218</v>
      </c>
      <c r="E63" s="1238">
        <v>37</v>
      </c>
      <c r="F63" s="1238" t="s">
        <v>263</v>
      </c>
      <c r="G63" s="1237" t="s">
        <v>220</v>
      </c>
      <c r="H63" s="1239">
        <v>34651</v>
      </c>
      <c r="I63" s="1240">
        <f t="shared" ca="1" si="0"/>
        <v>21</v>
      </c>
      <c r="J63" s="1241">
        <v>778525100</v>
      </c>
      <c r="K63" s="1251">
        <v>653716238</v>
      </c>
    </row>
    <row r="64" spans="2:11" s="94" customFormat="1">
      <c r="B64" s="1249" t="s">
        <v>185</v>
      </c>
      <c r="C64" s="1236" t="s">
        <v>232</v>
      </c>
      <c r="D64" s="1237" t="s">
        <v>256</v>
      </c>
      <c r="E64" s="1238">
        <v>4</v>
      </c>
      <c r="F64" s="1238" t="s">
        <v>262</v>
      </c>
      <c r="G64" s="1237" t="s">
        <v>220</v>
      </c>
      <c r="H64" s="1239">
        <v>35206</v>
      </c>
      <c r="I64" s="1240">
        <f t="shared" ca="1" si="0"/>
        <v>20</v>
      </c>
      <c r="J64" s="1241">
        <v>784525719</v>
      </c>
      <c r="K64" s="1251">
        <v>653716187</v>
      </c>
    </row>
    <row r="65" spans="2:11" s="94" customFormat="1">
      <c r="B65" s="1249" t="s">
        <v>185</v>
      </c>
      <c r="C65" s="1236" t="s">
        <v>230</v>
      </c>
      <c r="D65" s="1237" t="s">
        <v>256</v>
      </c>
      <c r="E65" s="1238">
        <v>10</v>
      </c>
      <c r="F65" s="1238" t="s">
        <v>261</v>
      </c>
      <c r="G65" s="1237" t="s">
        <v>233</v>
      </c>
      <c r="H65" s="1239">
        <v>35761</v>
      </c>
      <c r="I65" s="1240">
        <f t="shared" ca="1" si="0"/>
        <v>18</v>
      </c>
      <c r="J65" s="1241">
        <v>790526338</v>
      </c>
      <c r="K65" s="1251">
        <v>653716136</v>
      </c>
    </row>
    <row r="66" spans="2:11" s="94" customFormat="1">
      <c r="B66" s="1249" t="s">
        <v>196</v>
      </c>
      <c r="C66" s="1236" t="s">
        <v>222</v>
      </c>
      <c r="D66" s="1237" t="s">
        <v>256</v>
      </c>
      <c r="E66" s="1238">
        <v>16</v>
      </c>
      <c r="F66" s="1238" t="s">
        <v>260</v>
      </c>
      <c r="G66" s="1237" t="s">
        <v>216</v>
      </c>
      <c r="H66" s="1239">
        <v>36316</v>
      </c>
      <c r="I66" s="1240">
        <f t="shared" ca="1" si="0"/>
        <v>17</v>
      </c>
      <c r="J66" s="1241">
        <v>796526957</v>
      </c>
      <c r="K66" s="1251">
        <v>653716085</v>
      </c>
    </row>
    <row r="67" spans="2:11" s="94" customFormat="1">
      <c r="B67" s="1249" t="s">
        <v>187</v>
      </c>
      <c r="C67" s="1236" t="s">
        <v>259</v>
      </c>
      <c r="D67" s="1237" t="s">
        <v>256</v>
      </c>
      <c r="E67" s="1238">
        <v>22</v>
      </c>
      <c r="F67" s="1238" t="s">
        <v>258</v>
      </c>
      <c r="G67" s="1237" t="s">
        <v>220</v>
      </c>
      <c r="H67" s="1239">
        <v>36871</v>
      </c>
      <c r="I67" s="1240">
        <f t="shared" ca="1" si="0"/>
        <v>15</v>
      </c>
      <c r="J67" s="1241">
        <v>802527576</v>
      </c>
      <c r="K67" s="1251">
        <v>653716034</v>
      </c>
    </row>
    <row r="68" spans="2:11" s="94" customFormat="1">
      <c r="B68" s="1249" t="s">
        <v>190</v>
      </c>
      <c r="C68" s="1236" t="s">
        <v>257</v>
      </c>
      <c r="D68" s="1237" t="s">
        <v>256</v>
      </c>
      <c r="E68" s="1238">
        <v>28</v>
      </c>
      <c r="F68" s="1238" t="s">
        <v>255</v>
      </c>
      <c r="G68" s="1237" t="s">
        <v>254</v>
      </c>
      <c r="H68" s="1239">
        <v>36760</v>
      </c>
      <c r="I68" s="1240">
        <f t="shared" ca="1" si="0"/>
        <v>16</v>
      </c>
      <c r="J68" s="1241">
        <v>808528195</v>
      </c>
      <c r="K68" s="1251">
        <v>653715983</v>
      </c>
    </row>
    <row r="69" spans="2:11" s="94" customFormat="1">
      <c r="B69" s="1249" t="s">
        <v>185</v>
      </c>
      <c r="C69" s="1236" t="s">
        <v>244</v>
      </c>
      <c r="D69" s="1237" t="s">
        <v>252</v>
      </c>
      <c r="E69" s="1238">
        <v>7</v>
      </c>
      <c r="F69" s="1238" t="s">
        <v>253</v>
      </c>
      <c r="G69" s="1237" t="s">
        <v>216</v>
      </c>
      <c r="H69" s="1239">
        <v>36649</v>
      </c>
      <c r="I69" s="1240">
        <f t="shared" ca="1" si="0"/>
        <v>16</v>
      </c>
      <c r="J69" s="1241">
        <v>814528814</v>
      </c>
      <c r="K69" s="1251">
        <v>653715932</v>
      </c>
    </row>
    <row r="70" spans="2:11" s="94" customFormat="1">
      <c r="B70" s="1249" t="s">
        <v>188</v>
      </c>
      <c r="C70" s="1236" t="s">
        <v>241</v>
      </c>
      <c r="D70" s="1237" t="s">
        <v>252</v>
      </c>
      <c r="E70" s="1238">
        <v>13</v>
      </c>
      <c r="F70" s="1238" t="s">
        <v>251</v>
      </c>
      <c r="G70" s="1237" t="s">
        <v>216</v>
      </c>
      <c r="H70" s="1239">
        <v>36538</v>
      </c>
      <c r="I70" s="1240">
        <f t="shared" ca="1" si="0"/>
        <v>16</v>
      </c>
      <c r="J70" s="1241">
        <v>820529433</v>
      </c>
      <c r="K70" s="1251">
        <v>653715881</v>
      </c>
    </row>
    <row r="71" spans="2:11" s="94" customFormat="1">
      <c r="B71" s="1249" t="s">
        <v>188</v>
      </c>
      <c r="C71" s="1236" t="s">
        <v>246</v>
      </c>
      <c r="D71" s="1237" t="s">
        <v>249</v>
      </c>
      <c r="E71" s="1238">
        <v>23</v>
      </c>
      <c r="F71" s="1238" t="s">
        <v>250</v>
      </c>
      <c r="G71" s="1237" t="s">
        <v>220</v>
      </c>
      <c r="H71" s="1239">
        <v>36427</v>
      </c>
      <c r="I71" s="1240">
        <f t="shared" ca="1" si="0"/>
        <v>17</v>
      </c>
      <c r="J71" s="1241">
        <v>826530052</v>
      </c>
      <c r="K71" s="1251">
        <v>653715830</v>
      </c>
    </row>
    <row r="72" spans="2:11" s="94" customFormat="1">
      <c r="B72" s="1249" t="s">
        <v>191</v>
      </c>
      <c r="C72" s="1236" t="s">
        <v>239</v>
      </c>
      <c r="D72" s="1237" t="s">
        <v>249</v>
      </c>
      <c r="E72" s="1238">
        <v>29</v>
      </c>
      <c r="F72" s="1238" t="s">
        <v>248</v>
      </c>
      <c r="G72" s="1237" t="s">
        <v>220</v>
      </c>
      <c r="H72" s="1239">
        <v>36316</v>
      </c>
      <c r="I72" s="1240">
        <f t="shared" ca="1" si="0"/>
        <v>17</v>
      </c>
      <c r="J72" s="1241">
        <v>832530671</v>
      </c>
      <c r="K72" s="1251">
        <v>653715779</v>
      </c>
    </row>
    <row r="73" spans="2:11" s="94" customFormat="1">
      <c r="B73" s="1249" t="s">
        <v>185</v>
      </c>
      <c r="C73" s="1236" t="s">
        <v>239</v>
      </c>
      <c r="D73" s="1237" t="s">
        <v>238</v>
      </c>
      <c r="E73" s="1238">
        <v>6</v>
      </c>
      <c r="F73" s="1238" t="s">
        <v>247</v>
      </c>
      <c r="G73" s="1237" t="s">
        <v>216</v>
      </c>
      <c r="H73" s="1239">
        <v>36205</v>
      </c>
      <c r="I73" s="1240">
        <f t="shared" ca="1" si="0"/>
        <v>17</v>
      </c>
      <c r="J73" s="1241">
        <v>838531290</v>
      </c>
      <c r="K73" s="1251">
        <v>653715728</v>
      </c>
    </row>
    <row r="74" spans="2:11" s="94" customFormat="1">
      <c r="B74" s="1249" t="s">
        <v>187</v>
      </c>
      <c r="C74" s="1236" t="s">
        <v>246</v>
      </c>
      <c r="D74" s="1237" t="s">
        <v>238</v>
      </c>
      <c r="E74" s="1238">
        <v>12</v>
      </c>
      <c r="F74" s="1238" t="s">
        <v>245</v>
      </c>
      <c r="G74" s="1237" t="s">
        <v>216</v>
      </c>
      <c r="H74" s="1239">
        <v>36094</v>
      </c>
      <c r="I74" s="1240">
        <f t="shared" ca="1" si="0"/>
        <v>18</v>
      </c>
      <c r="J74" s="1241">
        <v>844531909</v>
      </c>
      <c r="K74" s="1251">
        <v>653715677</v>
      </c>
    </row>
    <row r="75" spans="2:11" s="94" customFormat="1">
      <c r="B75" s="1249" t="s">
        <v>190</v>
      </c>
      <c r="C75" s="1236" t="s">
        <v>244</v>
      </c>
      <c r="D75" s="1237" t="s">
        <v>238</v>
      </c>
      <c r="E75" s="1238">
        <v>18</v>
      </c>
      <c r="F75" s="1238" t="s">
        <v>243</v>
      </c>
      <c r="G75" s="1237" t="s">
        <v>242</v>
      </c>
      <c r="H75" s="1239">
        <v>35983</v>
      </c>
      <c r="I75" s="1240">
        <f t="shared" ca="1" si="0"/>
        <v>18</v>
      </c>
      <c r="J75" s="1241">
        <v>850532528</v>
      </c>
      <c r="K75" s="1251">
        <v>653715626</v>
      </c>
    </row>
    <row r="76" spans="2:11" s="94" customFormat="1">
      <c r="B76" s="1249" t="s">
        <v>193</v>
      </c>
      <c r="C76" s="1236" t="s">
        <v>241</v>
      </c>
      <c r="D76" s="1237" t="s">
        <v>238</v>
      </c>
      <c r="E76" s="1238">
        <v>24</v>
      </c>
      <c r="F76" s="1238" t="s">
        <v>240</v>
      </c>
      <c r="G76" s="1237" t="s">
        <v>220</v>
      </c>
      <c r="H76" s="1239">
        <v>35872</v>
      </c>
      <c r="I76" s="1240">
        <f t="shared" ca="1" si="0"/>
        <v>18</v>
      </c>
      <c r="J76" s="1241">
        <v>856533147</v>
      </c>
      <c r="K76" s="1251">
        <v>653715575</v>
      </c>
    </row>
    <row r="77" spans="2:11" s="94" customFormat="1">
      <c r="B77" s="1249" t="s">
        <v>185</v>
      </c>
      <c r="C77" s="1236" t="s">
        <v>239</v>
      </c>
      <c r="D77" s="1237" t="s">
        <v>238</v>
      </c>
      <c r="E77" s="1238">
        <v>30</v>
      </c>
      <c r="F77" s="1238" t="s">
        <v>237</v>
      </c>
      <c r="G77" s="1237" t="s">
        <v>220</v>
      </c>
      <c r="H77" s="1239">
        <v>35761</v>
      </c>
      <c r="I77" s="1240">
        <f t="shared" ca="1" si="0"/>
        <v>18</v>
      </c>
      <c r="J77" s="1241">
        <v>862533766</v>
      </c>
      <c r="K77" s="1251">
        <v>653715524</v>
      </c>
    </row>
    <row r="78" spans="2:11" s="94" customFormat="1">
      <c r="B78" s="1249" t="s">
        <v>191</v>
      </c>
      <c r="C78" s="1236" t="s">
        <v>236</v>
      </c>
      <c r="D78" s="1237" t="s">
        <v>225</v>
      </c>
      <c r="E78" s="1238">
        <v>3</v>
      </c>
      <c r="F78" s="1238" t="s">
        <v>235</v>
      </c>
      <c r="G78" s="1237" t="s">
        <v>220</v>
      </c>
      <c r="H78" s="1239">
        <v>35650</v>
      </c>
      <c r="I78" s="1240">
        <f t="shared" ref="I78:I85" ca="1" si="1">DATEDIF(H78,TODAY(),"y")</f>
        <v>19</v>
      </c>
      <c r="J78" s="1241">
        <v>868534385</v>
      </c>
      <c r="K78" s="1251">
        <v>653715473</v>
      </c>
    </row>
    <row r="79" spans="2:11" s="94" customFormat="1">
      <c r="B79" s="1249" t="s">
        <v>185</v>
      </c>
      <c r="C79" s="1236" t="s">
        <v>226</v>
      </c>
      <c r="D79" s="1237" t="s">
        <v>225</v>
      </c>
      <c r="E79" s="1238">
        <v>9</v>
      </c>
      <c r="F79" s="1238" t="s">
        <v>234</v>
      </c>
      <c r="G79" s="1237" t="s">
        <v>233</v>
      </c>
      <c r="H79" s="1239">
        <v>35539</v>
      </c>
      <c r="I79" s="1240">
        <f t="shared" ca="1" si="1"/>
        <v>19</v>
      </c>
      <c r="J79" s="1241">
        <v>874535004</v>
      </c>
      <c r="K79" s="1251">
        <v>653715422</v>
      </c>
    </row>
    <row r="80" spans="2:11" s="94" customFormat="1">
      <c r="B80" s="1249" t="s">
        <v>194</v>
      </c>
      <c r="C80" s="1236" t="s">
        <v>232</v>
      </c>
      <c r="D80" s="1237" t="s">
        <v>225</v>
      </c>
      <c r="E80" s="1238">
        <v>15</v>
      </c>
      <c r="F80" s="1238" t="s">
        <v>231</v>
      </c>
      <c r="G80" s="1237" t="s">
        <v>216</v>
      </c>
      <c r="H80" s="1239">
        <v>35428</v>
      </c>
      <c r="I80" s="1240">
        <f t="shared" ca="1" si="1"/>
        <v>19</v>
      </c>
      <c r="J80" s="1241">
        <v>880535623</v>
      </c>
      <c r="K80" s="1251">
        <v>653715371</v>
      </c>
    </row>
    <row r="81" spans="1:11" s="94" customFormat="1">
      <c r="B81" s="1249" t="s">
        <v>186</v>
      </c>
      <c r="C81" s="1236" t="s">
        <v>230</v>
      </c>
      <c r="D81" s="1237" t="s">
        <v>225</v>
      </c>
      <c r="E81" s="1238">
        <v>21</v>
      </c>
      <c r="F81" s="1238" t="s">
        <v>229</v>
      </c>
      <c r="G81" s="1237" t="s">
        <v>216</v>
      </c>
      <c r="H81" s="1239">
        <v>35317</v>
      </c>
      <c r="I81" s="1240">
        <f t="shared" ca="1" si="1"/>
        <v>20</v>
      </c>
      <c r="J81" s="1241">
        <v>886536242</v>
      </c>
      <c r="K81" s="1251">
        <v>653715320</v>
      </c>
    </row>
    <row r="82" spans="1:11" s="94" customFormat="1">
      <c r="B82" s="1249" t="s">
        <v>189</v>
      </c>
      <c r="C82" s="1236" t="s">
        <v>222</v>
      </c>
      <c r="D82" s="1237" t="s">
        <v>225</v>
      </c>
      <c r="E82" s="1238">
        <v>27</v>
      </c>
      <c r="F82" s="1238" t="s">
        <v>228</v>
      </c>
      <c r="G82" s="1237" t="s">
        <v>227</v>
      </c>
      <c r="H82" s="1239">
        <v>35206</v>
      </c>
      <c r="I82" s="1240">
        <f t="shared" ca="1" si="1"/>
        <v>20</v>
      </c>
      <c r="J82" s="1241">
        <v>892536861</v>
      </c>
      <c r="K82" s="1251">
        <v>653715269</v>
      </c>
    </row>
    <row r="83" spans="1:11" s="94" customFormat="1">
      <c r="B83" s="1249" t="s">
        <v>188</v>
      </c>
      <c r="C83" s="1236" t="s">
        <v>226</v>
      </c>
      <c r="D83" s="1237" t="s">
        <v>225</v>
      </c>
      <c r="E83" s="1238">
        <v>33</v>
      </c>
      <c r="F83" s="1238" t="s">
        <v>224</v>
      </c>
      <c r="G83" s="1237" t="s">
        <v>223</v>
      </c>
      <c r="H83" s="1239">
        <v>35095</v>
      </c>
      <c r="I83" s="1240">
        <f t="shared" ca="1" si="1"/>
        <v>20</v>
      </c>
      <c r="J83" s="1241">
        <v>898537480</v>
      </c>
      <c r="K83" s="1251">
        <v>653715218</v>
      </c>
    </row>
    <row r="84" spans="1:11" s="94" customFormat="1">
      <c r="B84" s="1249" t="s">
        <v>191</v>
      </c>
      <c r="C84" s="1236" t="s">
        <v>222</v>
      </c>
      <c r="D84" s="1237" t="s">
        <v>218</v>
      </c>
      <c r="E84" s="1238">
        <v>2</v>
      </c>
      <c r="F84" s="1238" t="s">
        <v>221</v>
      </c>
      <c r="G84" s="1237" t="s">
        <v>220</v>
      </c>
      <c r="H84" s="1239">
        <v>34984</v>
      </c>
      <c r="I84" s="1240">
        <f t="shared" ca="1" si="1"/>
        <v>21</v>
      </c>
      <c r="J84" s="1241">
        <v>904538099</v>
      </c>
      <c r="K84" s="1251">
        <v>653715167</v>
      </c>
    </row>
    <row r="85" spans="1:11" s="94" customFormat="1">
      <c r="B85" s="1255" t="s">
        <v>185</v>
      </c>
      <c r="C85" s="1256" t="s">
        <v>219</v>
      </c>
      <c r="D85" s="1257" t="s">
        <v>218</v>
      </c>
      <c r="E85" s="1258">
        <v>8</v>
      </c>
      <c r="F85" s="1258" t="s">
        <v>217</v>
      </c>
      <c r="G85" s="1257" t="s">
        <v>216</v>
      </c>
      <c r="H85" s="1259">
        <v>34873</v>
      </c>
      <c r="I85" s="1260">
        <f t="shared" ca="1" si="1"/>
        <v>21</v>
      </c>
      <c r="J85" s="1261">
        <v>910538718</v>
      </c>
      <c r="K85" s="1262">
        <v>653715116</v>
      </c>
    </row>
    <row r="86" spans="1:11" s="94" customFormat="1">
      <c r="B86" s="336"/>
      <c r="C86" s="93"/>
      <c r="H86" s="580"/>
      <c r="I86" s="93"/>
      <c r="J86" s="580"/>
      <c r="K86" s="580"/>
    </row>
    <row r="87" spans="1:11" s="94" customFormat="1">
      <c r="A87" s="93"/>
      <c r="C87" s="93"/>
      <c r="H87" s="580"/>
      <c r="I87" s="93"/>
    </row>
    <row r="88" spans="1:11" s="94" customFormat="1">
      <c r="A88" s="93"/>
      <c r="C88" s="93"/>
      <c r="I88" s="93"/>
    </row>
    <row r="89" spans="1:11" s="94" customFormat="1">
      <c r="A89" s="93"/>
      <c r="C89" s="93"/>
      <c r="I89" s="93"/>
    </row>
    <row r="90" spans="1:11" s="94" customFormat="1">
      <c r="A90" s="93"/>
      <c r="C90" s="93"/>
      <c r="I90" s="93"/>
    </row>
    <row r="91" spans="1:11" s="94" customFormat="1">
      <c r="A91" s="93"/>
      <c r="C91" s="93"/>
      <c r="I91" s="93"/>
    </row>
    <row r="92" spans="1:11" s="94" customFormat="1">
      <c r="A92" s="93"/>
      <c r="C92" s="93"/>
      <c r="I92" s="93"/>
    </row>
    <row r="93" spans="1:11" s="94" customFormat="1">
      <c r="A93" s="93"/>
      <c r="C93" s="93"/>
      <c r="I93" s="93"/>
    </row>
    <row r="94" spans="1:11" s="94" customFormat="1">
      <c r="A94" s="93"/>
      <c r="C94" s="93"/>
      <c r="I94" s="93"/>
    </row>
    <row r="95" spans="1:11" s="94" customFormat="1">
      <c r="A95" s="93"/>
      <c r="C95" s="93"/>
      <c r="I95" s="93"/>
    </row>
    <row r="96" spans="1:11" s="94" customFormat="1">
      <c r="A96" s="93"/>
      <c r="C96" s="93"/>
      <c r="I96" s="93"/>
    </row>
    <row r="97" spans="1:9" s="94" customFormat="1">
      <c r="A97" s="93"/>
      <c r="C97" s="93"/>
      <c r="I97" s="93"/>
    </row>
    <row r="98" spans="1:9" s="94" customFormat="1">
      <c r="A98" s="93"/>
      <c r="C98" s="93"/>
      <c r="I98" s="93"/>
    </row>
    <row r="99" spans="1:9" s="94" customFormat="1">
      <c r="A99" s="93"/>
      <c r="C99" s="93"/>
      <c r="I99" s="93"/>
    </row>
    <row r="100" spans="1:9" s="94" customFormat="1">
      <c r="A100" s="93"/>
      <c r="C100" s="93"/>
      <c r="I100" s="93"/>
    </row>
    <row r="101" spans="1:9" s="94" customFormat="1">
      <c r="A101" s="93"/>
      <c r="C101" s="93"/>
      <c r="I101" s="93"/>
    </row>
    <row r="102" spans="1:9" s="94" customFormat="1">
      <c r="A102" s="93"/>
      <c r="C102" s="93"/>
      <c r="I102" s="93"/>
    </row>
    <row r="103" spans="1:9" s="94" customFormat="1">
      <c r="A103" s="93"/>
      <c r="C103" s="93"/>
      <c r="I103" s="93"/>
    </row>
    <row r="104" spans="1:9" s="94" customFormat="1">
      <c r="A104" s="93"/>
      <c r="C104" s="93"/>
      <c r="I104" s="93"/>
    </row>
    <row r="105" spans="1:9" s="94" customFormat="1">
      <c r="A105" s="93"/>
      <c r="C105" s="93"/>
      <c r="I105" s="93"/>
    </row>
    <row r="106" spans="1:9" s="94" customFormat="1">
      <c r="A106" s="93"/>
      <c r="C106" s="93"/>
      <c r="I106" s="93"/>
    </row>
    <row r="107" spans="1:9" s="94" customFormat="1">
      <c r="A107" s="93"/>
      <c r="C107" s="93"/>
      <c r="I107" s="93"/>
    </row>
  </sheetData>
  <mergeCells count="1">
    <mergeCell ref="A1:K1"/>
  </mergeCells>
  <phoneticPr fontId="4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oleObjects>
    <mc:AlternateContent xmlns:mc="http://schemas.openxmlformats.org/markup-compatibility/2006">
      <mc:Choice Requires="x14">
        <oleObject progId="PBrush" shapeId="32769" r:id="rId4">
          <objectPr defaultSize="0" autoPict="0" r:id="rId5">
            <anchor moveWithCells="1" sizeWithCells="1">
              <from>
                <xdr:col>2</xdr:col>
                <xdr:colOff>371475</xdr:colOff>
                <xdr:row>0</xdr:row>
                <xdr:rowOff>295275</xdr:rowOff>
              </from>
              <to>
                <xdr:col>2</xdr:col>
                <xdr:colOff>371475</xdr:colOff>
                <xdr:row>0</xdr:row>
                <xdr:rowOff>295275</xdr:rowOff>
              </to>
            </anchor>
          </objectPr>
        </oleObject>
      </mc:Choice>
      <mc:Fallback>
        <oleObject progId="PBrush" shapeId="32769" r:id="rId4"/>
      </mc:Fallback>
    </mc:AlternateContent>
    <mc:AlternateContent xmlns:mc="http://schemas.openxmlformats.org/markup-compatibility/2006">
      <mc:Choice Requires="x14">
        <oleObject progId="PBrush" shapeId="32770" r:id="rId6">
          <objectPr defaultSize="0" autoPict="0" r:id="rId5">
            <anchor moveWithCells="1" sizeWithCells="1">
              <from>
                <xdr:col>2</xdr:col>
                <xdr:colOff>371475</xdr:colOff>
                <xdr:row>0</xdr:row>
                <xdr:rowOff>295275</xdr:rowOff>
              </from>
              <to>
                <xdr:col>2</xdr:col>
                <xdr:colOff>371475</xdr:colOff>
                <xdr:row>0</xdr:row>
                <xdr:rowOff>295275</xdr:rowOff>
              </to>
            </anchor>
          </objectPr>
        </oleObject>
      </mc:Choice>
      <mc:Fallback>
        <oleObject progId="PBrush" shapeId="32770" r:id="rId6"/>
      </mc:Fallback>
    </mc:AlternateContent>
  </oleObjects>
  <tableParts count="1"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34</vt:i4>
      </vt:variant>
      <vt:variant>
        <vt:lpstr>Benoemde bereiken</vt:lpstr>
      </vt:variant>
      <vt:variant>
        <vt:i4>32</vt:i4>
      </vt:variant>
    </vt:vector>
  </HeadingPairs>
  <TitlesOfParts>
    <vt:vector size="66" baseType="lpstr">
      <vt:lpstr>Inhoudsopgave </vt:lpstr>
      <vt:lpstr>Introductie</vt:lpstr>
      <vt:lpstr>Handige instellingen</vt:lpstr>
      <vt:lpstr>Opdr.1 Rekenen in Excel</vt:lpstr>
      <vt:lpstr>Opdr. 2 Het scherm en Lint</vt:lpstr>
      <vt:lpstr>Opdr. 3 Celeigenschappen</vt:lpstr>
      <vt:lpstr>Opdr. 4 Printen in Excel</vt:lpstr>
      <vt:lpstr>Opdr. 5 Kolommen en vulgreep</vt:lpstr>
      <vt:lpstr>Opdr. 6 Sorteren en Filteren</vt:lpstr>
      <vt:lpstr>Opdr. 7 Tekst Basisoefeningen</vt:lpstr>
      <vt:lpstr>Opdr. 8 Objecten met tekst </vt:lpstr>
      <vt:lpstr>Opdr. 9 Randen en Opmaak</vt:lpstr>
      <vt:lpstr>Opdr. 10 Tabel en Opmaak </vt:lpstr>
      <vt:lpstr>Opdr. 11 Formules invoeren</vt:lpstr>
      <vt:lpstr>Opdr. 12 Formules kopiëren</vt:lpstr>
      <vt:lpstr>1e kwt</vt:lpstr>
      <vt:lpstr>2e kwt</vt:lpstr>
      <vt:lpstr>3e kwt</vt:lpstr>
      <vt:lpstr>4e kwt</vt:lpstr>
      <vt:lpstr>Opdr. 13 meerdere tabbladen</vt:lpstr>
      <vt:lpstr>Opdr.14 Kasboekformules </vt:lpstr>
      <vt:lpstr>Opdr. 15 Absolute en relatief</vt:lpstr>
      <vt:lpstr>Opdr. 16 Functie Som</vt:lpstr>
      <vt:lpstr>Opdr. 17 Statistiche functie</vt:lpstr>
      <vt:lpstr>Opdracht 18 Logische functies 1</vt:lpstr>
      <vt:lpstr>Opdr. 19 ALS functie genesteld</vt:lpstr>
      <vt:lpstr>Opdr. 20 Financieele functies </vt:lpstr>
      <vt:lpstr>Opdr. 21 Grafiek invoegen</vt:lpstr>
      <vt:lpstr>Opdr. 22 Beveiligen en verber </vt:lpstr>
      <vt:lpstr>Opdr. 23 Validatie lijst </vt:lpstr>
      <vt:lpstr>Test oefening met teks</vt:lpstr>
      <vt:lpstr>Eventueel extra oefeningen</vt:lpstr>
      <vt:lpstr>Test oefening met Opmaak </vt:lpstr>
      <vt:lpstr>Test oefening algemeen</vt:lpstr>
      <vt:lpstr>'Inhoudsopgave '!_Toc413152981</vt:lpstr>
      <vt:lpstr>'Inhoudsopgave '!_Toc413152982</vt:lpstr>
      <vt:lpstr>'Eventueel extra oefeningen'!Afdrukbereik</vt:lpstr>
      <vt:lpstr>'Handige instellingen'!Afdrukbereik</vt:lpstr>
      <vt:lpstr>'Inhoudsopgave '!Afdrukbereik</vt:lpstr>
      <vt:lpstr>Introductie!Afdrukbereik</vt:lpstr>
      <vt:lpstr>'Opdr. 10 Tabel en Opmaak '!Afdrukbereik</vt:lpstr>
      <vt:lpstr>'Opdr. 11 Formules invoeren'!Afdrukbereik</vt:lpstr>
      <vt:lpstr>'Opdr. 12 Formules kopiëren'!Afdrukbereik</vt:lpstr>
      <vt:lpstr>'Opdr. 13 meerdere tabbladen'!Afdrukbereik</vt:lpstr>
      <vt:lpstr>'Opdr. 15 Absolute en relatief'!Afdrukbereik</vt:lpstr>
      <vt:lpstr>'Opdr. 16 Functie Som'!Afdrukbereik</vt:lpstr>
      <vt:lpstr>'Opdr. 17 Statistiche functie'!Afdrukbereik</vt:lpstr>
      <vt:lpstr>'Opdr. 19 ALS functie genesteld'!Afdrukbereik</vt:lpstr>
      <vt:lpstr>'Opdr. 2 Het scherm en Lint'!Afdrukbereik</vt:lpstr>
      <vt:lpstr>'Opdr. 20 Financieele functies '!Afdrukbereik</vt:lpstr>
      <vt:lpstr>'Opdr. 21 Grafiek invoegen'!Afdrukbereik</vt:lpstr>
      <vt:lpstr>'Opdr. 22 Beveiligen en verber '!Afdrukbereik</vt:lpstr>
      <vt:lpstr>'Opdr. 23 Validatie lijst '!Afdrukbereik</vt:lpstr>
      <vt:lpstr>'Opdr. 3 Celeigenschappen'!Afdrukbereik</vt:lpstr>
      <vt:lpstr>'Opdr. 4 Printen in Excel'!Afdrukbereik</vt:lpstr>
      <vt:lpstr>'Opdr. 5 Kolommen en vulgreep'!Afdrukbereik</vt:lpstr>
      <vt:lpstr>'Opdr. 6 Sorteren en Filteren'!Afdrukbereik</vt:lpstr>
      <vt:lpstr>'Opdr. 7 Tekst Basisoefeningen'!Afdrukbereik</vt:lpstr>
      <vt:lpstr>'Opdr. 8 Objecten met tekst '!Afdrukbereik</vt:lpstr>
      <vt:lpstr>'Opdr. 9 Randen en Opmaak'!Afdrukbereik</vt:lpstr>
      <vt:lpstr>'Opdr.1 Rekenen in Excel'!Afdrukbereik</vt:lpstr>
      <vt:lpstr>'Opdr.14 Kasboekformules '!Afdrukbereik</vt:lpstr>
      <vt:lpstr>'Opdracht 18 Logische functies 1'!Afdrukbereik</vt:lpstr>
      <vt:lpstr>'Test oefening met Opmaak '!Afdrukbereik</vt:lpstr>
      <vt:lpstr>'Test oefening met teks'!Afdrukbereik</vt:lpstr>
      <vt:lpstr>tabel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computraining</dc:creator>
  <cp:lastModifiedBy>Computraining</cp:lastModifiedBy>
  <cp:lastPrinted>2016-10-25T19:27:28Z</cp:lastPrinted>
  <dcterms:created xsi:type="dcterms:W3CDTF">2008-11-30T16:11:15Z</dcterms:created>
  <dcterms:modified xsi:type="dcterms:W3CDTF">2016-10-27T14:44:22Z</dcterms:modified>
</cp:coreProperties>
</file>